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45" yWindow="-15" windowWidth="7605" windowHeight="59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<sst xmlns="http://schemas.openxmlformats.org/spreadsheetml/2006/main" count="430" uniqueCount="294">
  <si>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</si>
  <si>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</si>
  <si>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</si>
  <si>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</si>
  <si>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</si>
  <si>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</si>
  <si>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</si>
  <si>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</si>
  <si>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</si>
  <si>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</si>
  <si>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</si>
  <si>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</si>
  <si>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</si>
  <si>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</si>
  <si>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</si>
  <si>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</si>
  <si>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</si>
  <si>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</si>
  <si>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</si>
  <si>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</si>
  <si>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</si>
  <si>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</si>
  <si>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</si>
  <si>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</si>
  <si>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</si>
  <si>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</si>
  <si>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</si>
  <si>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</si>
  <si>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</si>
  <si>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</si>
  <si>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</si>
  <si>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</si>
  <si>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</si>
  <si>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</si>
  <si>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</si>
  <si>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</si>
  <si>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</si>
  <si>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</si>
  <si>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</si>
  <si>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</si>
  <si>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</si>
  <si>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</si>
  <si>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</si>
  <si>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</si>
  <si>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</si>
  <si>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</si>
  <si>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</si>
  <si>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</si>
  <si>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</si>
  <si>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</si>
  <si>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</si>
  <si>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</si>
  <si>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</si>
  <si>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</si>
  <si>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</si>
  <si>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</si>
  <si>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</si>
  <si>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</si>
  <si>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</si>
  <si>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</si>
  <si>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</si>
  <si>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</si>
  <si>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</si>
  <si>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</si>
  <si>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</si>
  <si>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</si>
  <si>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</si>
  <si>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</si>
  <si>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</si>
  <si>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</si>
  <si>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</si>
  <si>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</si>
  <si>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</si>
  <si>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</si>
  <si>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</si>
  <si>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</si>
  <si>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</si>
  <si>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</si>
  <si>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</si>
  <si>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</si>
  <si>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</si>
  <si>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</si>
  <si>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</si>
  <si>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</si>
  <si>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</si>
  <si>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</si>
  <si>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</si>
  <si>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</si>
  <si>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</si>
  <si>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</si>
  <si>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</si>
  <si>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</si>
  <si>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</si>
  <si>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</si>
  <si>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</si>
  <si>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</si>
  <si>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</si>
  <si>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</si>
  <si>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</si>
  <si>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</si>
  <si>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</si>
  <si>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</si>
  <si>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</si>
  <si>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</si>
  <si>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</si>
  <si>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</si>
  <si>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</si>
  <si>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</si>
  <si>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</si>
  <si>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</si>
  <si>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</si>
  <si>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</si>
  <si>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</si>
  <si>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</si>
  <si>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</si>
  <si>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</si>
  <si>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</si>
  <si>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</si>
  <si>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</si>
  <si>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</si>
  <si>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</si>
  <si>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</si>
  <si>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</si>
  <si>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</si>
  <si>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</si>
  <si>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</si>
  <si>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</si>
  <si>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</si>
  <si>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</si>
  <si>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</si>
  <si>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</si>
  <si>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</si>
  <si>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</si>
  <si>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</si>
  <si>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</si>
  <si>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</si>
  <si>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</si>
  <si>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</si>
  <si>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</si>
  <si>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</si>
  <si>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</si>
  <si>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</si>
  <si>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</si>
  <si>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</si>
  <si>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</si>
  <si>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</si>
  <si>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</si>
  <si>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</si>
  <si>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</si>
  <si>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</si>
  <si>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</si>
  <si>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</si>
  <si>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</si>
  <si>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</si>
  <si>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</si>
  <si>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</si>
  <si>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</si>
  <si>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</si>
  <si>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</si>
  <si>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</si>
  <si>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</si>
  <si>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</si>
  <si>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</si>
  <si>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</si>
  <si>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</si>
  <si>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</si>
  <si>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</si>
  <si>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</si>
  <si>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</si>
  <si>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</si>
  <si>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</si>
  <si>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</si>
  <si>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</si>
  <si>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</si>
  <si>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</si>
  <si>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</si>
  <si>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</si>
  <si>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</si>
  <si>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</si>
  <si>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</si>
  <si>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</si>
  <si>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</si>
  <si>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</si>
  <si>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</si>
  <si>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</si>
  <si>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</si>
  <si>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</si>
  <si>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</si>
  <si>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</si>
  <si>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</si>
  <si>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</si>
  <si>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</si>
  <si>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</si>
  <si>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</si>
  <si>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</si>
  <si>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</si>
  <si>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</si>
  <si>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</si>
  <si>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</si>
  <si>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</si>
  <si>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phoneticPr fontId="2"/>
  </si>
  <si>
    <t>印西市</t>
    <rPh sb="0" eb="3">
      <t>インザイシ</t>
    </rPh>
    <phoneticPr fontId="2"/>
  </si>
  <si>
    <t>赤鳥　</t>
    <phoneticPr fontId="2"/>
  </si>
  <si>
    <t>アカトリ</t>
    <phoneticPr fontId="2"/>
  </si>
  <si>
    <t>カツヒコ</t>
    <phoneticPr fontId="2"/>
  </si>
  <si>
    <t>克彦</t>
    <rPh sb="0" eb="2">
      <t>カツヒコ</t>
    </rPh>
    <phoneticPr fontId="2"/>
  </si>
  <si>
    <t>赤鳥</t>
    <rPh sb="0" eb="1">
      <t>アカ</t>
    </rPh>
    <rPh sb="1" eb="2">
      <t>トリ</t>
    </rPh>
    <phoneticPr fontId="2"/>
  </si>
  <si>
    <t>奈々</t>
    <rPh sb="0" eb="2">
      <t>ナナ</t>
    </rPh>
    <phoneticPr fontId="2"/>
  </si>
  <si>
    <t>ナナ</t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</si>
  <si>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</si>
  <si>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</si>
  <si>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井上　</t>
    <rPh sb="0" eb="2">
      <t>イノウエ</t>
    </rPh>
    <phoneticPr fontId="2"/>
  </si>
  <si>
    <t>由紀</t>
    <rPh sb="0" eb="2">
      <t>ユキ</t>
    </rPh>
    <phoneticPr fontId="2"/>
  </si>
  <si>
    <t>イノウエ</t>
    <phoneticPr fontId="2"/>
  </si>
  <si>
    <t>ユキ</t>
    <phoneticPr fontId="2"/>
  </si>
  <si>
    <t>加瀬</t>
    <rPh sb="0" eb="2">
      <t>カセ</t>
    </rPh>
    <phoneticPr fontId="2"/>
  </si>
  <si>
    <t>奈美</t>
    <rPh sb="0" eb="2">
      <t>ナミ</t>
    </rPh>
    <phoneticPr fontId="2"/>
  </si>
  <si>
    <t>カセ</t>
    <phoneticPr fontId="2"/>
  </si>
  <si>
    <t>ナミ</t>
    <phoneticPr fontId="2"/>
  </si>
  <si>
    <t>千葉県印西市平賀学園台２－１５－６</t>
    <rPh sb="0" eb="3">
      <t>チバケン</t>
    </rPh>
    <rPh sb="3" eb="6">
      <t>インザイシ</t>
    </rPh>
    <rPh sb="6" eb="8">
      <t>ヒラガ</t>
    </rPh>
    <phoneticPr fontId="2"/>
  </si>
  <si>
    <t>千葉県印西市西の原３－１７－２－５０４</t>
    <rPh sb="0" eb="3">
      <t>チバケン</t>
    </rPh>
    <rPh sb="3" eb="6">
      <t>インザイシ</t>
    </rPh>
    <rPh sb="6" eb="7">
      <t>ニシ</t>
    </rPh>
    <rPh sb="8" eb="9">
      <t>ハラ</t>
    </rPh>
    <phoneticPr fontId="2"/>
  </si>
  <si>
    <t>千葉県成田市公津の杜５－３６－９</t>
    <rPh sb="0" eb="3">
      <t>チバケン</t>
    </rPh>
    <rPh sb="3" eb="6">
      <t>ナリタシ</t>
    </rPh>
    <rPh sb="6" eb="8">
      <t>コウヅ</t>
    </rPh>
    <rPh sb="9" eb="10">
      <t>モリ</t>
    </rPh>
    <phoneticPr fontId="2"/>
  </si>
  <si>
    <t>井上</t>
    <rPh sb="0" eb="2">
      <t>イノウエ</t>
    </rPh>
    <phoneticPr fontId="2"/>
  </si>
  <si>
    <t>未唯奈</t>
    <rPh sb="0" eb="1">
      <t>ミ</t>
    </rPh>
    <rPh sb="1" eb="2">
      <t>ユイ</t>
    </rPh>
    <rPh sb="2" eb="3">
      <t>ナ</t>
    </rPh>
    <phoneticPr fontId="2"/>
  </si>
  <si>
    <t>ミイナ</t>
    <phoneticPr fontId="2"/>
  </si>
  <si>
    <t>西の原小学校</t>
    <rPh sb="0" eb="1">
      <t>ニシ</t>
    </rPh>
    <rPh sb="2" eb="3">
      <t>ハラ</t>
    </rPh>
    <rPh sb="3" eb="6">
      <t>ショウガッコウ</t>
    </rPh>
    <phoneticPr fontId="2"/>
  </si>
  <si>
    <t>吉野</t>
    <rPh sb="0" eb="2">
      <t>ヨシノ</t>
    </rPh>
    <phoneticPr fontId="2"/>
  </si>
  <si>
    <t>純加</t>
    <rPh sb="0" eb="1">
      <t>ジュン</t>
    </rPh>
    <rPh sb="1" eb="2">
      <t>カ</t>
    </rPh>
    <phoneticPr fontId="2"/>
  </si>
  <si>
    <t>ヨシノ</t>
    <phoneticPr fontId="2"/>
  </si>
  <si>
    <t>スミカ</t>
    <phoneticPr fontId="2"/>
  </si>
  <si>
    <t>公津の杜小学校</t>
    <rPh sb="0" eb="2">
      <t>コウヅ</t>
    </rPh>
    <rPh sb="3" eb="4">
      <t>モリ</t>
    </rPh>
    <rPh sb="4" eb="7">
      <t>ショウガッコウ</t>
    </rPh>
    <phoneticPr fontId="2"/>
  </si>
  <si>
    <t>交進小学校</t>
    <rPh sb="0" eb="1">
      <t>コウ</t>
    </rPh>
    <rPh sb="1" eb="2">
      <t>スス</t>
    </rPh>
    <rPh sb="2" eb="5">
      <t>ショウガッコウ</t>
    </rPh>
    <phoneticPr fontId="2"/>
  </si>
  <si>
    <t>佐倉小学校</t>
    <rPh sb="0" eb="2">
      <t>サクラ</t>
    </rPh>
    <rPh sb="2" eb="5">
      <t>ショウガッコウ</t>
    </rPh>
    <phoneticPr fontId="2"/>
  </si>
  <si>
    <t>ヒヨリ</t>
    <phoneticPr fontId="2"/>
  </si>
  <si>
    <t>ひより</t>
    <phoneticPr fontId="2"/>
  </si>
  <si>
    <t>杉山　</t>
    <rPh sb="0" eb="2">
      <t>スギヤマ</t>
    </rPh>
    <phoneticPr fontId="2"/>
  </si>
  <si>
    <t>姫星</t>
    <rPh sb="0" eb="1">
      <t>ヒメ</t>
    </rPh>
    <rPh sb="1" eb="2">
      <t>ホシ</t>
    </rPh>
    <phoneticPr fontId="2"/>
  </si>
  <si>
    <t>スギヤマ</t>
    <phoneticPr fontId="2"/>
  </si>
  <si>
    <t>キララ</t>
    <phoneticPr fontId="2"/>
  </si>
  <si>
    <t>橋本</t>
    <rPh sb="0" eb="2">
      <t>ハシモト</t>
    </rPh>
    <phoneticPr fontId="2"/>
  </si>
  <si>
    <t>侑芽</t>
    <rPh sb="0" eb="1">
      <t>ユウ</t>
    </rPh>
    <rPh sb="1" eb="2">
      <t>メ</t>
    </rPh>
    <phoneticPr fontId="2"/>
  </si>
  <si>
    <t>ハシモト</t>
    <phoneticPr fontId="2"/>
  </si>
  <si>
    <t>ユメ</t>
    <phoneticPr fontId="2"/>
  </si>
  <si>
    <t>岩川</t>
    <rPh sb="0" eb="2">
      <t>イワカワ</t>
    </rPh>
    <phoneticPr fontId="2"/>
  </si>
  <si>
    <t>イワカワ</t>
    <phoneticPr fontId="2"/>
  </si>
  <si>
    <t>ユナ</t>
    <phoneticPr fontId="2"/>
  </si>
  <si>
    <t>友渚</t>
    <rPh sb="0" eb="1">
      <t>トモ</t>
    </rPh>
    <rPh sb="1" eb="2">
      <t>ナギサ</t>
    </rPh>
    <phoneticPr fontId="2"/>
  </si>
  <si>
    <t>中台小学校</t>
    <rPh sb="0" eb="2">
      <t>ナカダイ</t>
    </rPh>
    <rPh sb="2" eb="5">
      <t>ショウガッコウ</t>
    </rPh>
    <phoneticPr fontId="2"/>
  </si>
  <si>
    <t>小林北小学校</t>
    <rPh sb="0" eb="2">
      <t>コバヤシ</t>
    </rPh>
    <rPh sb="2" eb="3">
      <t>キタ</t>
    </rPh>
    <rPh sb="3" eb="6">
      <t>ショウガッコウ</t>
    </rPh>
    <phoneticPr fontId="2"/>
  </si>
  <si>
    <t>タルサワ</t>
    <phoneticPr fontId="2"/>
  </si>
  <si>
    <t>ミネ</t>
    <phoneticPr fontId="2"/>
  </si>
  <si>
    <t>足澤</t>
    <rPh sb="0" eb="1">
      <t>アシ</t>
    </rPh>
    <rPh sb="1" eb="2">
      <t>サワ</t>
    </rPh>
    <phoneticPr fontId="2"/>
  </si>
  <si>
    <t>光音</t>
    <rPh sb="0" eb="1">
      <t>ヒカリ</t>
    </rPh>
    <rPh sb="1" eb="2">
      <t>オト</t>
    </rPh>
    <phoneticPr fontId="2"/>
  </si>
  <si>
    <t>海保</t>
    <rPh sb="0" eb="2">
      <t>カイホ</t>
    </rPh>
    <phoneticPr fontId="2"/>
  </si>
  <si>
    <t>和花</t>
    <rPh sb="0" eb="1">
      <t>ワ</t>
    </rPh>
    <rPh sb="1" eb="2">
      <t>ハナ</t>
    </rPh>
    <phoneticPr fontId="2"/>
  </si>
  <si>
    <t>カイホ</t>
    <phoneticPr fontId="2"/>
  </si>
  <si>
    <t>ノドカ</t>
    <phoneticPr fontId="2"/>
  </si>
  <si>
    <t>加良部小学校</t>
    <rPh sb="0" eb="3">
      <t>カラベ</t>
    </rPh>
    <rPh sb="3" eb="6">
      <t>ショウガッコウ</t>
    </rPh>
    <phoneticPr fontId="2"/>
  </si>
  <si>
    <t>大野</t>
    <rPh sb="0" eb="2">
      <t>オオノ</t>
    </rPh>
    <phoneticPr fontId="2"/>
  </si>
  <si>
    <t>円香</t>
    <rPh sb="0" eb="1">
      <t>マドカ</t>
    </rPh>
    <rPh sb="1" eb="2">
      <t>カオリ</t>
    </rPh>
    <phoneticPr fontId="2"/>
  </si>
  <si>
    <t>オオノ</t>
    <phoneticPr fontId="2"/>
  </si>
  <si>
    <t>マドカ</t>
    <phoneticPr fontId="2"/>
  </si>
  <si>
    <t>滝野小学校</t>
    <rPh sb="0" eb="2">
      <t>タキノ</t>
    </rPh>
    <rPh sb="2" eb="5">
      <t>ショウガッコウ</t>
    </rPh>
    <phoneticPr fontId="2"/>
  </si>
  <si>
    <t>安食小学校</t>
    <rPh sb="0" eb="2">
      <t>アジキ</t>
    </rPh>
    <rPh sb="2" eb="5">
      <t>ショウガッコウ</t>
    </rPh>
    <phoneticPr fontId="2"/>
  </si>
  <si>
    <t>オガワ</t>
    <phoneticPr fontId="2"/>
  </si>
  <si>
    <t>リオ</t>
    <phoneticPr fontId="2"/>
  </si>
  <si>
    <t>小川</t>
    <rPh sb="0" eb="2">
      <t>オガワ</t>
    </rPh>
    <phoneticPr fontId="2"/>
  </si>
  <si>
    <t>里桜</t>
    <rPh sb="0" eb="1">
      <t>サト</t>
    </rPh>
    <rPh sb="1" eb="2">
      <t>サクラ</t>
    </rPh>
    <phoneticPr fontId="2"/>
  </si>
  <si>
    <t>藤﨑</t>
    <rPh sb="0" eb="2">
      <t>フジサキ</t>
    </rPh>
    <phoneticPr fontId="2"/>
  </si>
  <si>
    <t>フジサキ</t>
    <phoneticPr fontId="2"/>
  </si>
  <si>
    <t>ミナミ</t>
    <phoneticPr fontId="2"/>
  </si>
  <si>
    <t>杉山</t>
    <rPh sb="0" eb="2">
      <t>スギヤマ</t>
    </rPh>
    <phoneticPr fontId="2"/>
  </si>
  <si>
    <t>くらら</t>
    <phoneticPr fontId="2"/>
  </si>
  <si>
    <t>クララ</t>
    <phoneticPr fontId="2"/>
  </si>
  <si>
    <t xml:space="preserve">「たましいこめて」をモットーに、安定した吉野のトスワークと、キャプテン井上の高い打点からのスパイクでチームを引っ張ります。
常にてっぺんを目指し、日々練習しています。
</t>
    <rPh sb="16" eb="18">
      <t>アンテイ</t>
    </rPh>
    <rPh sb="20" eb="22">
      <t>ヨシノ</t>
    </rPh>
    <rPh sb="35" eb="37">
      <t>イノウエ</t>
    </rPh>
    <rPh sb="38" eb="39">
      <t>タカ</t>
    </rPh>
    <rPh sb="40" eb="42">
      <t>ダテン</t>
    </rPh>
    <rPh sb="54" eb="55">
      <t>ヒ</t>
    </rPh>
    <rPh sb="56" eb="57">
      <t>パ</t>
    </rPh>
    <rPh sb="62" eb="63">
      <t>ツネ</t>
    </rPh>
    <rPh sb="69" eb="71">
      <t>メザ</t>
    </rPh>
    <rPh sb="73" eb="75">
      <t>ヒビ</t>
    </rPh>
    <rPh sb="75" eb="77">
      <t>レンシュウ</t>
    </rPh>
    <phoneticPr fontId="2"/>
  </si>
  <si>
    <t>インバヴィクトリー</t>
    <phoneticPr fontId="2"/>
  </si>
  <si>
    <t>0476</t>
    <phoneticPr fontId="2"/>
  </si>
  <si>
    <t>0476</t>
    <phoneticPr fontId="2"/>
  </si>
  <si>
    <t>080</t>
    <phoneticPr fontId="2"/>
  </si>
  <si>
    <t>0394158</t>
    <phoneticPr fontId="2"/>
  </si>
  <si>
    <t>021067</t>
    <phoneticPr fontId="2"/>
  </si>
  <si>
    <t>0048</t>
    <phoneticPr fontId="2"/>
  </si>
  <si>
    <t>みなみ</t>
    <phoneticPr fontId="2"/>
  </si>
  <si>
    <t>①</t>
    <phoneticPr fontId="2"/>
  </si>
  <si>
    <t>松﨑</t>
    <rPh sb="0" eb="2">
      <t>マツザキ</t>
    </rPh>
    <phoneticPr fontId="2"/>
  </si>
  <si>
    <t>梨衣</t>
    <rPh sb="0" eb="1">
      <t>ナシ</t>
    </rPh>
    <rPh sb="1" eb="2">
      <t>コロモ</t>
    </rPh>
    <phoneticPr fontId="2"/>
  </si>
  <si>
    <t>若林</t>
    <rPh sb="0" eb="2">
      <t>ワカバヤシ</t>
    </rPh>
    <phoneticPr fontId="2"/>
  </si>
  <si>
    <t>マツザキ</t>
    <phoneticPr fontId="2"/>
  </si>
  <si>
    <t>リイ</t>
    <phoneticPr fontId="2"/>
  </si>
  <si>
    <t>ワカバヤシ</t>
    <phoneticPr fontId="2"/>
  </si>
  <si>
    <t>リオナ</t>
    <phoneticPr fontId="2"/>
  </si>
  <si>
    <t>律緒奈</t>
    <rPh sb="0" eb="1">
      <t>リツ</t>
    </rPh>
    <rPh sb="1" eb="2">
      <t>オ</t>
    </rPh>
    <rPh sb="2" eb="3">
      <t>ナ</t>
    </rPh>
    <phoneticPr fontId="2"/>
  </si>
  <si>
    <t>吾妻小学校</t>
    <rPh sb="0" eb="2">
      <t>アヅマ</t>
    </rPh>
    <rPh sb="2" eb="5">
      <t>ショウガッコウ</t>
    </rPh>
    <phoneticPr fontId="2"/>
  </si>
  <si>
    <t>神宮寺小学校</t>
    <rPh sb="0" eb="3">
      <t>ジングウジ</t>
    </rPh>
    <rPh sb="3" eb="6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</si>
</sst>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0_ &quot;冊&quot;"/>
    <numFmt numFmtId="178" formatCode="0_ 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0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1" xfId="0" quotePrefix="1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49" fontId="8" fillId="0" borderId="14" xfId="0" applyNumberFormat="1" applyFont="1" applyBorder="1" applyAlignment="1" applyProtection="1">
      <alignment horizontal="center" vertical="center"/>
      <protection locked="0"/>
    </xf>
    <xf numFmtId="0" fontId="18" fillId="0" borderId="1" xfId="0" applyNumberFormat="1" applyFont="1" applyBorder="1" applyAlignment="1" applyProtection="1">
      <alignment horizontal="lef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49" fontId="9" fillId="0" borderId="28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178" fontId="8" fillId="0" borderId="14" xfId="0" quotePrefix="1" applyNumberFormat="1" applyFont="1" applyBorder="1" applyAlignment="1" applyProtection="1">
      <alignment horizontal="center" vertical="center"/>
      <protection locked="0"/>
    </xf>
    <xf numFmtId="178" fontId="8" fillId="0" borderId="14" xfId="0" applyNumberFormat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43" zoomScaleNormal="100" workbookViewId="0">
      <selection activeCell="P51" sqref="P51:T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38" t="s">
        <v>189</v>
      </c>
      <c r="B2" s="139"/>
      <c r="C2" s="140" t="s">
        <v>275</v>
      </c>
      <c r="D2" s="141"/>
      <c r="E2" s="141"/>
      <c r="F2" s="141"/>
      <c r="G2" s="141"/>
      <c r="H2" s="141"/>
      <c r="I2" s="142"/>
      <c r="J2" s="112" t="s">
        <v>187</v>
      </c>
      <c r="K2" s="249"/>
      <c r="L2" s="249"/>
      <c r="M2" s="249"/>
      <c r="N2" s="249"/>
      <c r="O2" s="250"/>
      <c r="P2" s="112" t="s">
        <v>165</v>
      </c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6" t="s">
        <v>169</v>
      </c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2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3" t="s">
        <v>190</v>
      </c>
      <c r="B3" s="144"/>
      <c r="C3" s="145" t="s">
        <v>200</v>
      </c>
      <c r="D3" s="146"/>
      <c r="E3" s="146"/>
      <c r="F3" s="146"/>
      <c r="G3" s="146"/>
      <c r="H3" s="146"/>
      <c r="I3" s="147"/>
      <c r="J3" s="246" t="s">
        <v>159</v>
      </c>
      <c r="K3" s="247"/>
      <c r="L3" s="247"/>
      <c r="M3" s="247"/>
      <c r="N3" s="247"/>
      <c r="O3" s="248"/>
      <c r="P3" s="114" t="s">
        <v>201</v>
      </c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430759328</v>
      </c>
      <c r="D4" s="254"/>
      <c r="E4" s="254"/>
      <c r="F4" s="254"/>
      <c r="G4" s="254"/>
      <c r="H4" s="254"/>
      <c r="I4" s="255"/>
      <c r="J4" s="264" t="s">
        <v>185</v>
      </c>
      <c r="K4" s="265"/>
      <c r="L4" s="265"/>
      <c r="M4" s="265"/>
      <c r="N4" s="265"/>
      <c r="O4" s="266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3">
        <v>22015</v>
      </c>
      <c r="K5" s="223"/>
      <c r="L5" s="223"/>
      <c r="M5" s="223"/>
      <c r="N5" s="223"/>
      <c r="O5" s="223"/>
      <c r="P5" s="192" t="s">
        <v>209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210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7" t="s">
        <v>148</v>
      </c>
      <c r="B6" s="165"/>
      <c r="C6" s="169" t="s">
        <v>175</v>
      </c>
      <c r="D6" s="170"/>
      <c r="E6" s="171" t="s">
        <v>176</v>
      </c>
      <c r="F6" s="172"/>
      <c r="G6" s="224" t="s">
        <v>149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7"/>
      <c r="B7" s="165"/>
      <c r="C7" s="130" t="s">
        <v>203</v>
      </c>
      <c r="D7" s="131"/>
      <c r="E7" s="132" t="s">
        <v>204</v>
      </c>
      <c r="F7" s="133"/>
      <c r="G7" s="230">
        <v>506039353</v>
      </c>
      <c r="H7" s="230"/>
      <c r="I7" s="230"/>
      <c r="J7" s="251" t="s">
        <v>280</v>
      </c>
      <c r="K7" s="252"/>
      <c r="L7" s="252"/>
      <c r="M7" s="225" t="s">
        <v>279</v>
      </c>
      <c r="N7" s="225"/>
      <c r="O7" s="225"/>
      <c r="P7" s="199" t="s">
        <v>72</v>
      </c>
      <c r="Q7" s="200"/>
      <c r="R7" s="167">
        <v>270</v>
      </c>
      <c r="S7" s="168"/>
      <c r="T7" s="168"/>
      <c r="U7" s="168"/>
      <c r="V7" s="50" t="s">
        <v>73</v>
      </c>
      <c r="W7" s="226">
        <v>1606</v>
      </c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58" t="s">
        <v>74</v>
      </c>
      <c r="AL7" s="83" t="s">
        <v>276</v>
      </c>
      <c r="AM7" s="83"/>
      <c r="AN7" s="83"/>
      <c r="AO7" s="83"/>
      <c r="AP7" s="83"/>
      <c r="AQ7" s="83"/>
      <c r="AR7" s="83"/>
      <c r="AS7" s="59" t="s">
        <v>75</v>
      </c>
      <c r="AT7" s="77">
        <v>55</v>
      </c>
    </row>
    <row r="8" spans="1:51" ht="18" customHeight="1">
      <c r="A8" s="97"/>
      <c r="B8" s="165"/>
      <c r="C8" s="134" t="s">
        <v>202</v>
      </c>
      <c r="D8" s="135"/>
      <c r="E8" s="136" t="s">
        <v>205</v>
      </c>
      <c r="F8" s="137"/>
      <c r="G8" s="230"/>
      <c r="H8" s="230"/>
      <c r="I8" s="230"/>
      <c r="J8" s="252"/>
      <c r="K8" s="252"/>
      <c r="L8" s="252"/>
      <c r="M8" s="225"/>
      <c r="N8" s="225"/>
      <c r="O8" s="225"/>
      <c r="P8" s="159" t="s">
        <v>219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84">
        <v>98</v>
      </c>
      <c r="AL8" s="85"/>
      <c r="AM8" s="85"/>
      <c r="AN8" s="85"/>
      <c r="AO8" s="60" t="s">
        <v>76</v>
      </c>
      <c r="AP8" s="86">
        <v>2208</v>
      </c>
      <c r="AQ8" s="85"/>
      <c r="AR8" s="85"/>
      <c r="AS8" s="87"/>
      <c r="AT8" s="77"/>
    </row>
    <row r="9" spans="1:51" ht="14.45" customHeight="1">
      <c r="A9" s="97" t="s">
        <v>150</v>
      </c>
      <c r="B9" s="165"/>
      <c r="C9" s="130" t="s">
        <v>203</v>
      </c>
      <c r="D9" s="131"/>
      <c r="E9" s="132" t="s">
        <v>208</v>
      </c>
      <c r="F9" s="133"/>
      <c r="G9" s="230">
        <v>500780321</v>
      </c>
      <c r="H9" s="230"/>
      <c r="I9" s="230"/>
      <c r="J9" s="230">
        <v>291125</v>
      </c>
      <c r="K9" s="230"/>
      <c r="L9" s="230"/>
      <c r="M9" s="230"/>
      <c r="N9" s="230"/>
      <c r="O9" s="230"/>
      <c r="P9" s="199" t="s">
        <v>72</v>
      </c>
      <c r="Q9" s="200"/>
      <c r="R9" s="167">
        <v>270</v>
      </c>
      <c r="S9" s="168"/>
      <c r="T9" s="168"/>
      <c r="U9" s="168"/>
      <c r="V9" s="50" t="s">
        <v>73</v>
      </c>
      <c r="W9" s="226">
        <v>1606</v>
      </c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8"/>
      <c r="AK9" s="58" t="s">
        <v>193</v>
      </c>
      <c r="AL9" s="83" t="s">
        <v>276</v>
      </c>
      <c r="AM9" s="83"/>
      <c r="AN9" s="83"/>
      <c r="AO9" s="83"/>
      <c r="AP9" s="83"/>
      <c r="AQ9" s="83"/>
      <c r="AR9" s="83"/>
      <c r="AS9" s="59" t="s">
        <v>194</v>
      </c>
      <c r="AT9" s="78">
        <v>22</v>
      </c>
    </row>
    <row r="10" spans="1:51" ht="18" customHeight="1">
      <c r="A10" s="97"/>
      <c r="B10" s="165"/>
      <c r="C10" s="134" t="s">
        <v>206</v>
      </c>
      <c r="D10" s="135"/>
      <c r="E10" s="136" t="s">
        <v>207</v>
      </c>
      <c r="F10" s="137"/>
      <c r="G10" s="230"/>
      <c r="H10" s="230"/>
      <c r="I10" s="230"/>
      <c r="J10" s="230"/>
      <c r="K10" s="230"/>
      <c r="L10" s="230"/>
      <c r="M10" s="230"/>
      <c r="N10" s="230"/>
      <c r="O10" s="230"/>
      <c r="P10" s="159" t="s">
        <v>219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1"/>
      <c r="AK10" s="84">
        <v>98</v>
      </c>
      <c r="AL10" s="85"/>
      <c r="AM10" s="85"/>
      <c r="AN10" s="85"/>
      <c r="AO10" s="60" t="s">
        <v>195</v>
      </c>
      <c r="AP10" s="86">
        <v>2208</v>
      </c>
      <c r="AQ10" s="85"/>
      <c r="AR10" s="85"/>
      <c r="AS10" s="87"/>
      <c r="AT10" s="78"/>
    </row>
    <row r="11" spans="1:51" ht="14.45" customHeight="1">
      <c r="A11" s="97" t="s">
        <v>151</v>
      </c>
      <c r="B11" s="165"/>
      <c r="C11" s="130" t="s">
        <v>213</v>
      </c>
      <c r="D11" s="131"/>
      <c r="E11" s="132" t="s">
        <v>214</v>
      </c>
      <c r="F11" s="133"/>
      <c r="G11" s="230">
        <v>516073233</v>
      </c>
      <c r="H11" s="230"/>
      <c r="I11" s="230"/>
      <c r="J11" s="230"/>
      <c r="K11" s="230"/>
      <c r="L11" s="230"/>
      <c r="M11" s="230"/>
      <c r="N11" s="230"/>
      <c r="O11" s="230"/>
      <c r="P11" s="199" t="s">
        <v>72</v>
      </c>
      <c r="Q11" s="200"/>
      <c r="R11" s="167">
        <v>270</v>
      </c>
      <c r="S11" s="168"/>
      <c r="T11" s="168"/>
      <c r="U11" s="168"/>
      <c r="V11" s="50" t="s">
        <v>73</v>
      </c>
      <c r="W11" s="226">
        <v>1334</v>
      </c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8"/>
      <c r="AK11" s="58" t="s">
        <v>193</v>
      </c>
      <c r="AL11" s="83" t="s">
        <v>277</v>
      </c>
      <c r="AM11" s="83"/>
      <c r="AN11" s="83"/>
      <c r="AO11" s="83"/>
      <c r="AP11" s="83"/>
      <c r="AQ11" s="83"/>
      <c r="AR11" s="83"/>
      <c r="AS11" s="59" t="s">
        <v>194</v>
      </c>
      <c r="AT11" s="78">
        <v>46</v>
      </c>
    </row>
    <row r="12" spans="1:51" ht="18" customHeight="1">
      <c r="A12" s="97"/>
      <c r="B12" s="165"/>
      <c r="C12" s="134" t="s">
        <v>211</v>
      </c>
      <c r="D12" s="135"/>
      <c r="E12" s="136" t="s">
        <v>212</v>
      </c>
      <c r="F12" s="137"/>
      <c r="G12" s="230"/>
      <c r="H12" s="230"/>
      <c r="I12" s="230"/>
      <c r="J12" s="230"/>
      <c r="K12" s="230"/>
      <c r="L12" s="230"/>
      <c r="M12" s="230"/>
      <c r="N12" s="230"/>
      <c r="O12" s="230"/>
      <c r="P12" s="159" t="s">
        <v>220</v>
      </c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1"/>
      <c r="AK12" s="84">
        <v>46</v>
      </c>
      <c r="AL12" s="85"/>
      <c r="AM12" s="85"/>
      <c r="AN12" s="85"/>
      <c r="AO12" s="60" t="s">
        <v>195</v>
      </c>
      <c r="AP12" s="86">
        <v>1020</v>
      </c>
      <c r="AQ12" s="85"/>
      <c r="AR12" s="85"/>
      <c r="AS12" s="87"/>
      <c r="AT12" s="78"/>
    </row>
    <row r="13" spans="1:51" ht="15" customHeight="1">
      <c r="A13" s="97" t="s">
        <v>152</v>
      </c>
      <c r="B13" s="165"/>
      <c r="C13" s="130" t="s">
        <v>203</v>
      </c>
      <c r="D13" s="131"/>
      <c r="E13" s="132" t="s">
        <v>204</v>
      </c>
      <c r="F13" s="133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7"/>
      <c r="B14" s="165"/>
      <c r="C14" s="134" t="s">
        <v>202</v>
      </c>
      <c r="D14" s="135"/>
      <c r="E14" s="136" t="s">
        <v>205</v>
      </c>
      <c r="F14" s="137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5"/>
      <c r="C15" s="130" t="s">
        <v>217</v>
      </c>
      <c r="D15" s="131"/>
      <c r="E15" s="132" t="s">
        <v>218</v>
      </c>
      <c r="F15" s="133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7">
        <v>286</v>
      </c>
      <c r="S15" s="168"/>
      <c r="T15" s="168"/>
      <c r="U15" s="168"/>
      <c r="V15" s="49" t="s">
        <v>73</v>
      </c>
      <c r="W15" s="156" t="s">
        <v>281</v>
      </c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8"/>
      <c r="AK15" s="58" t="s">
        <v>193</v>
      </c>
      <c r="AL15" s="83" t="s">
        <v>276</v>
      </c>
      <c r="AM15" s="83"/>
      <c r="AN15" s="83"/>
      <c r="AO15" s="83"/>
      <c r="AP15" s="83"/>
      <c r="AQ15" s="83"/>
      <c r="AR15" s="83"/>
      <c r="AS15" s="59" t="s">
        <v>194</v>
      </c>
      <c r="AT15" s="78">
        <v>39</v>
      </c>
    </row>
    <row r="16" spans="1:51" ht="18" customHeight="1">
      <c r="A16" s="97"/>
      <c r="B16" s="165"/>
      <c r="C16" s="134" t="s">
        <v>215</v>
      </c>
      <c r="D16" s="135"/>
      <c r="E16" s="136" t="s">
        <v>216</v>
      </c>
      <c r="F16" s="137"/>
      <c r="G16" s="229"/>
      <c r="H16" s="229"/>
      <c r="I16" s="229"/>
      <c r="J16" s="229"/>
      <c r="K16" s="229"/>
      <c r="L16" s="229"/>
      <c r="M16" s="229"/>
      <c r="N16" s="229"/>
      <c r="O16" s="229"/>
      <c r="P16" s="159" t="s">
        <v>221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1"/>
      <c r="AK16" s="84">
        <v>85</v>
      </c>
      <c r="AL16" s="85"/>
      <c r="AM16" s="85"/>
      <c r="AN16" s="85"/>
      <c r="AO16" s="60" t="s">
        <v>195</v>
      </c>
      <c r="AP16" s="86">
        <v>7555</v>
      </c>
      <c r="AQ16" s="85"/>
      <c r="AR16" s="85"/>
      <c r="AS16" s="87"/>
      <c r="AT16" s="78"/>
    </row>
    <row r="17" spans="1:46">
      <c r="A17" s="97" t="s">
        <v>6</v>
      </c>
      <c r="B17" s="165"/>
      <c r="C17" s="217" t="str">
        <f>IF(P16="","",P16)</f>
        <v>千葉県成田市公津の杜５－３６－９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7"/>
      <c r="B18" s="165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7" t="s">
        <v>7</v>
      </c>
      <c r="B19" s="165"/>
      <c r="C19" s="217" t="str">
        <f>IF(AL15="","",AL15&amp;"-"&amp;AK16&amp;"-"&amp;AP16)</f>
        <v>0476-85-7555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7"/>
      <c r="B20" s="165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7" t="s">
        <v>153</v>
      </c>
      <c r="B21" s="165"/>
      <c r="C21" s="240" t="s">
        <v>278</v>
      </c>
      <c r="D21" s="241"/>
      <c r="E21" s="232">
        <v>5528</v>
      </c>
      <c r="F21" s="232"/>
      <c r="G21" s="232">
        <v>2145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8"/>
      <c r="B22" s="259"/>
      <c r="C22" s="242"/>
      <c r="D22" s="24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3" t="s">
        <v>154</v>
      </c>
      <c r="C23" s="218" t="s">
        <v>173</v>
      </c>
      <c r="D23" s="219"/>
      <c r="E23" s="220" t="s">
        <v>174</v>
      </c>
      <c r="F23" s="221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5"/>
      <c r="C24" s="207" t="s">
        <v>171</v>
      </c>
      <c r="D24" s="208"/>
      <c r="E24" s="209" t="s">
        <v>172</v>
      </c>
      <c r="F24" s="210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48" t="s">
        <v>168</v>
      </c>
      <c r="Z24" s="113"/>
      <c r="AA24" s="113"/>
      <c r="AB24" s="113"/>
      <c r="AC24" s="113"/>
      <c r="AD24" s="113"/>
      <c r="AE24" s="113"/>
      <c r="AF24" s="113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6">
        <v>1</v>
      </c>
      <c r="B25" s="222" t="s">
        <v>283</v>
      </c>
      <c r="C25" s="130" t="s">
        <v>213</v>
      </c>
      <c r="D25" s="131"/>
      <c r="E25" s="132" t="s">
        <v>224</v>
      </c>
      <c r="F25" s="133"/>
      <c r="G25" s="117">
        <v>6</v>
      </c>
      <c r="H25" s="118"/>
      <c r="I25" s="121" t="s">
        <v>225</v>
      </c>
      <c r="J25" s="122"/>
      <c r="K25" s="122"/>
      <c r="L25" s="118"/>
      <c r="M25" s="117">
        <v>512513578</v>
      </c>
      <c r="N25" s="122"/>
      <c r="O25" s="118"/>
      <c r="P25" s="117">
        <v>172</v>
      </c>
      <c r="Q25" s="122"/>
      <c r="R25" s="122"/>
      <c r="S25" s="122"/>
      <c r="T25" s="124"/>
      <c r="U25" s="1"/>
      <c r="V25" s="1"/>
      <c r="W25" s="1"/>
      <c r="X25" s="1"/>
      <c r="Y25" s="234">
        <v>7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7"/>
      <c r="B26" s="129"/>
      <c r="C26" s="134" t="s">
        <v>222</v>
      </c>
      <c r="D26" s="135"/>
      <c r="E26" s="136" t="s">
        <v>223</v>
      </c>
      <c r="F26" s="137"/>
      <c r="G26" s="119"/>
      <c r="H26" s="120"/>
      <c r="I26" s="119"/>
      <c r="J26" s="123"/>
      <c r="K26" s="123"/>
      <c r="L26" s="120"/>
      <c r="M26" s="119"/>
      <c r="N26" s="123"/>
      <c r="O26" s="120"/>
      <c r="P26" s="119"/>
      <c r="Q26" s="123"/>
      <c r="R26" s="123"/>
      <c r="S26" s="123"/>
      <c r="T26" s="125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6">
        <v>2</v>
      </c>
      <c r="B27" s="128">
        <v>2</v>
      </c>
      <c r="C27" s="130" t="s">
        <v>228</v>
      </c>
      <c r="D27" s="131"/>
      <c r="E27" s="132" t="s">
        <v>229</v>
      </c>
      <c r="F27" s="133"/>
      <c r="G27" s="117">
        <v>6</v>
      </c>
      <c r="H27" s="118"/>
      <c r="I27" s="121" t="s">
        <v>230</v>
      </c>
      <c r="J27" s="122"/>
      <c r="K27" s="122"/>
      <c r="L27" s="118"/>
      <c r="M27" s="117">
        <v>513902305</v>
      </c>
      <c r="N27" s="122"/>
      <c r="O27" s="118"/>
      <c r="P27" s="117">
        <v>155</v>
      </c>
      <c r="Q27" s="122"/>
      <c r="R27" s="122"/>
      <c r="S27" s="122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7"/>
      <c r="B28" s="129"/>
      <c r="C28" s="134" t="s">
        <v>226</v>
      </c>
      <c r="D28" s="135"/>
      <c r="E28" s="136" t="s">
        <v>227</v>
      </c>
      <c r="F28" s="137"/>
      <c r="G28" s="119"/>
      <c r="H28" s="120"/>
      <c r="I28" s="119"/>
      <c r="J28" s="123"/>
      <c r="K28" s="123"/>
      <c r="L28" s="120"/>
      <c r="M28" s="119"/>
      <c r="N28" s="123"/>
      <c r="O28" s="120"/>
      <c r="P28" s="119"/>
      <c r="Q28" s="123"/>
      <c r="R28" s="123"/>
      <c r="S28" s="123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6">
        <v>3</v>
      </c>
      <c r="B29" s="128">
        <v>3</v>
      </c>
      <c r="C29" s="130" t="s">
        <v>217</v>
      </c>
      <c r="D29" s="131"/>
      <c r="E29" s="132" t="s">
        <v>233</v>
      </c>
      <c r="F29" s="133"/>
      <c r="G29" s="117">
        <v>6</v>
      </c>
      <c r="H29" s="118"/>
      <c r="I29" s="121" t="s">
        <v>230</v>
      </c>
      <c r="J29" s="122"/>
      <c r="K29" s="122"/>
      <c r="L29" s="118"/>
      <c r="M29" s="117">
        <v>513906541</v>
      </c>
      <c r="N29" s="122"/>
      <c r="O29" s="118"/>
      <c r="P29" s="117">
        <v>158</v>
      </c>
      <c r="Q29" s="122"/>
      <c r="R29" s="122"/>
      <c r="S29" s="122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7"/>
      <c r="B30" s="129"/>
      <c r="C30" s="134" t="s">
        <v>215</v>
      </c>
      <c r="D30" s="135"/>
      <c r="E30" s="136" t="s">
        <v>234</v>
      </c>
      <c r="F30" s="137"/>
      <c r="G30" s="119"/>
      <c r="H30" s="120"/>
      <c r="I30" s="119"/>
      <c r="J30" s="123"/>
      <c r="K30" s="123"/>
      <c r="L30" s="120"/>
      <c r="M30" s="119"/>
      <c r="N30" s="123"/>
      <c r="O30" s="120"/>
      <c r="P30" s="119"/>
      <c r="Q30" s="123"/>
      <c r="R30" s="123"/>
      <c r="S30" s="123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6">
        <v>4</v>
      </c>
      <c r="B31" s="128">
        <v>4</v>
      </c>
      <c r="C31" s="130" t="s">
        <v>237</v>
      </c>
      <c r="D31" s="131"/>
      <c r="E31" s="132" t="s">
        <v>238</v>
      </c>
      <c r="F31" s="133"/>
      <c r="G31" s="117">
        <v>6</v>
      </c>
      <c r="H31" s="118"/>
      <c r="I31" s="121" t="s">
        <v>231</v>
      </c>
      <c r="J31" s="122"/>
      <c r="K31" s="122"/>
      <c r="L31" s="118"/>
      <c r="M31" s="117">
        <v>512429936</v>
      </c>
      <c r="N31" s="122"/>
      <c r="O31" s="118"/>
      <c r="P31" s="117">
        <v>158</v>
      </c>
      <c r="Q31" s="122"/>
      <c r="R31" s="122"/>
      <c r="S31" s="122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7"/>
      <c r="B32" s="129"/>
      <c r="C32" s="134" t="s">
        <v>235</v>
      </c>
      <c r="D32" s="135"/>
      <c r="E32" s="136" t="s">
        <v>236</v>
      </c>
      <c r="F32" s="137"/>
      <c r="G32" s="119"/>
      <c r="H32" s="120"/>
      <c r="I32" s="119"/>
      <c r="J32" s="123"/>
      <c r="K32" s="123"/>
      <c r="L32" s="120"/>
      <c r="M32" s="119"/>
      <c r="N32" s="123"/>
      <c r="O32" s="120"/>
      <c r="P32" s="119"/>
      <c r="Q32" s="123"/>
      <c r="R32" s="123"/>
      <c r="S32" s="123"/>
      <c r="T32" s="125"/>
      <c r="U32" s="1"/>
      <c r="V32" s="1"/>
      <c r="W32" s="1"/>
      <c r="X32" s="1"/>
      <c r="Y32" s="148" t="s">
        <v>197</v>
      </c>
      <c r="Z32" s="113"/>
      <c r="AA32" s="113"/>
      <c r="AB32" s="113"/>
      <c r="AC32" s="113"/>
      <c r="AD32" s="113"/>
      <c r="AE32" s="113"/>
      <c r="AF32" s="113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6">
        <v>5</v>
      </c>
      <c r="B33" s="128">
        <v>5</v>
      </c>
      <c r="C33" s="130" t="s">
        <v>241</v>
      </c>
      <c r="D33" s="131"/>
      <c r="E33" s="132" t="s">
        <v>242</v>
      </c>
      <c r="F33" s="133"/>
      <c r="G33" s="117">
        <v>6</v>
      </c>
      <c r="H33" s="118"/>
      <c r="I33" s="121" t="s">
        <v>232</v>
      </c>
      <c r="J33" s="122"/>
      <c r="K33" s="122"/>
      <c r="L33" s="118"/>
      <c r="M33" s="117">
        <v>512429979</v>
      </c>
      <c r="N33" s="122"/>
      <c r="O33" s="118"/>
      <c r="P33" s="117">
        <v>149</v>
      </c>
      <c r="Q33" s="122"/>
      <c r="R33" s="122"/>
      <c r="S33" s="122"/>
      <c r="T33" s="124"/>
      <c r="U33" s="1"/>
      <c r="V33" s="1"/>
      <c r="W33" s="1"/>
      <c r="X33" s="1"/>
      <c r="Y33" s="150">
        <v>1</v>
      </c>
      <c r="Z33" s="151"/>
      <c r="AA33" s="151"/>
      <c r="AB33" s="151"/>
      <c r="AC33" s="151"/>
      <c r="AD33" s="151"/>
      <c r="AE33" s="151"/>
      <c r="AF33" s="151"/>
      <c r="AG33" s="15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7"/>
      <c r="B34" s="129"/>
      <c r="C34" s="134" t="s">
        <v>239</v>
      </c>
      <c r="D34" s="135"/>
      <c r="E34" s="136" t="s">
        <v>240</v>
      </c>
      <c r="F34" s="137"/>
      <c r="G34" s="119"/>
      <c r="H34" s="120"/>
      <c r="I34" s="119"/>
      <c r="J34" s="123"/>
      <c r="K34" s="123"/>
      <c r="L34" s="120"/>
      <c r="M34" s="119"/>
      <c r="N34" s="123"/>
      <c r="O34" s="120"/>
      <c r="P34" s="119"/>
      <c r="Q34" s="123"/>
      <c r="R34" s="123"/>
      <c r="S34" s="123"/>
      <c r="T34" s="125"/>
      <c r="U34" s="1"/>
      <c r="V34" s="1"/>
      <c r="W34" s="1"/>
      <c r="X34" s="1"/>
      <c r="Y34" s="153"/>
      <c r="Z34" s="154"/>
      <c r="AA34" s="154"/>
      <c r="AB34" s="154"/>
      <c r="AC34" s="154"/>
      <c r="AD34" s="154"/>
      <c r="AE34" s="154"/>
      <c r="AF34" s="154"/>
      <c r="AG34" s="15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6">
        <v>6</v>
      </c>
      <c r="B35" s="128">
        <v>6</v>
      </c>
      <c r="C35" s="130" t="s">
        <v>244</v>
      </c>
      <c r="D35" s="131"/>
      <c r="E35" s="132" t="s">
        <v>245</v>
      </c>
      <c r="F35" s="133"/>
      <c r="G35" s="117">
        <v>5</v>
      </c>
      <c r="H35" s="118"/>
      <c r="I35" s="121" t="s">
        <v>247</v>
      </c>
      <c r="J35" s="122"/>
      <c r="K35" s="122"/>
      <c r="L35" s="118"/>
      <c r="M35" s="117">
        <v>512436986</v>
      </c>
      <c r="N35" s="122"/>
      <c r="O35" s="118"/>
      <c r="P35" s="117">
        <v>146</v>
      </c>
      <c r="Q35" s="122"/>
      <c r="R35" s="122"/>
      <c r="S35" s="122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7"/>
      <c r="B36" s="129"/>
      <c r="C36" s="134" t="s">
        <v>243</v>
      </c>
      <c r="D36" s="135"/>
      <c r="E36" s="136" t="s">
        <v>246</v>
      </c>
      <c r="F36" s="137"/>
      <c r="G36" s="119"/>
      <c r="H36" s="120"/>
      <c r="I36" s="119"/>
      <c r="J36" s="123"/>
      <c r="K36" s="123"/>
      <c r="L36" s="120"/>
      <c r="M36" s="119"/>
      <c r="N36" s="123"/>
      <c r="O36" s="120"/>
      <c r="P36" s="119"/>
      <c r="Q36" s="123"/>
      <c r="R36" s="123"/>
      <c r="S36" s="123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6">
        <v>7</v>
      </c>
      <c r="B37" s="128">
        <v>7</v>
      </c>
      <c r="C37" s="130" t="s">
        <v>249</v>
      </c>
      <c r="D37" s="131"/>
      <c r="E37" s="132" t="s">
        <v>250</v>
      </c>
      <c r="F37" s="133"/>
      <c r="G37" s="117">
        <v>5</v>
      </c>
      <c r="H37" s="118"/>
      <c r="I37" s="121" t="s">
        <v>248</v>
      </c>
      <c r="J37" s="122"/>
      <c r="K37" s="122"/>
      <c r="L37" s="118"/>
      <c r="M37" s="117">
        <v>515657065</v>
      </c>
      <c r="N37" s="122"/>
      <c r="O37" s="118"/>
      <c r="P37" s="117">
        <v>147</v>
      </c>
      <c r="Q37" s="122"/>
      <c r="R37" s="122"/>
      <c r="S37" s="122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7"/>
      <c r="B38" s="129"/>
      <c r="C38" s="134" t="s">
        <v>251</v>
      </c>
      <c r="D38" s="135"/>
      <c r="E38" s="136" t="s">
        <v>252</v>
      </c>
      <c r="F38" s="137"/>
      <c r="G38" s="119"/>
      <c r="H38" s="120"/>
      <c r="I38" s="119"/>
      <c r="J38" s="123"/>
      <c r="K38" s="123"/>
      <c r="L38" s="120"/>
      <c r="M38" s="119"/>
      <c r="N38" s="123"/>
      <c r="O38" s="120"/>
      <c r="P38" s="119"/>
      <c r="Q38" s="123"/>
      <c r="R38" s="123"/>
      <c r="S38" s="123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6">
        <v>8</v>
      </c>
      <c r="B39" s="128">
        <v>8</v>
      </c>
      <c r="C39" s="130" t="s">
        <v>255</v>
      </c>
      <c r="D39" s="131"/>
      <c r="E39" s="132" t="s">
        <v>256</v>
      </c>
      <c r="F39" s="133"/>
      <c r="G39" s="117">
        <v>5</v>
      </c>
      <c r="H39" s="118"/>
      <c r="I39" s="121" t="s">
        <v>257</v>
      </c>
      <c r="J39" s="122"/>
      <c r="K39" s="122"/>
      <c r="L39" s="118"/>
      <c r="M39" s="117">
        <v>514286102</v>
      </c>
      <c r="N39" s="122"/>
      <c r="O39" s="118"/>
      <c r="P39" s="117">
        <v>136</v>
      </c>
      <c r="Q39" s="122"/>
      <c r="R39" s="122"/>
      <c r="S39" s="122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7"/>
      <c r="B40" s="129"/>
      <c r="C40" s="134" t="s">
        <v>253</v>
      </c>
      <c r="D40" s="135"/>
      <c r="E40" s="136" t="s">
        <v>254</v>
      </c>
      <c r="F40" s="137"/>
      <c r="G40" s="119"/>
      <c r="H40" s="120"/>
      <c r="I40" s="119"/>
      <c r="J40" s="123"/>
      <c r="K40" s="123"/>
      <c r="L40" s="120"/>
      <c r="M40" s="119"/>
      <c r="N40" s="123"/>
      <c r="O40" s="120"/>
      <c r="P40" s="119"/>
      <c r="Q40" s="123"/>
      <c r="R40" s="123"/>
      <c r="S40" s="123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6">
        <v>9</v>
      </c>
      <c r="B41" s="128">
        <v>9</v>
      </c>
      <c r="C41" s="130" t="s">
        <v>264</v>
      </c>
      <c r="D41" s="131"/>
      <c r="E41" s="132" t="s">
        <v>265</v>
      </c>
      <c r="F41" s="133"/>
      <c r="G41" s="117">
        <v>4</v>
      </c>
      <c r="H41" s="118"/>
      <c r="I41" s="121" t="s">
        <v>248</v>
      </c>
      <c r="J41" s="122"/>
      <c r="K41" s="122"/>
      <c r="L41" s="118"/>
      <c r="M41" s="117">
        <v>515843970</v>
      </c>
      <c r="N41" s="122"/>
      <c r="O41" s="118"/>
      <c r="P41" s="117">
        <v>141</v>
      </c>
      <c r="Q41" s="122"/>
      <c r="R41" s="122"/>
      <c r="S41" s="122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7"/>
      <c r="B42" s="129"/>
      <c r="C42" s="134" t="s">
        <v>266</v>
      </c>
      <c r="D42" s="135"/>
      <c r="E42" s="136" t="s">
        <v>267</v>
      </c>
      <c r="F42" s="137"/>
      <c r="G42" s="119"/>
      <c r="H42" s="120"/>
      <c r="I42" s="119"/>
      <c r="J42" s="123"/>
      <c r="K42" s="123"/>
      <c r="L42" s="120"/>
      <c r="M42" s="119"/>
      <c r="N42" s="123"/>
      <c r="O42" s="120"/>
      <c r="P42" s="119"/>
      <c r="Q42" s="123"/>
      <c r="R42" s="123"/>
      <c r="S42" s="123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6">
        <v>10</v>
      </c>
      <c r="B43" s="128">
        <v>10</v>
      </c>
      <c r="C43" s="130" t="s">
        <v>260</v>
      </c>
      <c r="D43" s="131"/>
      <c r="E43" s="132" t="s">
        <v>261</v>
      </c>
      <c r="F43" s="133"/>
      <c r="G43" s="117">
        <v>4</v>
      </c>
      <c r="H43" s="118"/>
      <c r="I43" s="121" t="s">
        <v>262</v>
      </c>
      <c r="J43" s="122"/>
      <c r="K43" s="122"/>
      <c r="L43" s="118"/>
      <c r="M43" s="117">
        <v>516393638</v>
      </c>
      <c r="N43" s="122"/>
      <c r="O43" s="118"/>
      <c r="P43" s="117">
        <v>139</v>
      </c>
      <c r="Q43" s="122"/>
      <c r="R43" s="122"/>
      <c r="S43" s="122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7"/>
      <c r="B44" s="129"/>
      <c r="C44" s="134" t="s">
        <v>258</v>
      </c>
      <c r="D44" s="135"/>
      <c r="E44" s="136" t="s">
        <v>259</v>
      </c>
      <c r="F44" s="137"/>
      <c r="G44" s="119"/>
      <c r="H44" s="120"/>
      <c r="I44" s="119"/>
      <c r="J44" s="123"/>
      <c r="K44" s="123"/>
      <c r="L44" s="120"/>
      <c r="M44" s="119"/>
      <c r="N44" s="123"/>
      <c r="O44" s="120"/>
      <c r="P44" s="119"/>
      <c r="Q44" s="123"/>
      <c r="R44" s="123"/>
      <c r="S44" s="123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6">
        <v>11</v>
      </c>
      <c r="B45" s="128">
        <v>11</v>
      </c>
      <c r="C45" s="130" t="s">
        <v>269</v>
      </c>
      <c r="D45" s="131"/>
      <c r="E45" s="132" t="s">
        <v>270</v>
      </c>
      <c r="F45" s="133"/>
      <c r="G45" s="117">
        <v>3</v>
      </c>
      <c r="H45" s="118"/>
      <c r="I45" s="121" t="s">
        <v>263</v>
      </c>
      <c r="J45" s="122"/>
      <c r="K45" s="122"/>
      <c r="L45" s="118"/>
      <c r="M45" s="117">
        <v>516831466</v>
      </c>
      <c r="N45" s="122"/>
      <c r="O45" s="118"/>
      <c r="P45" s="117">
        <v>143</v>
      </c>
      <c r="Q45" s="122"/>
      <c r="R45" s="122"/>
      <c r="S45" s="122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7"/>
      <c r="B46" s="129"/>
      <c r="C46" s="134" t="s">
        <v>268</v>
      </c>
      <c r="D46" s="135"/>
      <c r="E46" s="136" t="s">
        <v>282</v>
      </c>
      <c r="F46" s="137"/>
      <c r="G46" s="119"/>
      <c r="H46" s="120"/>
      <c r="I46" s="119"/>
      <c r="J46" s="123"/>
      <c r="K46" s="123"/>
      <c r="L46" s="120"/>
      <c r="M46" s="119"/>
      <c r="N46" s="123"/>
      <c r="O46" s="120"/>
      <c r="P46" s="119"/>
      <c r="Q46" s="123"/>
      <c r="R46" s="123"/>
      <c r="S46" s="123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6">
        <v>12</v>
      </c>
      <c r="B47" s="128">
        <v>12</v>
      </c>
      <c r="C47" s="130" t="s">
        <v>237</v>
      </c>
      <c r="D47" s="131"/>
      <c r="E47" s="132" t="s">
        <v>273</v>
      </c>
      <c r="F47" s="133"/>
      <c r="G47" s="117">
        <v>3</v>
      </c>
      <c r="H47" s="118"/>
      <c r="I47" s="121" t="s">
        <v>231</v>
      </c>
      <c r="J47" s="122"/>
      <c r="K47" s="122"/>
      <c r="L47" s="118"/>
      <c r="M47" s="117">
        <v>513813132</v>
      </c>
      <c r="N47" s="122"/>
      <c r="O47" s="118"/>
      <c r="P47" s="117">
        <v>130</v>
      </c>
      <c r="Q47" s="122"/>
      <c r="R47" s="122"/>
      <c r="S47" s="122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129"/>
      <c r="C48" s="213" t="s">
        <v>271</v>
      </c>
      <c r="D48" s="214"/>
      <c r="E48" s="215" t="s">
        <v>272</v>
      </c>
      <c r="F48" s="216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6">
        <v>13</v>
      </c>
      <c r="B49" s="98">
        <v>13</v>
      </c>
      <c r="C49" s="454" t="s">
        <v>287</v>
      </c>
      <c r="D49" s="100"/>
      <c r="E49" s="455" t="s">
        <v>288</v>
      </c>
      <c r="F49" s="101"/>
      <c r="G49" s="88">
        <v>1</v>
      </c>
      <c r="H49" s="90"/>
      <c r="I49" s="457" t="s">
        <v>292</v>
      </c>
      <c r="J49" s="89"/>
      <c r="K49" s="89"/>
      <c r="L49" s="90"/>
      <c r="M49" s="88">
        <v>516386858</v>
      </c>
      <c r="N49" s="89"/>
      <c r="O49" s="90"/>
      <c r="P49" s="88">
        <v>135</v>
      </c>
      <c r="Q49" s="89"/>
      <c r="R49" s="89"/>
      <c r="S49" s="89"/>
      <c r="T49" s="9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7"/>
      <c r="B50" s="99"/>
      <c r="C50" s="451" t="s">
        <v>284</v>
      </c>
      <c r="D50" s="102"/>
      <c r="E50" s="452" t="s">
        <v>285</v>
      </c>
      <c r="F50" s="103"/>
      <c r="G50" s="91"/>
      <c r="H50" s="93"/>
      <c r="I50" s="91"/>
      <c r="J50" s="92"/>
      <c r="K50" s="92"/>
      <c r="L50" s="93"/>
      <c r="M50" s="91"/>
      <c r="N50" s="92"/>
      <c r="O50" s="93"/>
      <c r="P50" s="91"/>
      <c r="Q50" s="92"/>
      <c r="R50" s="92"/>
      <c r="S50" s="92"/>
      <c r="T50" s="9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7">
        <v>14</v>
      </c>
      <c r="B51" s="98">
        <v>14</v>
      </c>
      <c r="C51" s="454" t="s">
        <v>289</v>
      </c>
      <c r="D51" s="100"/>
      <c r="E51" s="455" t="s">
        <v>290</v>
      </c>
      <c r="F51" s="101"/>
      <c r="G51" s="88">
        <v>1</v>
      </c>
      <c r="H51" s="90"/>
      <c r="I51" s="457" t="s">
        <v>293</v>
      </c>
      <c r="J51" s="89"/>
      <c r="K51" s="89"/>
      <c r="L51" s="90"/>
      <c r="M51" s="88">
        <v>516758637</v>
      </c>
      <c r="N51" s="89"/>
      <c r="O51" s="90"/>
      <c r="P51" s="88">
        <v>135</v>
      </c>
      <c r="Q51" s="89"/>
      <c r="R51" s="89"/>
      <c r="S51" s="89"/>
      <c r="T51" s="9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8"/>
      <c r="B52" s="109"/>
      <c r="C52" s="453" t="s">
        <v>286</v>
      </c>
      <c r="D52" s="110"/>
      <c r="E52" s="456" t="s">
        <v>291</v>
      </c>
      <c r="F52" s="111"/>
      <c r="G52" s="104"/>
      <c r="H52" s="105"/>
      <c r="I52" s="104"/>
      <c r="J52" s="106"/>
      <c r="K52" s="106"/>
      <c r="L52" s="105"/>
      <c r="M52" s="104"/>
      <c r="N52" s="106"/>
      <c r="O52" s="105"/>
      <c r="P52" s="104"/>
      <c r="Q52" s="106"/>
      <c r="R52" s="106"/>
      <c r="S52" s="106"/>
      <c r="T52" s="10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274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84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ignoredErrors>
    <ignoredError sqref="W15 J7 M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G7" sqref="G7:I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68" t="s">
        <v>0</v>
      </c>
      <c r="B2" s="268"/>
      <c r="C2" s="279" t="str">
        <f>IF(入力!C3="","",入力!C3)</f>
        <v>印旛ヴィクトリー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80">
        <f>IF(入力!C4="","",IF(入力!C5="",入力!C4,入力!C4&amp;"　　"&amp;入力!C5))</f>
        <v>430759328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赤鳥　　克彦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506039353</v>
      </c>
      <c r="H7" s="276"/>
      <c r="I7" s="276"/>
      <c r="J7" s="276" t="str">
        <f>IF(入力!J7="","",入力!J7)</f>
        <v>021067</v>
      </c>
      <c r="K7" s="276"/>
      <c r="L7" s="276"/>
      <c r="M7" s="276" t="str">
        <f>IF(入力!M7="","",入力!M7)</f>
        <v>0394158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68" t="s">
        <v>2</v>
      </c>
      <c r="B9" s="268"/>
      <c r="C9" s="269" t="str">
        <f>IF(入力!C10="","",入力!C10&amp;"　"&amp;入力!E10)</f>
        <v>赤鳥　奈々</v>
      </c>
      <c r="D9" s="270"/>
      <c r="E9" s="270"/>
      <c r="F9" s="270"/>
      <c r="G9" s="276">
        <f>IF(入力!G9="","",入力!G9)</f>
        <v>500780321</v>
      </c>
      <c r="H9" s="276"/>
      <c r="I9" s="276"/>
      <c r="J9" s="276">
        <f>IF(入力!J9="","",入力!J9)</f>
        <v>291125</v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68" t="s">
        <v>3</v>
      </c>
      <c r="B11" s="268"/>
      <c r="C11" s="269" t="str">
        <f>IF(入力!C12="","",入力!C12&amp;"　"&amp;入力!E12)</f>
        <v>井上　　由紀</v>
      </c>
      <c r="D11" s="270"/>
      <c r="E11" s="270"/>
      <c r="F11" s="270"/>
      <c r="G11" s="276">
        <f>IF(入力!G11="","",入力!G11)</f>
        <v>516073233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赤鳥　　克彦</v>
      </c>
      <c r="D13" s="270"/>
      <c r="E13" s="270"/>
      <c r="F13" s="270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8"/>
      <c r="B14" s="268"/>
      <c r="C14" s="273"/>
      <c r="D14" s="274"/>
      <c r="E14" s="274"/>
      <c r="F14" s="274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8" t="s">
        <v>5</v>
      </c>
      <c r="B15" s="268"/>
      <c r="C15" s="269" t="str">
        <f>IF(入力!C16="","",入力!C16&amp;"　"&amp;入力!E16)</f>
        <v>加瀬　奈美</v>
      </c>
      <c r="D15" s="270"/>
      <c r="E15" s="270"/>
      <c r="F15" s="277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8"/>
      <c r="B16" s="268"/>
      <c r="C16" s="273"/>
      <c r="D16" s="274"/>
      <c r="E16" s="274"/>
      <c r="F16" s="278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8" t="s">
        <v>6</v>
      </c>
      <c r="B17" s="268"/>
      <c r="C17" s="279" t="str">
        <f>IF(入力!C17="","",入力!C17&amp;"　"&amp;入力!E17)</f>
        <v>千葉県成田市公津の杜５－３６－９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68" t="s">
        <v>7</v>
      </c>
      <c r="B19" s="268"/>
      <c r="C19" s="279" t="str">
        <f>IF(入力!C19="","",入力!C19&amp;"　"&amp;入力!E19)</f>
        <v>0476-85-7555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68" t="s">
        <v>8</v>
      </c>
      <c r="B21" s="268"/>
      <c r="C21" s="279" t="str">
        <f>IF(入力!C21="","",入力!C21&amp;"－"&amp;入力!E21&amp;"－"&amp;入力!G21)</f>
        <v>080－5528－2145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井上　未唯奈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西の原小学校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512513578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吉野　純加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公津の杜小学校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513902305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加瀬　ひより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公津の杜小学校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513906541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杉山　　姫星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交進小学校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512429936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橋本　侑芽</v>
      </c>
      <c r="D33" s="270"/>
      <c r="E33" s="270"/>
      <c r="F33" s="270"/>
      <c r="G33" s="268">
        <f>IF(入力!G33="","",入力!G33)</f>
        <v>6</v>
      </c>
      <c r="H33" s="268" t="str">
        <f>IF(入力!H33="","",入力!H33)</f>
        <v/>
      </c>
      <c r="I33" s="268" t="str">
        <f>IF(入力!I33="","",入力!I33)</f>
        <v>佐倉小学校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512429979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岩川　友渚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中台小学校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512436986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足澤　光音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小林北小学校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515657065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海保　和花</v>
      </c>
      <c r="D39" s="270"/>
      <c r="E39" s="270"/>
      <c r="F39" s="270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加良部小学校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514286102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小川　里桜</v>
      </c>
      <c r="D41" s="270"/>
      <c r="E41" s="270"/>
      <c r="F41" s="270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小林北小学校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515843970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大野　円香</v>
      </c>
      <c r="D43" s="270"/>
      <c r="E43" s="270"/>
      <c r="F43" s="270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滝野小学校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516393638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藤﨑　みなみ</v>
      </c>
      <c r="D45" s="270"/>
      <c r="E45" s="270"/>
      <c r="F45" s="270"/>
      <c r="G45" s="268">
        <f>IF(入力!G45="","",入力!G45)</f>
        <v>3</v>
      </c>
      <c r="H45" s="268" t="str">
        <f>IF(入力!H45="","",入力!H45)</f>
        <v/>
      </c>
      <c r="I45" s="268" t="str">
        <f>IF(入力!I45="","",入力!I45)</f>
        <v>安食小学校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516831466</v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杉山　くらら</v>
      </c>
      <c r="D47" s="270"/>
      <c r="E47" s="270"/>
      <c r="F47" s="270"/>
      <c r="G47" s="268">
        <f>IF(入力!G47="","",入力!G47)</f>
        <v>3</v>
      </c>
      <c r="H47" s="268" t="str">
        <f>IF(入力!H47="","",入力!H47)</f>
        <v/>
      </c>
      <c r="I47" s="268" t="str">
        <f>IF(入力!I47="","",入力!I47)</f>
        <v>交進小学校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513813132</v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6">
        <v>36</v>
      </c>
      <c r="I12" s="407"/>
      <c r="J12" s="408"/>
      <c r="K12" s="4"/>
    </row>
    <row r="13" spans="1:60" ht="13.5" customHeight="1">
      <c r="F13" s="4" t="s">
        <v>35</v>
      </c>
      <c r="G13" s="4"/>
      <c r="H13" s="409"/>
      <c r="I13" s="410"/>
      <c r="J13" s="41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6"/>
      <c r="I14" s="367"/>
      <c r="J14" s="36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82"/>
      <c r="E16" s="382"/>
      <c r="F16" s="382"/>
      <c r="G16" s="383"/>
      <c r="H16" s="404" t="s">
        <v>66</v>
      </c>
      <c r="I16" s="405"/>
      <c r="J16" s="405"/>
      <c r="K16" s="382" t="str">
        <f>IF(入力!C2="","",入力!C2)</f>
        <v>インバヴィクトリー</v>
      </c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3"/>
      <c r="Y16" s="414" t="s">
        <v>67</v>
      </c>
      <c r="Z16" s="415"/>
      <c r="AA16" s="415"/>
      <c r="AB16" s="415"/>
      <c r="AC16" s="415"/>
      <c r="AD16" s="415"/>
      <c r="AE16" s="415"/>
      <c r="AF16" s="415"/>
      <c r="AG16" s="415"/>
      <c r="AH16" s="415"/>
      <c r="AI16" s="416"/>
      <c r="AJ16" s="373" t="s">
        <v>38</v>
      </c>
      <c r="AK16" s="374"/>
      <c r="AL16" s="374"/>
      <c r="AM16" s="375"/>
      <c r="AN16" s="398" t="str">
        <f>IF(入力!P3="","",入力!P3)</f>
        <v>印西市</v>
      </c>
      <c r="AO16" s="399"/>
      <c r="AP16" s="399"/>
      <c r="AQ16" s="399"/>
      <c r="AR16" s="399"/>
      <c r="AS16" s="399"/>
      <c r="AT16" s="374" t="s">
        <v>68</v>
      </c>
      <c r="AU16" s="375"/>
      <c r="AV16" s="381" t="s">
        <v>39</v>
      </c>
      <c r="AW16" s="382"/>
      <c r="AX16" s="382"/>
      <c r="AY16" s="383"/>
      <c r="AZ16" s="386" t="str">
        <f>IF(入力!P5="","",入力!P5)</f>
        <v>京成</v>
      </c>
      <c r="BA16" s="387"/>
      <c r="BB16" s="387"/>
      <c r="BC16" s="387"/>
      <c r="BD16" s="387"/>
      <c r="BE16" s="387"/>
      <c r="BF16" s="434" t="s">
        <v>40</v>
      </c>
    </row>
    <row r="17" spans="3:58" ht="4.5" customHeight="1">
      <c r="C17" s="433"/>
      <c r="D17" s="325"/>
      <c r="E17" s="325"/>
      <c r="F17" s="325"/>
      <c r="G17" s="385"/>
      <c r="H17" s="396" t="str">
        <f>IF(入力!C3="","",入力!C3)</f>
        <v>印旛ヴィクトリー</v>
      </c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2" t="str">
        <f>IF(入力!J3="","","("&amp;入力!J3&amp;")")</f>
        <v>(女子)</v>
      </c>
      <c r="V17" s="392"/>
      <c r="W17" s="392"/>
      <c r="X17" s="393"/>
      <c r="Y17" s="417">
        <f>IF(入力!C4="","",入力!C4)</f>
        <v>430759328</v>
      </c>
      <c r="Z17" s="418"/>
      <c r="AA17" s="418"/>
      <c r="AB17" s="418"/>
      <c r="AC17" s="418"/>
      <c r="AD17" s="418"/>
      <c r="AE17" s="418"/>
      <c r="AF17" s="418"/>
      <c r="AG17" s="418"/>
      <c r="AH17" s="418"/>
      <c r="AI17" s="419"/>
      <c r="AJ17" s="376"/>
      <c r="AK17" s="377"/>
      <c r="AL17" s="377"/>
      <c r="AM17" s="378"/>
      <c r="AN17" s="400"/>
      <c r="AO17" s="401"/>
      <c r="AP17" s="401"/>
      <c r="AQ17" s="401"/>
      <c r="AR17" s="401"/>
      <c r="AS17" s="401"/>
      <c r="AT17" s="377"/>
      <c r="AU17" s="378"/>
      <c r="AV17" s="384"/>
      <c r="AW17" s="325"/>
      <c r="AX17" s="325"/>
      <c r="AY17" s="385"/>
      <c r="AZ17" s="388"/>
      <c r="BA17" s="389"/>
      <c r="BB17" s="389"/>
      <c r="BC17" s="389"/>
      <c r="BD17" s="389"/>
      <c r="BE17" s="389"/>
      <c r="BF17" s="435"/>
    </row>
    <row r="18" spans="3:58" ht="16.5" customHeight="1">
      <c r="C18" s="363"/>
      <c r="D18" s="326"/>
      <c r="E18" s="326"/>
      <c r="F18" s="326"/>
      <c r="G18" s="364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94"/>
      <c r="V18" s="394"/>
      <c r="W18" s="394"/>
      <c r="X18" s="395"/>
      <c r="Y18" s="420"/>
      <c r="Z18" s="421"/>
      <c r="AA18" s="421"/>
      <c r="AB18" s="421"/>
      <c r="AC18" s="421"/>
      <c r="AD18" s="421"/>
      <c r="AE18" s="421"/>
      <c r="AF18" s="421"/>
      <c r="AG18" s="421"/>
      <c r="AH18" s="421"/>
      <c r="AI18" s="422"/>
      <c r="AJ18" s="379"/>
      <c r="AK18" s="354"/>
      <c r="AL18" s="354"/>
      <c r="AM18" s="380"/>
      <c r="AN18" s="402"/>
      <c r="AO18" s="403"/>
      <c r="AP18" s="403"/>
      <c r="AQ18" s="403"/>
      <c r="AR18" s="403"/>
      <c r="AS18" s="403"/>
      <c r="AT18" s="354"/>
      <c r="AU18" s="380"/>
      <c r="AV18" s="350"/>
      <c r="AW18" s="326"/>
      <c r="AX18" s="326"/>
      <c r="AY18" s="364"/>
      <c r="AZ18" s="390" t="str">
        <f>IF(入力!AE5="","",入力!AE5)</f>
        <v>酒々井</v>
      </c>
      <c r="BA18" s="391"/>
      <c r="BB18" s="391"/>
      <c r="BC18" s="391"/>
      <c r="BD18" s="391"/>
      <c r="BE18" s="391"/>
      <c r="BF18" s="13" t="s">
        <v>41</v>
      </c>
    </row>
    <row r="19" spans="3:58" ht="15" customHeight="1">
      <c r="C19" s="412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371" t="s">
        <v>42</v>
      </c>
      <c r="P19" s="371"/>
      <c r="Q19" s="371"/>
      <c r="R19" s="371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 t="s">
        <v>69</v>
      </c>
      <c r="AE19" s="371"/>
      <c r="AF19" s="371"/>
      <c r="AG19" s="371"/>
      <c r="AH19" s="371"/>
      <c r="AI19" s="371"/>
      <c r="AJ19" s="371"/>
      <c r="AK19" s="371"/>
      <c r="AL19" s="371"/>
      <c r="AM19" s="371"/>
      <c r="AN19" s="371"/>
      <c r="AO19" s="371"/>
      <c r="AP19" s="371"/>
      <c r="AQ19" s="371"/>
      <c r="AR19" s="371"/>
      <c r="AS19" s="371" t="s">
        <v>70</v>
      </c>
      <c r="AT19" s="371"/>
      <c r="AU19" s="371"/>
      <c r="AV19" s="371"/>
      <c r="AW19" s="371"/>
      <c r="AX19" s="371"/>
      <c r="AY19" s="371"/>
      <c r="AZ19" s="371"/>
      <c r="BA19" s="371"/>
      <c r="BB19" s="371"/>
      <c r="BC19" s="371"/>
      <c r="BD19" s="371"/>
      <c r="BE19" s="371"/>
      <c r="BF19" s="372"/>
    </row>
    <row r="20" spans="3:58" ht="15" customHeight="1">
      <c r="C20" s="437" t="s">
        <v>43</v>
      </c>
      <c r="D20" s="371"/>
      <c r="E20" s="371"/>
      <c r="F20" s="371"/>
      <c r="G20" s="371"/>
      <c r="H20" s="371"/>
      <c r="I20" s="371"/>
      <c r="J20" s="371"/>
      <c r="K20" s="371"/>
      <c r="L20" s="371"/>
      <c r="M20" s="371"/>
      <c r="N20" s="371"/>
      <c r="O20" s="436" t="str">
        <f>IF(入力!J7="","",入力!J7)</f>
        <v>021067</v>
      </c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6">
        <f>IF(入力!J9="","",入力!J9)</f>
        <v>291125</v>
      </c>
      <c r="AE20" s="436"/>
      <c r="AF20" s="436"/>
      <c r="AG20" s="436"/>
      <c r="AH20" s="436"/>
      <c r="AI20" s="436"/>
      <c r="AJ20" s="436"/>
      <c r="AK20" s="436"/>
      <c r="AL20" s="436"/>
      <c r="AM20" s="436"/>
      <c r="AN20" s="436"/>
      <c r="AO20" s="436"/>
      <c r="AP20" s="436"/>
      <c r="AQ20" s="436"/>
      <c r="AR20" s="436"/>
      <c r="AS20" s="436" t="str">
        <f>IF(入力!J11="","",入力!J11)</f>
        <v/>
      </c>
      <c r="AT20" s="436"/>
      <c r="AU20" s="436"/>
      <c r="AV20" s="436"/>
      <c r="AW20" s="436"/>
      <c r="AX20" s="436"/>
      <c r="AY20" s="436"/>
      <c r="AZ20" s="436"/>
      <c r="BA20" s="436"/>
      <c r="BB20" s="436"/>
      <c r="BC20" s="436"/>
      <c r="BD20" s="436"/>
      <c r="BE20" s="436"/>
      <c r="BF20" s="438"/>
    </row>
    <row r="21" spans="3:58" ht="15" customHeight="1">
      <c r="C21" s="437" t="s">
        <v>44</v>
      </c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436" t="str">
        <f>IF(入力!M7="","",入力!M7)</f>
        <v>0394158</v>
      </c>
      <c r="P21" s="436"/>
      <c r="Q21" s="436"/>
      <c r="R21" s="436"/>
      <c r="S21" s="436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6" t="str">
        <f>IF(入力!M9="","",入力!M9)</f>
        <v/>
      </c>
      <c r="AE21" s="436"/>
      <c r="AF21" s="436"/>
      <c r="AG21" s="436"/>
      <c r="AH21" s="436"/>
      <c r="AI21" s="436"/>
      <c r="AJ21" s="436"/>
      <c r="AK21" s="436"/>
      <c r="AL21" s="436"/>
      <c r="AM21" s="436"/>
      <c r="AN21" s="436"/>
      <c r="AO21" s="436"/>
      <c r="AP21" s="436"/>
      <c r="AQ21" s="436"/>
      <c r="AR21" s="436"/>
      <c r="AS21" s="436" t="str">
        <f>IF(入力!M11="","",入力!M11)</f>
        <v/>
      </c>
      <c r="AT21" s="436"/>
      <c r="AU21" s="436"/>
      <c r="AV21" s="436"/>
      <c r="AW21" s="436"/>
      <c r="AX21" s="436"/>
      <c r="AY21" s="436"/>
      <c r="AZ21" s="436"/>
      <c r="BA21" s="436"/>
      <c r="BB21" s="436"/>
      <c r="BC21" s="436"/>
      <c r="BD21" s="436"/>
      <c r="BE21" s="436"/>
      <c r="BF21" s="438"/>
    </row>
    <row r="22" spans="3:58" ht="12" customHeight="1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アカトリ　カツヒコ</v>
      </c>
      <c r="I22" s="330"/>
      <c r="J22" s="330"/>
      <c r="K22" s="330"/>
      <c r="L22" s="330"/>
      <c r="M22" s="330"/>
      <c r="N22" s="330"/>
      <c r="O22" s="330"/>
      <c r="P22" s="330"/>
      <c r="Q22" s="339"/>
      <c r="R22" s="331" t="s">
        <v>45</v>
      </c>
      <c r="S22" s="330"/>
      <c r="T22" s="340">
        <f>IF(入力!AT7="","",入力!AT7)</f>
        <v>55</v>
      </c>
      <c r="U22" s="341"/>
      <c r="V22" s="342"/>
      <c r="W22" s="331" t="s">
        <v>46</v>
      </c>
      <c r="X22" s="331"/>
      <c r="Y22" s="331"/>
      <c r="Z22" s="14" t="s">
        <v>72</v>
      </c>
      <c r="AA22" s="15"/>
      <c r="AB22" s="330">
        <f>IF(入力!R7="","",入力!R7)</f>
        <v>270</v>
      </c>
      <c r="AC22" s="330"/>
      <c r="AD22" s="330"/>
      <c r="AE22" s="330"/>
      <c r="AF22" s="16" t="s">
        <v>73</v>
      </c>
      <c r="AG22" s="330">
        <f>IF(入力!W7="","",入力!W7)</f>
        <v>1606</v>
      </c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9"/>
      <c r="AU22" s="331" t="s">
        <v>47</v>
      </c>
      <c r="AV22" s="330"/>
      <c r="AW22" s="330"/>
      <c r="AX22" s="17" t="s">
        <v>74</v>
      </c>
      <c r="AY22" s="330" t="str">
        <f>IF(入力!AL7="","",入力!AL7)</f>
        <v>0476</v>
      </c>
      <c r="AZ22" s="330"/>
      <c r="BA22" s="330"/>
      <c r="BB22" s="330"/>
      <c r="BC22" s="330"/>
      <c r="BD22" s="330"/>
      <c r="BE22" s="330"/>
      <c r="BF22" s="18" t="s">
        <v>75</v>
      </c>
    </row>
    <row r="23" spans="3:58" ht="19.5" customHeight="1">
      <c r="C23" s="363" t="s">
        <v>48</v>
      </c>
      <c r="D23" s="326"/>
      <c r="E23" s="326"/>
      <c r="F23" s="326"/>
      <c r="G23" s="364"/>
      <c r="H23" s="366" t="str">
        <f>IF(入力!C8="","",入力!C8&amp;"　"&amp;入力!E8)</f>
        <v>赤鳥　　克彦</v>
      </c>
      <c r="I23" s="367"/>
      <c r="J23" s="367"/>
      <c r="K23" s="367"/>
      <c r="L23" s="367"/>
      <c r="M23" s="367"/>
      <c r="N23" s="367"/>
      <c r="O23" s="367"/>
      <c r="P23" s="367"/>
      <c r="Q23" s="368"/>
      <c r="R23" s="326"/>
      <c r="S23" s="326"/>
      <c r="T23" s="355"/>
      <c r="U23" s="356"/>
      <c r="V23" s="357"/>
      <c r="W23" s="354"/>
      <c r="X23" s="354"/>
      <c r="Y23" s="354"/>
      <c r="Z23" s="347" t="str">
        <f>IF(入力!P8="","",入力!P8)</f>
        <v>千葉県印西市平賀学園台２－１５－６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6"/>
      <c r="AV23" s="326"/>
      <c r="AW23" s="326"/>
      <c r="AX23" s="350">
        <f>IF(入力!AK8="","",入力!AK8)</f>
        <v>98</v>
      </c>
      <c r="AY23" s="326"/>
      <c r="AZ23" s="326"/>
      <c r="BA23" s="326"/>
      <c r="BB23" s="19" t="s">
        <v>76</v>
      </c>
      <c r="BC23" s="326">
        <f>IF(入力!AP8="","",入力!AP8)</f>
        <v>2208</v>
      </c>
      <c r="BD23" s="326"/>
      <c r="BE23" s="326"/>
      <c r="BF23" s="346"/>
    </row>
    <row r="24" spans="3:58" ht="12" customHeight="1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アカトリ　ナナ</v>
      </c>
      <c r="I24" s="330"/>
      <c r="J24" s="330"/>
      <c r="K24" s="330"/>
      <c r="L24" s="330"/>
      <c r="M24" s="330"/>
      <c r="N24" s="330"/>
      <c r="O24" s="330"/>
      <c r="P24" s="330"/>
      <c r="Q24" s="339"/>
      <c r="R24" s="331" t="s">
        <v>45</v>
      </c>
      <c r="S24" s="330"/>
      <c r="T24" s="340">
        <f>IF(入力!AT9="","",入力!AT9)</f>
        <v>22</v>
      </c>
      <c r="U24" s="341"/>
      <c r="V24" s="342"/>
      <c r="W24" s="331" t="s">
        <v>46</v>
      </c>
      <c r="X24" s="331"/>
      <c r="Y24" s="331"/>
      <c r="Z24" s="14" t="s">
        <v>72</v>
      </c>
      <c r="AA24" s="15"/>
      <c r="AB24" s="330">
        <f>IF(入力!R9="","",入力!R9)</f>
        <v>270</v>
      </c>
      <c r="AC24" s="330"/>
      <c r="AD24" s="330"/>
      <c r="AE24" s="330"/>
      <c r="AF24" s="16" t="s">
        <v>73</v>
      </c>
      <c r="AG24" s="330">
        <f>IF(入力!W9="","",入力!W9)</f>
        <v>1606</v>
      </c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9"/>
      <c r="AU24" s="331" t="s">
        <v>47</v>
      </c>
      <c r="AV24" s="330"/>
      <c r="AW24" s="330"/>
      <c r="AX24" s="17" t="s">
        <v>74</v>
      </c>
      <c r="AY24" s="330" t="str">
        <f>IF(入力!AL9="","",入力!AL9)</f>
        <v>0476</v>
      </c>
      <c r="AZ24" s="330"/>
      <c r="BA24" s="330"/>
      <c r="BB24" s="330"/>
      <c r="BC24" s="330"/>
      <c r="BD24" s="330"/>
      <c r="BE24" s="330"/>
      <c r="BF24" s="18" t="s">
        <v>75</v>
      </c>
    </row>
    <row r="25" spans="3:58" ht="19.5" customHeight="1">
      <c r="C25" s="363" t="s">
        <v>78</v>
      </c>
      <c r="D25" s="326"/>
      <c r="E25" s="326"/>
      <c r="F25" s="326"/>
      <c r="G25" s="364"/>
      <c r="H25" s="366" t="str">
        <f>IF(入力!C10="","",入力!C10&amp;"　"&amp;入力!E10)</f>
        <v>赤鳥　奈々</v>
      </c>
      <c r="I25" s="367"/>
      <c r="J25" s="367"/>
      <c r="K25" s="367"/>
      <c r="L25" s="367"/>
      <c r="M25" s="367"/>
      <c r="N25" s="367"/>
      <c r="O25" s="367"/>
      <c r="P25" s="367"/>
      <c r="Q25" s="368"/>
      <c r="R25" s="326"/>
      <c r="S25" s="326"/>
      <c r="T25" s="355"/>
      <c r="U25" s="356"/>
      <c r="V25" s="357"/>
      <c r="W25" s="354"/>
      <c r="X25" s="354"/>
      <c r="Y25" s="354"/>
      <c r="Z25" s="347" t="str">
        <f>IF(入力!P10="","",入力!P10)</f>
        <v>千葉県印西市平賀学園台２－１５－６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6"/>
      <c r="AV25" s="326"/>
      <c r="AW25" s="326"/>
      <c r="AX25" s="350">
        <f>IF(入力!AK10="","",入力!AK10)</f>
        <v>98</v>
      </c>
      <c r="AY25" s="326"/>
      <c r="AZ25" s="326"/>
      <c r="BA25" s="326"/>
      <c r="BB25" s="19" t="s">
        <v>76</v>
      </c>
      <c r="BC25" s="326">
        <f>IF(入力!AP10="","",入力!AP10)</f>
        <v>2208</v>
      </c>
      <c r="BD25" s="326"/>
      <c r="BE25" s="326"/>
      <c r="BF25" s="346"/>
    </row>
    <row r="26" spans="3:58" ht="12" customHeight="1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イノウエ　ユキ</v>
      </c>
      <c r="I26" s="330"/>
      <c r="J26" s="330"/>
      <c r="K26" s="330"/>
      <c r="L26" s="330"/>
      <c r="M26" s="330"/>
      <c r="N26" s="330"/>
      <c r="O26" s="330"/>
      <c r="P26" s="330"/>
      <c r="Q26" s="339"/>
      <c r="R26" s="331" t="s">
        <v>45</v>
      </c>
      <c r="S26" s="330"/>
      <c r="T26" s="340">
        <f>IF(入力!AT11="","",入力!AT11)</f>
        <v>46</v>
      </c>
      <c r="U26" s="341"/>
      <c r="V26" s="342"/>
      <c r="W26" s="331" t="s">
        <v>46</v>
      </c>
      <c r="X26" s="331"/>
      <c r="Y26" s="331"/>
      <c r="Z26" s="14" t="s">
        <v>72</v>
      </c>
      <c r="AA26" s="15"/>
      <c r="AB26" s="330">
        <f>IF(入力!R11="","",入力!R11)</f>
        <v>270</v>
      </c>
      <c r="AC26" s="330"/>
      <c r="AD26" s="330"/>
      <c r="AE26" s="330"/>
      <c r="AF26" s="16" t="s">
        <v>73</v>
      </c>
      <c r="AG26" s="330">
        <f>IF(入力!W11="","",入力!W11)</f>
        <v>1334</v>
      </c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9"/>
      <c r="AU26" s="331" t="s">
        <v>47</v>
      </c>
      <c r="AV26" s="330"/>
      <c r="AW26" s="330"/>
      <c r="AX26" s="17" t="s">
        <v>74</v>
      </c>
      <c r="AY26" s="330" t="str">
        <f>IF(入力!AL11="","",入力!AL11)</f>
        <v>0476</v>
      </c>
      <c r="AZ26" s="330"/>
      <c r="BA26" s="330"/>
      <c r="BB26" s="330"/>
      <c r="BC26" s="330"/>
      <c r="BD26" s="330"/>
      <c r="BE26" s="330"/>
      <c r="BF26" s="18" t="s">
        <v>75</v>
      </c>
    </row>
    <row r="27" spans="3:58" ht="19.5" customHeight="1">
      <c r="C27" s="363" t="s">
        <v>79</v>
      </c>
      <c r="D27" s="326"/>
      <c r="E27" s="326"/>
      <c r="F27" s="326"/>
      <c r="G27" s="364"/>
      <c r="H27" s="366" t="str">
        <f>IF(入力!C12="","",入力!C12&amp;"　"&amp;入力!E12)</f>
        <v>井上　　由紀</v>
      </c>
      <c r="I27" s="367"/>
      <c r="J27" s="367"/>
      <c r="K27" s="367"/>
      <c r="L27" s="367"/>
      <c r="M27" s="367"/>
      <c r="N27" s="367"/>
      <c r="O27" s="367"/>
      <c r="P27" s="367"/>
      <c r="Q27" s="368"/>
      <c r="R27" s="326"/>
      <c r="S27" s="326"/>
      <c r="T27" s="355"/>
      <c r="U27" s="356"/>
      <c r="V27" s="357"/>
      <c r="W27" s="354"/>
      <c r="X27" s="354"/>
      <c r="Y27" s="354"/>
      <c r="Z27" s="347" t="str">
        <f>IF(入力!P12="","",入力!P12)</f>
        <v>千葉県印西市西の原３－１７－２－５０４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6"/>
      <c r="AV27" s="326"/>
      <c r="AW27" s="326"/>
      <c r="AX27" s="350">
        <f>IF(入力!AK12="","",入力!AK12)</f>
        <v>46</v>
      </c>
      <c r="AY27" s="326"/>
      <c r="AZ27" s="326"/>
      <c r="BA27" s="326"/>
      <c r="BB27" s="19" t="s">
        <v>76</v>
      </c>
      <c r="BC27" s="326">
        <f>IF(入力!AP12="","",入力!AP12)</f>
        <v>1020</v>
      </c>
      <c r="BD27" s="326"/>
      <c r="BE27" s="326"/>
      <c r="BF27" s="346"/>
    </row>
    <row r="28" spans="3:58" ht="12" customHeight="1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>カセ　ナミ</v>
      </c>
      <c r="I28" s="330"/>
      <c r="J28" s="330"/>
      <c r="K28" s="330"/>
      <c r="L28" s="330"/>
      <c r="M28" s="330"/>
      <c r="N28" s="330"/>
      <c r="O28" s="330"/>
      <c r="P28" s="330"/>
      <c r="Q28" s="339"/>
      <c r="R28" s="331" t="s">
        <v>45</v>
      </c>
      <c r="S28" s="330"/>
      <c r="T28" s="340">
        <f>IF(入力!AT15="","",入力!AT15)</f>
        <v>39</v>
      </c>
      <c r="U28" s="341"/>
      <c r="V28" s="342"/>
      <c r="W28" s="331" t="s">
        <v>46</v>
      </c>
      <c r="X28" s="331"/>
      <c r="Y28" s="331"/>
      <c r="Z28" s="14" t="s">
        <v>72</v>
      </c>
      <c r="AA28" s="15"/>
      <c r="AB28" s="330">
        <f>IF(入力!R15="","",入力!R15)</f>
        <v>286</v>
      </c>
      <c r="AC28" s="330"/>
      <c r="AD28" s="330"/>
      <c r="AE28" s="330"/>
      <c r="AF28" s="16" t="s">
        <v>73</v>
      </c>
      <c r="AG28" s="330" t="str">
        <f>IF(入力!W15="","",入力!W15)</f>
        <v>0048</v>
      </c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9"/>
      <c r="AU28" s="331" t="s">
        <v>47</v>
      </c>
      <c r="AV28" s="330"/>
      <c r="AW28" s="330"/>
      <c r="AX28" s="17" t="s">
        <v>74</v>
      </c>
      <c r="AY28" s="330" t="str">
        <f>IF(入力!AL15="","",入力!AL15)</f>
        <v>0476</v>
      </c>
      <c r="AZ28" s="330"/>
      <c r="BA28" s="330"/>
      <c r="BB28" s="330"/>
      <c r="BC28" s="330"/>
      <c r="BD28" s="330"/>
      <c r="BE28" s="330"/>
      <c r="BF28" s="18" t="s">
        <v>75</v>
      </c>
    </row>
    <row r="29" spans="3:58" ht="19.5" customHeight="1" thickBot="1">
      <c r="C29" s="358" t="s">
        <v>49</v>
      </c>
      <c r="D29" s="332"/>
      <c r="E29" s="332"/>
      <c r="F29" s="332"/>
      <c r="G29" s="359"/>
      <c r="H29" s="351" t="str">
        <f>IF(入力!C16="","",入力!C16&amp;"　"&amp;入力!E16)</f>
        <v>加瀬　奈美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32"/>
      <c r="S29" s="332"/>
      <c r="T29" s="343"/>
      <c r="U29" s="344"/>
      <c r="V29" s="345"/>
      <c r="W29" s="338"/>
      <c r="X29" s="338"/>
      <c r="Y29" s="338"/>
      <c r="Z29" s="333" t="str">
        <f>IF(入力!P16="","",入力!P16)</f>
        <v>千葉県成田市公津の杜５－３６－９</v>
      </c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5"/>
      <c r="AU29" s="332"/>
      <c r="AV29" s="332"/>
      <c r="AW29" s="332"/>
      <c r="AX29" s="336">
        <f>IF(入力!AK16="","",入力!AK16)</f>
        <v>85</v>
      </c>
      <c r="AY29" s="332"/>
      <c r="AZ29" s="332"/>
      <c r="BA29" s="332"/>
      <c r="BB29" s="73" t="s">
        <v>76</v>
      </c>
      <c r="BC29" s="332">
        <f>IF(入力!AP16="","",入力!AP16)</f>
        <v>7555</v>
      </c>
      <c r="BD29" s="332"/>
      <c r="BE29" s="332"/>
      <c r="BF29" s="33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7" t="s">
        <v>52</v>
      </c>
      <c r="D33" s="328"/>
      <c r="E33" s="328"/>
      <c r="F33" s="328" t="s">
        <v>53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 t="s">
        <v>54</v>
      </c>
      <c r="R33" s="328"/>
      <c r="S33" s="328"/>
      <c r="T33" s="328" t="s">
        <v>55</v>
      </c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 t="s">
        <v>56</v>
      </c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328"/>
      <c r="AY33" s="328"/>
      <c r="AZ33" s="328" t="s">
        <v>57</v>
      </c>
      <c r="BA33" s="328"/>
      <c r="BB33" s="328"/>
      <c r="BC33" s="328"/>
      <c r="BD33" s="328"/>
      <c r="BE33" s="328"/>
      <c r="BF33" s="329"/>
    </row>
    <row r="34" spans="3:58" ht="15" customHeight="1">
      <c r="C34" s="286" t="str">
        <f>IF(入力!B25="","",入力!B25)</f>
        <v>①</v>
      </c>
      <c r="D34" s="287"/>
      <c r="E34" s="288"/>
      <c r="F34" s="292" t="str">
        <f>IF(入力!C26="","",入力!C25&amp;"　"&amp;入力!E25&amp;"
"&amp;入力!C26&amp;"　"&amp;入力!E26)</f>
        <v>イノウエ　ミイナ
井上　未唯奈</v>
      </c>
      <c r="G34" s="293"/>
      <c r="H34" s="293"/>
      <c r="I34" s="293"/>
      <c r="J34" s="293"/>
      <c r="K34" s="293"/>
      <c r="L34" s="293"/>
      <c r="M34" s="293"/>
      <c r="N34" s="293"/>
      <c r="O34" s="293"/>
      <c r="P34" s="294"/>
      <c r="Q34" s="298">
        <f>IF(入力!G25="","",入力!G25)</f>
        <v>6</v>
      </c>
      <c r="R34" s="299"/>
      <c r="S34" s="300"/>
      <c r="T34" s="304" t="str">
        <f>IF(入力!I25="","",入力!I25)</f>
        <v>西の原小学校</v>
      </c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6"/>
      <c r="AJ34" s="298">
        <f>IF(入力!M25="","",入力!M25)</f>
        <v>512513578</v>
      </c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300"/>
      <c r="AZ34" s="298">
        <f>IF(入力!P25="","",入力!P25)</f>
        <v>172</v>
      </c>
      <c r="BA34" s="299"/>
      <c r="BB34" s="299"/>
      <c r="BC34" s="299"/>
      <c r="BD34" s="299"/>
      <c r="BE34" s="299"/>
      <c r="BF34" s="310"/>
    </row>
    <row r="35" spans="3:58" ht="15" customHeight="1">
      <c r="C35" s="312"/>
      <c r="D35" s="313"/>
      <c r="E35" s="314"/>
      <c r="F35" s="315"/>
      <c r="G35" s="316"/>
      <c r="H35" s="316"/>
      <c r="I35" s="316"/>
      <c r="J35" s="316"/>
      <c r="K35" s="316"/>
      <c r="L35" s="316"/>
      <c r="M35" s="316"/>
      <c r="N35" s="316"/>
      <c r="O35" s="316"/>
      <c r="P35" s="317"/>
      <c r="Q35" s="318"/>
      <c r="R35" s="319"/>
      <c r="S35" s="320"/>
      <c r="T35" s="321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3"/>
      <c r="AJ35" s="318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20"/>
      <c r="AZ35" s="318"/>
      <c r="BA35" s="319"/>
      <c r="BB35" s="319"/>
      <c r="BC35" s="319"/>
      <c r="BD35" s="319"/>
      <c r="BE35" s="319"/>
      <c r="BF35" s="324"/>
    </row>
    <row r="36" spans="3:58" ht="15" customHeight="1">
      <c r="C36" s="286">
        <f>IF(入力!B27="","",入力!B27)</f>
        <v>2</v>
      </c>
      <c r="D36" s="287"/>
      <c r="E36" s="288"/>
      <c r="F36" s="292" t="str">
        <f>IF(入力!C28="","",入力!C27&amp;"　"&amp;入力!E27&amp;"
"&amp;入力!C28&amp;"　"&amp;入力!E28)</f>
        <v>ヨシノ　スミカ
吉野　純加</v>
      </c>
      <c r="G36" s="293"/>
      <c r="H36" s="293"/>
      <c r="I36" s="293"/>
      <c r="J36" s="293"/>
      <c r="K36" s="293"/>
      <c r="L36" s="293"/>
      <c r="M36" s="293"/>
      <c r="N36" s="293"/>
      <c r="O36" s="293"/>
      <c r="P36" s="294"/>
      <c r="Q36" s="298">
        <f>IF(入力!G27="","",入力!G27)</f>
        <v>6</v>
      </c>
      <c r="R36" s="299"/>
      <c r="S36" s="300"/>
      <c r="T36" s="304" t="str">
        <f>IF(入力!I27="","",入力!I27)</f>
        <v>公津の杜小学校</v>
      </c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6"/>
      <c r="AJ36" s="298">
        <f>IF(入力!M27="","",入力!M27)</f>
        <v>513902305</v>
      </c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300"/>
      <c r="AZ36" s="298">
        <f>IF(入力!P27="","",入力!P27)</f>
        <v>155</v>
      </c>
      <c r="BA36" s="299"/>
      <c r="BB36" s="299"/>
      <c r="BC36" s="299"/>
      <c r="BD36" s="299"/>
      <c r="BE36" s="299"/>
      <c r="BF36" s="310"/>
    </row>
    <row r="37" spans="3:58" ht="15" customHeight="1">
      <c r="C37" s="312"/>
      <c r="D37" s="313"/>
      <c r="E37" s="314"/>
      <c r="F37" s="315"/>
      <c r="G37" s="316"/>
      <c r="H37" s="316"/>
      <c r="I37" s="316"/>
      <c r="J37" s="316"/>
      <c r="K37" s="316"/>
      <c r="L37" s="316"/>
      <c r="M37" s="316"/>
      <c r="N37" s="316"/>
      <c r="O37" s="316"/>
      <c r="P37" s="317"/>
      <c r="Q37" s="318"/>
      <c r="R37" s="319"/>
      <c r="S37" s="320"/>
      <c r="T37" s="321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3"/>
      <c r="AJ37" s="318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20"/>
      <c r="AZ37" s="318"/>
      <c r="BA37" s="319"/>
      <c r="BB37" s="319"/>
      <c r="BC37" s="319"/>
      <c r="BD37" s="319"/>
      <c r="BE37" s="319"/>
      <c r="BF37" s="324"/>
    </row>
    <row r="38" spans="3:58" ht="15" customHeight="1">
      <c r="C38" s="286">
        <f>IF(入力!B29="","",入力!B29)</f>
        <v>3</v>
      </c>
      <c r="D38" s="287"/>
      <c r="E38" s="288"/>
      <c r="F38" s="292" t="str">
        <f>IF(入力!C30="","",入力!C29&amp;"　"&amp;入力!E29&amp;"
"&amp;入力!C30&amp;"　"&amp;入力!E30)</f>
        <v>カセ　ヒヨリ
加瀬　ひより</v>
      </c>
      <c r="G38" s="293"/>
      <c r="H38" s="293"/>
      <c r="I38" s="293"/>
      <c r="J38" s="293"/>
      <c r="K38" s="293"/>
      <c r="L38" s="293"/>
      <c r="M38" s="293"/>
      <c r="N38" s="293"/>
      <c r="O38" s="293"/>
      <c r="P38" s="294"/>
      <c r="Q38" s="298">
        <f>IF(入力!G29="","",入力!G29)</f>
        <v>6</v>
      </c>
      <c r="R38" s="299"/>
      <c r="S38" s="300"/>
      <c r="T38" s="304" t="str">
        <f>IF(入力!I29="","",入力!I29)</f>
        <v>公津の杜小学校</v>
      </c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6"/>
      <c r="AJ38" s="298">
        <f>IF(入力!M29="","",入力!M29)</f>
        <v>513906541</v>
      </c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300"/>
      <c r="AZ38" s="298">
        <f>IF(入力!P29="","",入力!P29)</f>
        <v>158</v>
      </c>
      <c r="BA38" s="299"/>
      <c r="BB38" s="299"/>
      <c r="BC38" s="299"/>
      <c r="BD38" s="299"/>
      <c r="BE38" s="299"/>
      <c r="BF38" s="310"/>
    </row>
    <row r="39" spans="3:58" ht="15" customHeight="1">
      <c r="C39" s="312"/>
      <c r="D39" s="313"/>
      <c r="E39" s="314"/>
      <c r="F39" s="315"/>
      <c r="G39" s="316"/>
      <c r="H39" s="316"/>
      <c r="I39" s="316"/>
      <c r="J39" s="316"/>
      <c r="K39" s="316"/>
      <c r="L39" s="316"/>
      <c r="M39" s="316"/>
      <c r="N39" s="316"/>
      <c r="O39" s="316"/>
      <c r="P39" s="317"/>
      <c r="Q39" s="318"/>
      <c r="R39" s="319"/>
      <c r="S39" s="320"/>
      <c r="T39" s="321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3"/>
      <c r="AJ39" s="318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20"/>
      <c r="AZ39" s="318"/>
      <c r="BA39" s="319"/>
      <c r="BB39" s="319"/>
      <c r="BC39" s="319"/>
      <c r="BD39" s="319"/>
      <c r="BE39" s="319"/>
      <c r="BF39" s="324"/>
    </row>
    <row r="40" spans="3:58" ht="15" customHeight="1">
      <c r="C40" s="286">
        <f>IF(入力!B31="","",入力!B31)</f>
        <v>4</v>
      </c>
      <c r="D40" s="287"/>
      <c r="E40" s="288"/>
      <c r="F40" s="292" t="str">
        <f>IF(入力!C32="","",入力!C31&amp;"　"&amp;入力!E31&amp;"
"&amp;入力!C32&amp;"　"&amp;入力!E32)</f>
        <v>スギヤマ　キララ
杉山　　姫星</v>
      </c>
      <c r="G40" s="293"/>
      <c r="H40" s="293"/>
      <c r="I40" s="293"/>
      <c r="J40" s="293"/>
      <c r="K40" s="293"/>
      <c r="L40" s="293"/>
      <c r="M40" s="293"/>
      <c r="N40" s="293"/>
      <c r="O40" s="293"/>
      <c r="P40" s="294"/>
      <c r="Q40" s="298">
        <f>IF(入力!G31="","",入力!G31)</f>
        <v>6</v>
      </c>
      <c r="R40" s="299"/>
      <c r="S40" s="300"/>
      <c r="T40" s="304" t="str">
        <f>IF(入力!I31="","",入力!I31)</f>
        <v>交進小学校</v>
      </c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6"/>
      <c r="AJ40" s="298">
        <f>IF(入力!M31="","",入力!M31)</f>
        <v>512429936</v>
      </c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300"/>
      <c r="AZ40" s="298">
        <f>IF(入力!P31="","",入力!P31)</f>
        <v>158</v>
      </c>
      <c r="BA40" s="299"/>
      <c r="BB40" s="299"/>
      <c r="BC40" s="299"/>
      <c r="BD40" s="299"/>
      <c r="BE40" s="299"/>
      <c r="BF40" s="310"/>
    </row>
    <row r="41" spans="3:58" ht="15" customHeight="1">
      <c r="C41" s="312"/>
      <c r="D41" s="313"/>
      <c r="E41" s="314"/>
      <c r="F41" s="315"/>
      <c r="G41" s="316"/>
      <c r="H41" s="316"/>
      <c r="I41" s="316"/>
      <c r="J41" s="316"/>
      <c r="K41" s="316"/>
      <c r="L41" s="316"/>
      <c r="M41" s="316"/>
      <c r="N41" s="316"/>
      <c r="O41" s="316"/>
      <c r="P41" s="317"/>
      <c r="Q41" s="318"/>
      <c r="R41" s="319"/>
      <c r="S41" s="320"/>
      <c r="T41" s="321"/>
      <c r="U41" s="322"/>
      <c r="V41" s="322"/>
      <c r="W41" s="322"/>
      <c r="X41" s="322"/>
      <c r="Y41" s="322"/>
      <c r="Z41" s="322"/>
      <c r="AA41" s="322"/>
      <c r="AB41" s="322"/>
      <c r="AC41" s="322"/>
      <c r="AD41" s="322"/>
      <c r="AE41" s="322"/>
      <c r="AF41" s="322"/>
      <c r="AG41" s="322"/>
      <c r="AH41" s="322"/>
      <c r="AI41" s="323"/>
      <c r="AJ41" s="318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20"/>
      <c r="AZ41" s="318"/>
      <c r="BA41" s="319"/>
      <c r="BB41" s="319"/>
      <c r="BC41" s="319"/>
      <c r="BD41" s="319"/>
      <c r="BE41" s="319"/>
      <c r="BF41" s="324"/>
    </row>
    <row r="42" spans="3:58" ht="15" customHeight="1">
      <c r="C42" s="286">
        <f>IF(入力!B33="","",入力!B33)</f>
        <v>5</v>
      </c>
      <c r="D42" s="287"/>
      <c r="E42" s="288"/>
      <c r="F42" s="292" t="str">
        <f>IF(入力!C34="","",入力!C33&amp;"　"&amp;入力!E33&amp;"
"&amp;入力!C34&amp;"　"&amp;入力!E34)</f>
        <v>ハシモト　ユメ
橋本　侑芽</v>
      </c>
      <c r="G42" s="293"/>
      <c r="H42" s="293"/>
      <c r="I42" s="293"/>
      <c r="J42" s="293"/>
      <c r="K42" s="293"/>
      <c r="L42" s="293"/>
      <c r="M42" s="293"/>
      <c r="N42" s="293"/>
      <c r="O42" s="293"/>
      <c r="P42" s="294"/>
      <c r="Q42" s="298">
        <f>IF(入力!G33="","",入力!G33)</f>
        <v>6</v>
      </c>
      <c r="R42" s="299"/>
      <c r="S42" s="300"/>
      <c r="T42" s="304" t="str">
        <f>IF(入力!I33="","",入力!I33)</f>
        <v>佐倉小学校</v>
      </c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6"/>
      <c r="AJ42" s="298">
        <f>IF(入力!M33="","",入力!M33)</f>
        <v>512429979</v>
      </c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300"/>
      <c r="AZ42" s="298">
        <f>IF(入力!P33="","",入力!P33)</f>
        <v>149</v>
      </c>
      <c r="BA42" s="299"/>
      <c r="BB42" s="299"/>
      <c r="BC42" s="299"/>
      <c r="BD42" s="299"/>
      <c r="BE42" s="299"/>
      <c r="BF42" s="310"/>
    </row>
    <row r="43" spans="3:58" ht="15" customHeight="1">
      <c r="C43" s="312"/>
      <c r="D43" s="313"/>
      <c r="E43" s="314"/>
      <c r="F43" s="315"/>
      <c r="G43" s="316"/>
      <c r="H43" s="316"/>
      <c r="I43" s="316"/>
      <c r="J43" s="316"/>
      <c r="K43" s="316"/>
      <c r="L43" s="316"/>
      <c r="M43" s="316"/>
      <c r="N43" s="316"/>
      <c r="O43" s="316"/>
      <c r="P43" s="317"/>
      <c r="Q43" s="318"/>
      <c r="R43" s="319"/>
      <c r="S43" s="320"/>
      <c r="T43" s="321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3"/>
      <c r="AJ43" s="318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20"/>
      <c r="AZ43" s="318"/>
      <c r="BA43" s="319"/>
      <c r="BB43" s="319"/>
      <c r="BC43" s="319"/>
      <c r="BD43" s="319"/>
      <c r="BE43" s="319"/>
      <c r="BF43" s="324"/>
    </row>
    <row r="44" spans="3:58" ht="15" customHeight="1">
      <c r="C44" s="286">
        <f>IF(入力!B35="","",入力!B35)</f>
        <v>6</v>
      </c>
      <c r="D44" s="287"/>
      <c r="E44" s="288"/>
      <c r="F44" s="292" t="str">
        <f>IF(入力!C36="","",入力!C35&amp;"　"&amp;入力!E35&amp;"
"&amp;入力!C36&amp;"　"&amp;入力!E36)</f>
        <v>イワカワ　ユナ
岩川　友渚</v>
      </c>
      <c r="G44" s="293"/>
      <c r="H44" s="293"/>
      <c r="I44" s="293"/>
      <c r="J44" s="293"/>
      <c r="K44" s="293"/>
      <c r="L44" s="293"/>
      <c r="M44" s="293"/>
      <c r="N44" s="293"/>
      <c r="O44" s="293"/>
      <c r="P44" s="294"/>
      <c r="Q44" s="298">
        <f>IF(入力!G35="","",入力!G35)</f>
        <v>5</v>
      </c>
      <c r="R44" s="299"/>
      <c r="S44" s="300"/>
      <c r="T44" s="304" t="str">
        <f>IF(入力!I35="","",入力!I35)</f>
        <v>中台小学校</v>
      </c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6"/>
      <c r="AJ44" s="298">
        <f>IF(入力!M35="","",入力!M35)</f>
        <v>512436986</v>
      </c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300"/>
      <c r="AZ44" s="298">
        <f>IF(入力!P35="","",入力!P35)</f>
        <v>146</v>
      </c>
      <c r="BA44" s="299"/>
      <c r="BB44" s="299"/>
      <c r="BC44" s="299"/>
      <c r="BD44" s="299"/>
      <c r="BE44" s="299"/>
      <c r="BF44" s="310"/>
    </row>
    <row r="45" spans="3:58" ht="15" customHeight="1">
      <c r="C45" s="312"/>
      <c r="D45" s="313"/>
      <c r="E45" s="314"/>
      <c r="F45" s="315"/>
      <c r="G45" s="316"/>
      <c r="H45" s="316"/>
      <c r="I45" s="316"/>
      <c r="J45" s="316"/>
      <c r="K45" s="316"/>
      <c r="L45" s="316"/>
      <c r="M45" s="316"/>
      <c r="N45" s="316"/>
      <c r="O45" s="316"/>
      <c r="P45" s="317"/>
      <c r="Q45" s="318"/>
      <c r="R45" s="319"/>
      <c r="S45" s="320"/>
      <c r="T45" s="321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3"/>
      <c r="AJ45" s="318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20"/>
      <c r="AZ45" s="318"/>
      <c r="BA45" s="319"/>
      <c r="BB45" s="319"/>
      <c r="BC45" s="319"/>
      <c r="BD45" s="319"/>
      <c r="BE45" s="319"/>
      <c r="BF45" s="324"/>
    </row>
    <row r="46" spans="3:58" ht="15" customHeight="1">
      <c r="C46" s="286">
        <f>IF(入力!B37="","",入力!B37)</f>
        <v>7</v>
      </c>
      <c r="D46" s="287"/>
      <c r="E46" s="288"/>
      <c r="F46" s="292" t="str">
        <f>IF(入力!C38="","",入力!C37&amp;"　"&amp;入力!E37&amp;"
"&amp;入力!C38&amp;"　"&amp;入力!E38)</f>
        <v>タルサワ　ミネ
足澤　光音</v>
      </c>
      <c r="G46" s="293"/>
      <c r="H46" s="293"/>
      <c r="I46" s="293"/>
      <c r="J46" s="293"/>
      <c r="K46" s="293"/>
      <c r="L46" s="293"/>
      <c r="M46" s="293"/>
      <c r="N46" s="293"/>
      <c r="O46" s="293"/>
      <c r="P46" s="294"/>
      <c r="Q46" s="298">
        <f>IF(入力!G37="","",入力!G37)</f>
        <v>5</v>
      </c>
      <c r="R46" s="299"/>
      <c r="S46" s="300"/>
      <c r="T46" s="304" t="str">
        <f>IF(入力!I37="","",入力!I37)</f>
        <v>小林北小学校</v>
      </c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6"/>
      <c r="AJ46" s="298">
        <f>IF(入力!M37="","",入力!M37)</f>
        <v>515657065</v>
      </c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300"/>
      <c r="AZ46" s="298">
        <f>IF(入力!P37="","",入力!P37)</f>
        <v>147</v>
      </c>
      <c r="BA46" s="299"/>
      <c r="BB46" s="299"/>
      <c r="BC46" s="299"/>
      <c r="BD46" s="299"/>
      <c r="BE46" s="299"/>
      <c r="BF46" s="310"/>
    </row>
    <row r="47" spans="3:58" ht="15" customHeight="1">
      <c r="C47" s="312"/>
      <c r="D47" s="313"/>
      <c r="E47" s="314"/>
      <c r="F47" s="315"/>
      <c r="G47" s="316"/>
      <c r="H47" s="316"/>
      <c r="I47" s="316"/>
      <c r="J47" s="316"/>
      <c r="K47" s="316"/>
      <c r="L47" s="316"/>
      <c r="M47" s="316"/>
      <c r="N47" s="316"/>
      <c r="O47" s="316"/>
      <c r="P47" s="317"/>
      <c r="Q47" s="318"/>
      <c r="R47" s="319"/>
      <c r="S47" s="320"/>
      <c r="T47" s="321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3"/>
      <c r="AJ47" s="318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20"/>
      <c r="AZ47" s="318"/>
      <c r="BA47" s="319"/>
      <c r="BB47" s="319"/>
      <c r="BC47" s="319"/>
      <c r="BD47" s="319"/>
      <c r="BE47" s="319"/>
      <c r="BF47" s="324"/>
    </row>
    <row r="48" spans="3:58" ht="15" customHeight="1">
      <c r="C48" s="286">
        <f>IF(入力!B39="","",入力!B39)</f>
        <v>8</v>
      </c>
      <c r="D48" s="287"/>
      <c r="E48" s="288"/>
      <c r="F48" s="292" t="str">
        <f>IF(入力!C40="","",入力!C39&amp;"　"&amp;入力!E39&amp;"
"&amp;入力!C40&amp;"　"&amp;入力!E40)</f>
        <v>カイホ　ノドカ
海保　和花</v>
      </c>
      <c r="G48" s="293"/>
      <c r="H48" s="293"/>
      <c r="I48" s="293"/>
      <c r="J48" s="293"/>
      <c r="K48" s="293"/>
      <c r="L48" s="293"/>
      <c r="M48" s="293"/>
      <c r="N48" s="293"/>
      <c r="O48" s="293"/>
      <c r="P48" s="294"/>
      <c r="Q48" s="298">
        <f>IF(入力!G39="","",入力!G39)</f>
        <v>5</v>
      </c>
      <c r="R48" s="299"/>
      <c r="S48" s="300"/>
      <c r="T48" s="304" t="str">
        <f>IF(入力!I39="","",入力!I39)</f>
        <v>加良部小学校</v>
      </c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6"/>
      <c r="AJ48" s="298">
        <f>IF(入力!M39="","",入力!M39)</f>
        <v>514286102</v>
      </c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300"/>
      <c r="AZ48" s="298">
        <f>IF(入力!P39="","",入力!P39)</f>
        <v>136</v>
      </c>
      <c r="BA48" s="299"/>
      <c r="BB48" s="299"/>
      <c r="BC48" s="299"/>
      <c r="BD48" s="299"/>
      <c r="BE48" s="299"/>
      <c r="BF48" s="310"/>
    </row>
    <row r="49" spans="3:58" ht="15" customHeight="1">
      <c r="C49" s="312"/>
      <c r="D49" s="313"/>
      <c r="E49" s="314"/>
      <c r="F49" s="315"/>
      <c r="G49" s="316"/>
      <c r="H49" s="316"/>
      <c r="I49" s="316"/>
      <c r="J49" s="316"/>
      <c r="K49" s="316"/>
      <c r="L49" s="316"/>
      <c r="M49" s="316"/>
      <c r="N49" s="316"/>
      <c r="O49" s="316"/>
      <c r="P49" s="317"/>
      <c r="Q49" s="318"/>
      <c r="R49" s="319"/>
      <c r="S49" s="320"/>
      <c r="T49" s="321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3"/>
      <c r="AJ49" s="318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20"/>
      <c r="AZ49" s="318"/>
      <c r="BA49" s="319"/>
      <c r="BB49" s="319"/>
      <c r="BC49" s="319"/>
      <c r="BD49" s="319"/>
      <c r="BE49" s="319"/>
      <c r="BF49" s="324"/>
    </row>
    <row r="50" spans="3:58" ht="15" customHeight="1">
      <c r="C50" s="286">
        <f>IF(入力!B41="","",入力!B41)</f>
        <v>9</v>
      </c>
      <c r="D50" s="287"/>
      <c r="E50" s="288"/>
      <c r="F50" s="292" t="str">
        <f>IF(入力!C42="","",入力!C41&amp;"　"&amp;入力!E41&amp;"
"&amp;入力!C42&amp;"　"&amp;入力!E42)</f>
        <v>オガワ　リオ
小川　里桜</v>
      </c>
      <c r="G50" s="293"/>
      <c r="H50" s="293"/>
      <c r="I50" s="293"/>
      <c r="J50" s="293"/>
      <c r="K50" s="293"/>
      <c r="L50" s="293"/>
      <c r="M50" s="293"/>
      <c r="N50" s="293"/>
      <c r="O50" s="293"/>
      <c r="P50" s="294"/>
      <c r="Q50" s="298">
        <f>IF(入力!G41="","",入力!G41)</f>
        <v>4</v>
      </c>
      <c r="R50" s="299"/>
      <c r="S50" s="300"/>
      <c r="T50" s="304" t="str">
        <f>IF(入力!I41="","",入力!I41)</f>
        <v>小林北小学校</v>
      </c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6"/>
      <c r="AJ50" s="298">
        <f>IF(入力!M41="","",入力!M41)</f>
        <v>515843970</v>
      </c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300"/>
      <c r="AZ50" s="298">
        <f>IF(入力!P41="","",入力!P41)</f>
        <v>141</v>
      </c>
      <c r="BA50" s="299"/>
      <c r="BB50" s="299"/>
      <c r="BC50" s="299"/>
      <c r="BD50" s="299"/>
      <c r="BE50" s="299"/>
      <c r="BF50" s="310"/>
    </row>
    <row r="51" spans="3:58" ht="15" customHeight="1">
      <c r="C51" s="312"/>
      <c r="D51" s="313"/>
      <c r="E51" s="314"/>
      <c r="F51" s="315"/>
      <c r="G51" s="316"/>
      <c r="H51" s="316"/>
      <c r="I51" s="316"/>
      <c r="J51" s="316"/>
      <c r="K51" s="316"/>
      <c r="L51" s="316"/>
      <c r="M51" s="316"/>
      <c r="N51" s="316"/>
      <c r="O51" s="316"/>
      <c r="P51" s="317"/>
      <c r="Q51" s="318"/>
      <c r="R51" s="319"/>
      <c r="S51" s="320"/>
      <c r="T51" s="321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3"/>
      <c r="AJ51" s="318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20"/>
      <c r="AZ51" s="318"/>
      <c r="BA51" s="319"/>
      <c r="BB51" s="319"/>
      <c r="BC51" s="319"/>
      <c r="BD51" s="319"/>
      <c r="BE51" s="319"/>
      <c r="BF51" s="324"/>
    </row>
    <row r="52" spans="3:58" ht="15" customHeight="1">
      <c r="C52" s="286">
        <f>IF(入力!B43="","",入力!B43)</f>
        <v>10</v>
      </c>
      <c r="D52" s="287"/>
      <c r="E52" s="288"/>
      <c r="F52" s="292" t="str">
        <f>IF(入力!C44="","",入力!C43&amp;"　"&amp;入力!E43&amp;"
"&amp;入力!C44&amp;"　"&amp;入力!E44)</f>
        <v>オオノ　マドカ
大野　円香</v>
      </c>
      <c r="G52" s="293"/>
      <c r="H52" s="293"/>
      <c r="I52" s="293"/>
      <c r="J52" s="293"/>
      <c r="K52" s="293"/>
      <c r="L52" s="293"/>
      <c r="M52" s="293"/>
      <c r="N52" s="293"/>
      <c r="O52" s="293"/>
      <c r="P52" s="294"/>
      <c r="Q52" s="298">
        <f>IF(入力!G43="","",入力!G43)</f>
        <v>4</v>
      </c>
      <c r="R52" s="299"/>
      <c r="S52" s="300"/>
      <c r="T52" s="304" t="str">
        <f>IF(入力!I43="","",入力!I43)</f>
        <v>滝野小学校</v>
      </c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6"/>
      <c r="AJ52" s="298">
        <f>IF(入力!M43="","",入力!M43)</f>
        <v>516393638</v>
      </c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  <c r="AW52" s="299"/>
      <c r="AX52" s="299"/>
      <c r="AY52" s="300"/>
      <c r="AZ52" s="298">
        <f>IF(入力!P43="","",入力!P43)</f>
        <v>139</v>
      </c>
      <c r="BA52" s="299"/>
      <c r="BB52" s="299"/>
      <c r="BC52" s="299"/>
      <c r="BD52" s="299"/>
      <c r="BE52" s="299"/>
      <c r="BF52" s="310"/>
    </row>
    <row r="53" spans="3:58" ht="15" customHeight="1">
      <c r="C53" s="312"/>
      <c r="D53" s="313"/>
      <c r="E53" s="314"/>
      <c r="F53" s="315"/>
      <c r="G53" s="316"/>
      <c r="H53" s="316"/>
      <c r="I53" s="316"/>
      <c r="J53" s="316"/>
      <c r="K53" s="316"/>
      <c r="L53" s="316"/>
      <c r="M53" s="316"/>
      <c r="N53" s="316"/>
      <c r="O53" s="316"/>
      <c r="P53" s="317"/>
      <c r="Q53" s="318"/>
      <c r="R53" s="319"/>
      <c r="S53" s="320"/>
      <c r="T53" s="321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318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20"/>
      <c r="AZ53" s="318"/>
      <c r="BA53" s="319"/>
      <c r="BB53" s="319"/>
      <c r="BC53" s="319"/>
      <c r="BD53" s="319"/>
      <c r="BE53" s="319"/>
      <c r="BF53" s="324"/>
    </row>
    <row r="54" spans="3:58" ht="15" customHeight="1">
      <c r="C54" s="286">
        <f>IF(入力!B45="","",入力!B45)</f>
        <v>11</v>
      </c>
      <c r="D54" s="287"/>
      <c r="E54" s="288"/>
      <c r="F54" s="292" t="str">
        <f>IF(入力!C46="","",入力!C45&amp;"　"&amp;入力!E45&amp;"
"&amp;入力!C46&amp;"　"&amp;入力!E46)</f>
        <v>フジサキ　ミナミ
藤﨑　みなみ</v>
      </c>
      <c r="G54" s="293"/>
      <c r="H54" s="293"/>
      <c r="I54" s="293"/>
      <c r="J54" s="293"/>
      <c r="K54" s="293"/>
      <c r="L54" s="293"/>
      <c r="M54" s="293"/>
      <c r="N54" s="293"/>
      <c r="O54" s="293"/>
      <c r="P54" s="294"/>
      <c r="Q54" s="298">
        <f>IF(入力!G45="","",入力!G45)</f>
        <v>3</v>
      </c>
      <c r="R54" s="299"/>
      <c r="S54" s="300"/>
      <c r="T54" s="304" t="str">
        <f>IF(入力!I45="","",入力!I45)</f>
        <v>安食小学校</v>
      </c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6"/>
      <c r="AJ54" s="298">
        <f>IF(入力!M45="","",入力!M45)</f>
        <v>516831466</v>
      </c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  <c r="AW54" s="299"/>
      <c r="AX54" s="299"/>
      <c r="AY54" s="300"/>
      <c r="AZ54" s="298">
        <f>IF(入力!P45="","",入力!P45)</f>
        <v>143</v>
      </c>
      <c r="BA54" s="299"/>
      <c r="BB54" s="299"/>
      <c r="BC54" s="299"/>
      <c r="BD54" s="299"/>
      <c r="BE54" s="299"/>
      <c r="BF54" s="310"/>
    </row>
    <row r="55" spans="3:58" ht="15" customHeight="1">
      <c r="C55" s="312"/>
      <c r="D55" s="313"/>
      <c r="E55" s="314"/>
      <c r="F55" s="315"/>
      <c r="G55" s="316"/>
      <c r="H55" s="316"/>
      <c r="I55" s="316"/>
      <c r="J55" s="316"/>
      <c r="K55" s="316"/>
      <c r="L55" s="316"/>
      <c r="M55" s="316"/>
      <c r="N55" s="316"/>
      <c r="O55" s="316"/>
      <c r="P55" s="317"/>
      <c r="Q55" s="318"/>
      <c r="R55" s="319"/>
      <c r="S55" s="320"/>
      <c r="T55" s="321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3"/>
      <c r="AJ55" s="318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20"/>
      <c r="AZ55" s="318"/>
      <c r="BA55" s="319"/>
      <c r="BB55" s="319"/>
      <c r="BC55" s="319"/>
      <c r="BD55" s="319"/>
      <c r="BE55" s="319"/>
      <c r="BF55" s="324"/>
    </row>
    <row r="56" spans="3:58" ht="15" customHeight="1">
      <c r="C56" s="286">
        <f>IF(入力!B47="","",入力!B47)</f>
        <v>12</v>
      </c>
      <c r="D56" s="287"/>
      <c r="E56" s="288"/>
      <c r="F56" s="292" t="str">
        <f>IF(入力!C48="","",入力!C47&amp;"　"&amp;入力!E47&amp;"
"&amp;入力!C48&amp;"　"&amp;入力!E48)</f>
        <v>スギヤマ　クララ
杉山　くらら</v>
      </c>
      <c r="G56" s="293"/>
      <c r="H56" s="293"/>
      <c r="I56" s="293"/>
      <c r="J56" s="293"/>
      <c r="K56" s="293"/>
      <c r="L56" s="293"/>
      <c r="M56" s="293"/>
      <c r="N56" s="293"/>
      <c r="O56" s="293"/>
      <c r="P56" s="294"/>
      <c r="Q56" s="298">
        <f>IF(入力!G47="","",入力!G47)</f>
        <v>3</v>
      </c>
      <c r="R56" s="299"/>
      <c r="S56" s="300"/>
      <c r="T56" s="304" t="str">
        <f>IF(入力!I47="","",入力!I47)</f>
        <v>交進小学校</v>
      </c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6"/>
      <c r="AJ56" s="298">
        <f>IF(入力!M47="","",入力!M47)</f>
        <v>513813132</v>
      </c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300"/>
      <c r="AZ56" s="298">
        <f>IF(入力!P47="","",入力!P47)</f>
        <v>130</v>
      </c>
      <c r="BA56" s="299"/>
      <c r="BB56" s="299"/>
      <c r="BC56" s="299"/>
      <c r="BD56" s="299"/>
      <c r="BE56" s="299"/>
      <c r="BF56" s="310"/>
    </row>
    <row r="57" spans="3:58" ht="15" customHeight="1" thickBot="1">
      <c r="C57" s="289"/>
      <c r="D57" s="290"/>
      <c r="E57" s="291"/>
      <c r="F57" s="295"/>
      <c r="G57" s="296"/>
      <c r="H57" s="296"/>
      <c r="I57" s="296"/>
      <c r="J57" s="296"/>
      <c r="K57" s="296"/>
      <c r="L57" s="296"/>
      <c r="M57" s="296"/>
      <c r="N57" s="296"/>
      <c r="O57" s="296"/>
      <c r="P57" s="297"/>
      <c r="Q57" s="301"/>
      <c r="R57" s="302"/>
      <c r="S57" s="303"/>
      <c r="T57" s="307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9"/>
      <c r="AJ57" s="301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3"/>
      <c r="AZ57" s="301"/>
      <c r="BA57" s="302"/>
      <c r="BB57" s="302"/>
      <c r="BC57" s="302"/>
      <c r="BD57" s="302"/>
      <c r="BE57" s="302"/>
      <c r="BF57" s="31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/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 t="s">
        <v>63</v>
      </c>
      <c r="BF63" s="32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6"/>
      <c r="AS64" s="326"/>
      <c r="AT64" s="326"/>
      <c r="AU64" s="326"/>
      <c r="AV64" s="326"/>
      <c r="AW64" s="326"/>
      <c r="AX64" s="326"/>
      <c r="AY64" s="326"/>
      <c r="AZ64" s="326"/>
      <c r="BA64" s="326"/>
      <c r="BB64" s="326"/>
      <c r="BC64" s="326"/>
      <c r="BD64" s="326"/>
      <c r="BE64" s="326"/>
      <c r="BF64" s="32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5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8" t="s">
        <v>0</v>
      </c>
      <c r="B2" s="268"/>
      <c r="C2" s="279" t="str">
        <f>IF(入力!C3="","",入力!C3)</f>
        <v>印旛ヴィクトリー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430759328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赤鳥　　克彦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506039353</v>
      </c>
      <c r="H7" s="276"/>
      <c r="I7" s="276"/>
      <c r="J7" s="276" t="str">
        <f>IF(入力!J7="","",入力!J7)</f>
        <v>021067</v>
      </c>
      <c r="K7" s="276"/>
      <c r="L7" s="276"/>
      <c r="M7" s="276" t="str">
        <f>IF(入力!M7="","",入力!M7)</f>
        <v>0394158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68" t="s">
        <v>19</v>
      </c>
      <c r="B9" s="268"/>
      <c r="C9" s="269" t="str">
        <f>IF(入力!C10="","",入力!C10&amp;"　"&amp;入力!E10)</f>
        <v>赤鳥　奈々</v>
      </c>
      <c r="D9" s="270"/>
      <c r="E9" s="270"/>
      <c r="F9" s="270"/>
      <c r="G9" s="276">
        <f>IF(入力!G9="","",入力!G9)</f>
        <v>500780321</v>
      </c>
      <c r="H9" s="276"/>
      <c r="I9" s="276"/>
      <c r="J9" s="276">
        <f>IF(入力!J9="","",入力!J9)</f>
        <v>291125</v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68" t="s">
        <v>20</v>
      </c>
      <c r="B11" s="268"/>
      <c r="C11" s="269" t="str">
        <f>IF(入力!C12="","",入力!C12&amp;"　"&amp;入力!E12)</f>
        <v>井上　　由紀</v>
      </c>
      <c r="D11" s="270"/>
      <c r="E11" s="270"/>
      <c r="F11" s="270"/>
      <c r="G11" s="276">
        <f>IF(入力!G11="","",入力!G11)</f>
        <v>516073233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赤鳥　　克彦</v>
      </c>
      <c r="D13" s="270"/>
      <c r="E13" s="270"/>
      <c r="F13" s="270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8"/>
      <c r="B14" s="268"/>
      <c r="C14" s="273"/>
      <c r="D14" s="274"/>
      <c r="E14" s="274"/>
      <c r="F14" s="274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8" t="s">
        <v>5</v>
      </c>
      <c r="B15" s="268"/>
      <c r="C15" s="269" t="str">
        <f>IF(入力!C16="","",入力!C16&amp;"　"&amp;入力!E16)</f>
        <v>加瀬　奈美</v>
      </c>
      <c r="D15" s="270"/>
      <c r="E15" s="270"/>
      <c r="F15" s="277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8"/>
      <c r="B16" s="268"/>
      <c r="C16" s="273"/>
      <c r="D16" s="274"/>
      <c r="E16" s="274"/>
      <c r="F16" s="278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8" t="s">
        <v>6</v>
      </c>
      <c r="B17" s="268"/>
      <c r="C17" s="279" t="str">
        <f>IF(入力!C17="","",入力!C17&amp;"　"&amp;入力!E17)</f>
        <v>千葉県成田市公津の杜５－３６－９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68" t="s">
        <v>7</v>
      </c>
      <c r="B19" s="268"/>
      <c r="C19" s="279" t="str">
        <f>IF(入力!C19="","",入力!C19&amp;"　"&amp;入力!E19)</f>
        <v>0476-85-7555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68" t="s">
        <v>8</v>
      </c>
      <c r="B21" s="268"/>
      <c r="C21" s="279" t="str">
        <f>IF(入力!C21="","",入力!C21&amp;"－"&amp;入力!E21&amp;"－"&amp;入力!G21)</f>
        <v>080－5528－2145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井上　未唯奈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西の原小学校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512513578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吉野　純加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公津の杜小学校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513902305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加瀬　ひより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公津の杜小学校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513906541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杉山　　姫星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交進小学校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512429936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橋本　侑芽</v>
      </c>
      <c r="D33" s="270"/>
      <c r="E33" s="270"/>
      <c r="F33" s="270"/>
      <c r="G33" s="268">
        <f>IF(入力!G33="","",入力!G33)</f>
        <v>6</v>
      </c>
      <c r="H33" s="268" t="str">
        <f>IF(入力!H33="","",入力!H33)</f>
        <v/>
      </c>
      <c r="I33" s="268" t="str">
        <f>IF(入力!I33="","",入力!I33)</f>
        <v>佐倉小学校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512429979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岩川　友渚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中台小学校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512436986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足澤　光音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小林北小学校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515657065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海保　和花</v>
      </c>
      <c r="D39" s="270"/>
      <c r="E39" s="270"/>
      <c r="F39" s="270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加良部小学校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514286102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小川　里桜</v>
      </c>
      <c r="D41" s="270"/>
      <c r="E41" s="270"/>
      <c r="F41" s="270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小林北小学校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515843970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大野　円香</v>
      </c>
      <c r="D43" s="270"/>
      <c r="E43" s="270"/>
      <c r="F43" s="270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滝野小学校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516393638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藤﨑　みなみ</v>
      </c>
      <c r="D45" s="270"/>
      <c r="E45" s="270"/>
      <c r="F45" s="270"/>
      <c r="G45" s="268">
        <f>IF(入力!G45="","",入力!G45)</f>
        <v>3</v>
      </c>
      <c r="H45" s="268" t="str">
        <f>IF(入力!H45="","",入力!H45)</f>
        <v/>
      </c>
      <c r="I45" s="268" t="str">
        <f>IF(入力!I45="","",入力!I45)</f>
        <v>安食小学校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516831466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杉山　くらら</v>
      </c>
      <c r="D47" s="270"/>
      <c r="E47" s="270"/>
      <c r="F47" s="270"/>
      <c r="G47" s="268">
        <f>IF(入力!G47="","",入力!G47)</f>
        <v>3</v>
      </c>
      <c r="H47" s="268" t="str">
        <f>IF(入力!H47="","",入力!H47)</f>
        <v/>
      </c>
      <c r="I47" s="268" t="str">
        <f>IF(入力!I47="","",入力!I47)</f>
        <v>交進小学校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513813132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>
        <f>IF(入力!B49="","",入力!B49)</f>
        <v>13</v>
      </c>
      <c r="C49" s="269" t="str">
        <f>IF(入力!C50="","",入力!C50&amp;"　"&amp;入力!E50)</f>
        <v>松﨑　梨衣</v>
      </c>
      <c r="D49" s="270"/>
      <c r="E49" s="270"/>
      <c r="F49" s="270"/>
      <c r="G49" s="268">
        <f>IF(入力!G49="","",入力!G49)</f>
        <v>1</v>
      </c>
      <c r="H49" s="268" t="str">
        <f>IF(入力!H49="","",入力!H49)</f>
        <v/>
      </c>
      <c r="I49" s="268" t="str">
        <f>IF(入力!I49="","",入力!I49)</f>
        <v>吾妻小学校</v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>
        <f>IF(入力!M49="","",入力!M49)</f>
        <v>516386858</v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>
        <f>IF(入力!B51="","",入力!B51)</f>
        <v>14</v>
      </c>
      <c r="C51" s="269" t="str">
        <f>IF(入力!C52="","",入力!C52&amp;"　"&amp;入力!E52)</f>
        <v>若林　律緒奈</v>
      </c>
      <c r="D51" s="270"/>
      <c r="E51" s="270"/>
      <c r="F51" s="270"/>
      <c r="G51" s="268">
        <f>IF(入力!G51="","",入力!G51)</f>
        <v>1</v>
      </c>
      <c r="H51" s="268" t="str">
        <f>IF(入力!H51="","",入力!H51)</f>
        <v/>
      </c>
      <c r="I51" s="268" t="str">
        <f>IF(入力!I51="","",入力!I51)</f>
        <v>神宮寺小学校</v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>
        <f>IF(入力!M51="","",入力!M51)</f>
        <v>516758637</v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8" t="s">
        <v>0</v>
      </c>
      <c r="B2" s="268"/>
      <c r="C2" s="279" t="str">
        <f>IF(入力!C3="","",入力!C3)</f>
        <v>印旛ヴィクトリー</v>
      </c>
      <c r="D2" s="279"/>
      <c r="E2" s="279"/>
      <c r="F2" s="279"/>
      <c r="G2" s="279"/>
      <c r="H2" s="279"/>
      <c r="I2" s="279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430759328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赤鳥　　克彦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506039353</v>
      </c>
      <c r="H7" s="276"/>
      <c r="I7" s="276"/>
      <c r="J7" s="276" t="str">
        <f>IF(入力!J7="","",入力!J7)</f>
        <v>021067</v>
      </c>
      <c r="K7" s="276"/>
      <c r="L7" s="276"/>
      <c r="M7" s="276" t="str">
        <f>IF(入力!M7="","",入力!M7)</f>
        <v>0394158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68" t="s">
        <v>19</v>
      </c>
      <c r="B9" s="268"/>
      <c r="C9" s="269" t="str">
        <f>IF(入力!C10="","",入力!C10&amp;"　"&amp;入力!E10)</f>
        <v>赤鳥　奈々</v>
      </c>
      <c r="D9" s="270"/>
      <c r="E9" s="270"/>
      <c r="F9" s="270"/>
      <c r="G9" s="276">
        <f>IF(入力!G9="","",入力!G9)</f>
        <v>500780321</v>
      </c>
      <c r="H9" s="276"/>
      <c r="I9" s="276"/>
      <c r="J9" s="276">
        <f>IF(入力!J9="","",入力!J9)</f>
        <v>291125</v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68" t="s">
        <v>20</v>
      </c>
      <c r="B11" s="268"/>
      <c r="C11" s="269" t="str">
        <f>IF(入力!C12="","",入力!C12&amp;"　"&amp;入力!E12)</f>
        <v>井上　　由紀</v>
      </c>
      <c r="D11" s="270"/>
      <c r="E11" s="270"/>
      <c r="F11" s="270"/>
      <c r="G11" s="276">
        <f>IF(入力!G11="","",入力!G11)</f>
        <v>516073233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赤鳥　　克彦</v>
      </c>
      <c r="D13" s="270"/>
      <c r="E13" s="270"/>
      <c r="F13" s="270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8"/>
      <c r="B14" s="268"/>
      <c r="C14" s="273"/>
      <c r="D14" s="274"/>
      <c r="E14" s="274"/>
      <c r="F14" s="274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8" t="s">
        <v>5</v>
      </c>
      <c r="B15" s="268"/>
      <c r="C15" s="269" t="str">
        <f>IF(入力!C16="","",入力!C16&amp;"　"&amp;入力!E16)</f>
        <v>加瀬　奈美</v>
      </c>
      <c r="D15" s="270"/>
      <c r="E15" s="270"/>
      <c r="F15" s="277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8"/>
      <c r="B16" s="268"/>
      <c r="C16" s="273"/>
      <c r="D16" s="274"/>
      <c r="E16" s="274"/>
      <c r="F16" s="278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8" t="s">
        <v>6</v>
      </c>
      <c r="B17" s="268"/>
      <c r="C17" s="279" t="str">
        <f>IF(入力!C17="","",入力!C17&amp;"　"&amp;入力!E17)</f>
        <v>千葉県成田市公津の杜５－３６－９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68" t="s">
        <v>7</v>
      </c>
      <c r="B19" s="268"/>
      <c r="C19" s="279" t="str">
        <f>IF(入力!C19="","",入力!C19&amp;"　"&amp;入力!E19)</f>
        <v>0476-85-7555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68" t="s">
        <v>8</v>
      </c>
      <c r="B21" s="268"/>
      <c r="C21" s="279" t="str">
        <f>IF(入力!C21="","",入力!C21&amp;"－"&amp;入力!E21&amp;"－"&amp;入力!G21)</f>
        <v>080－5528－2145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井上　未唯奈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西の原小学校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512513578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吉野　純加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公津の杜小学校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513902305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加瀬　ひより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公津の杜小学校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513906541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杉山　　姫星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交進小学校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512429936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橋本　侑芽</v>
      </c>
      <c r="D33" s="270"/>
      <c r="E33" s="270"/>
      <c r="F33" s="270"/>
      <c r="G33" s="268">
        <f>IF(入力!G33="","",入力!G33)</f>
        <v>6</v>
      </c>
      <c r="H33" s="268" t="str">
        <f>IF(入力!H33="","",入力!H33)</f>
        <v/>
      </c>
      <c r="I33" s="268" t="str">
        <f>IF(入力!I33="","",入力!I33)</f>
        <v>佐倉小学校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512429979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岩川　友渚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中台小学校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512436986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足澤　光音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小林北小学校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515657065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海保　和花</v>
      </c>
      <c r="D39" s="270"/>
      <c r="E39" s="270"/>
      <c r="F39" s="270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加良部小学校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514286102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小川　里桜</v>
      </c>
      <c r="D41" s="270"/>
      <c r="E41" s="270"/>
      <c r="F41" s="270"/>
      <c r="G41" s="268">
        <f>IF(入力!G41="","",入力!G41)</f>
        <v>4</v>
      </c>
      <c r="H41" s="268" t="str">
        <f>IF(入力!H41="","",入力!H41)</f>
        <v/>
      </c>
      <c r="I41" s="268" t="str">
        <f>IF(入力!I41="","",入力!I41)</f>
        <v>小林北小学校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515843970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大野　円香</v>
      </c>
      <c r="D43" s="270"/>
      <c r="E43" s="270"/>
      <c r="F43" s="270"/>
      <c r="G43" s="268">
        <f>IF(入力!G43="","",入力!G43)</f>
        <v>4</v>
      </c>
      <c r="H43" s="268" t="str">
        <f>IF(入力!H43="","",入力!H43)</f>
        <v/>
      </c>
      <c r="I43" s="268" t="str">
        <f>IF(入力!I43="","",入力!I43)</f>
        <v>滝野小学校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516393638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藤﨑　みなみ</v>
      </c>
      <c r="D45" s="270"/>
      <c r="E45" s="270"/>
      <c r="F45" s="270"/>
      <c r="G45" s="268">
        <f>IF(入力!G45="","",入力!G45)</f>
        <v>3</v>
      </c>
      <c r="H45" s="268" t="str">
        <f>IF(入力!H45="","",入力!H45)</f>
        <v/>
      </c>
      <c r="I45" s="268" t="str">
        <f>IF(入力!I45="","",入力!I45)</f>
        <v>安食小学校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516831466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杉山　くらら</v>
      </c>
      <c r="D47" s="270"/>
      <c r="E47" s="270"/>
      <c r="F47" s="270"/>
      <c r="G47" s="268">
        <f>IF(入力!G47="","",入力!G47)</f>
        <v>3</v>
      </c>
      <c r="H47" s="268" t="str">
        <f>IF(入力!H47="","",入力!H47)</f>
        <v/>
      </c>
      <c r="I47" s="268" t="str">
        <f>IF(入力!I47="","",入力!I47)</f>
        <v>交進小学校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513813132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>
        <f>IF(入力!B49="","",入力!B49)</f>
        <v>13</v>
      </c>
      <c r="C49" s="269" t="str">
        <f>IF(入力!C50="","",入力!C50&amp;"　"&amp;入力!E50)</f>
        <v>松﨑　梨衣</v>
      </c>
      <c r="D49" s="270"/>
      <c r="E49" s="270"/>
      <c r="F49" s="270"/>
      <c r="G49" s="268">
        <f>IF(入力!G49="","",入力!G49)</f>
        <v>1</v>
      </c>
      <c r="H49" s="268" t="str">
        <f>IF(入力!H49="","",入力!H49)</f>
        <v/>
      </c>
      <c r="I49" s="268" t="str">
        <f>IF(入力!I49="","",入力!I49)</f>
        <v>吾妻小学校</v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>
        <f>IF(入力!M49="","",入力!M49)</f>
        <v>516386858</v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>
        <f>IF(入力!B51="","",入力!B51)</f>
        <v>14</v>
      </c>
      <c r="C51" s="269" t="str">
        <f>IF(入力!C52="","",入力!C52&amp;"　"&amp;入力!E52)</f>
        <v>若林　律緒奈</v>
      </c>
      <c r="D51" s="270"/>
      <c r="E51" s="270"/>
      <c r="F51" s="270"/>
      <c r="G51" s="268">
        <f>IF(入力!G51="","",入力!G51)</f>
        <v>1</v>
      </c>
      <c r="H51" s="268" t="str">
        <f>IF(入力!H51="","",入力!H51)</f>
        <v/>
      </c>
      <c r="I51" s="268" t="str">
        <f>IF(入力!I51="","",入力!I51)</f>
        <v>神宮寺小学校</v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>
        <f>IF(入力!M51="","",入力!M51)</f>
        <v>516758637</v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7</v>
      </c>
      <c r="J5" s="448" t="str">
        <f>IF(入力!A55="","",入力!A55)</f>
        <v xml:space="preserve">「たましいこめて」をモットーに、安定した吉野のトスワークと、キャプテン井上の高い打点からのスパイクでチームを引っ張ります。
常にてっぺんを目指し、日々練習しています。
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22015</v>
      </c>
      <c r="B7" s="33" t="str">
        <f>IF(入力!C3="","",入力!C3)</f>
        <v>印旛ヴィクトリー</v>
      </c>
      <c r="C7" s="33" t="str">
        <f>IF(入力!C2="","",入力!C2)</f>
        <v>インバヴィクトリー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430759328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赤鳥　</v>
      </c>
      <c r="D16" s="33" t="str">
        <f>IF(入力!E8="","",入力!E8)</f>
        <v>克彦</v>
      </c>
      <c r="E16" s="33" t="str">
        <f>IF(入力!C7="","",入力!C7)</f>
        <v>アカトリ</v>
      </c>
      <c r="F16" s="33" t="str">
        <f>IF(入力!E7="","",入力!E7)</f>
        <v>カツヒコ</v>
      </c>
      <c r="G16" s="33">
        <f>IF(入力!G7="","",入力!G7)</f>
        <v>506039353</v>
      </c>
      <c r="H16" s="33" t="str">
        <f>IF(入力!J7="","",入力!J7)</f>
        <v>021067</v>
      </c>
      <c r="I16" s="33" t="str">
        <f>IF(入力!M7="","",入力!M7)</f>
        <v>0394158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>
        <f>IF(入力!R7="","",入力!R7)</f>
        <v>270</v>
      </c>
      <c r="S16" s="33">
        <f>IF(入力!W7="","",入力!W7)</f>
        <v>1606</v>
      </c>
      <c r="T16" s="33" t="str">
        <f>IF(入力!P8="","",入力!P8)</f>
        <v>千葉県印西市平賀学園台２－１５－６</v>
      </c>
      <c r="U16" s="33" t="str">
        <f>IF(入力!AL7="","",入力!AL7)</f>
        <v>0476</v>
      </c>
      <c r="V16" s="33">
        <f>IF(入力!AK8="","",入力!AK8)</f>
        <v>98</v>
      </c>
      <c r="W16" s="33">
        <f>IF(入力!AP8="","",入力!AP8)</f>
        <v>2208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赤鳥</v>
      </c>
      <c r="D17" s="33" t="str">
        <f>IF(入力!E10="","",入力!E10)</f>
        <v>奈々</v>
      </c>
      <c r="E17" s="33" t="str">
        <f>IF(入力!C9="","",入力!C9)</f>
        <v>アカトリ</v>
      </c>
      <c r="F17" s="33" t="str">
        <f>IF(入力!E9="","",入力!E9)</f>
        <v>ナナ</v>
      </c>
      <c r="G17" s="33">
        <f>IF(入力!G9="","",入力!G9)</f>
        <v>500780321</v>
      </c>
      <c r="H17" s="33">
        <f>IF(入力!J9="","",入力!J9)</f>
        <v>291125</v>
      </c>
      <c r="I17" s="33" t="str">
        <f>IF(入力!M9="","",入力!M9)</f>
        <v/>
      </c>
      <c r="J17" s="33"/>
      <c r="K17" s="33"/>
      <c r="L17" s="33">
        <f>IF(入力!AT9="","",入力!AT9)</f>
        <v>22</v>
      </c>
      <c r="M17" s="33"/>
      <c r="N17" s="33"/>
      <c r="O17" s="33"/>
      <c r="P17" s="33"/>
      <c r="Q17" s="33"/>
      <c r="R17" s="33">
        <f>IF(入力!R9="","",入力!R9)</f>
        <v>270</v>
      </c>
      <c r="S17" s="33">
        <f>IF(入力!W9="","",入力!W9)</f>
        <v>1606</v>
      </c>
      <c r="T17" s="33" t="str">
        <f>IF(入力!P10="","",入力!P10)</f>
        <v>千葉県印西市平賀学園台２－１５－６</v>
      </c>
      <c r="U17" s="33" t="str">
        <f>IF(入力!AL9="","",入力!AL9)</f>
        <v>0476</v>
      </c>
      <c r="V17" s="33">
        <f>IF(入力!AK10="","",入力!AK10)</f>
        <v>98</v>
      </c>
      <c r="W17" s="33">
        <f>IF(入力!AP10="","",入力!AP10)</f>
        <v>2208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井上　</v>
      </c>
      <c r="D20" s="33" t="str">
        <f>IF(入力!E12="","",入力!E12)</f>
        <v>由紀</v>
      </c>
      <c r="E20" s="33" t="str">
        <f>IF(入力!C11="","",入力!C11)</f>
        <v>イノウエ</v>
      </c>
      <c r="F20" s="33" t="str">
        <f>IF(入力!E11="","",入力!E11)</f>
        <v>ユキ</v>
      </c>
      <c r="G20" s="33">
        <f>IF(入力!G11="","",入力!G11)</f>
        <v>516073233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>
        <f>IF(入力!R11="","",入力!R11)</f>
        <v>270</v>
      </c>
      <c r="S20" s="33">
        <f>IF(入力!W11="","",入力!W11)</f>
        <v>1334</v>
      </c>
      <c r="T20" s="33" t="str">
        <f>IF(入力!P12="","",入力!P12)</f>
        <v>千葉県印西市西の原３－１７－２－５０４</v>
      </c>
      <c r="U20" s="33" t="str">
        <f>IF(入力!AL11="","",入力!AL11)</f>
        <v>0476</v>
      </c>
      <c r="V20" s="33">
        <f>IF(入力!AK12="","",入力!AK12)</f>
        <v>46</v>
      </c>
      <c r="W20" s="33">
        <f>IF(入力!AP12="","",入力!AP12)</f>
        <v>1020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加瀬</v>
      </c>
      <c r="D22" s="33" t="str">
        <f>IF(入力!E16="","",入力!E16)</f>
        <v>奈美</v>
      </c>
      <c r="E22" s="33" t="str">
        <f>IF(入力!C15="","",入力!C15)</f>
        <v>カセ</v>
      </c>
      <c r="F22" s="33" t="str">
        <f>IF(入力!E15="","",入力!E15)</f>
        <v>ナミ</v>
      </c>
      <c r="G22" s="33"/>
      <c r="H22" s="33"/>
      <c r="I22" s="33"/>
      <c r="J22" s="33"/>
      <c r="K22" s="33"/>
      <c r="L22" s="33">
        <f>IF(入力!AT15="","",入力!AT15)</f>
        <v>39</v>
      </c>
      <c r="M22" s="33"/>
      <c r="N22" s="33" t="str">
        <f>IF(入力!C21="","",入力!C21)</f>
        <v>080</v>
      </c>
      <c r="O22" s="33">
        <f>IF(入力!E21="","",入力!E21)</f>
        <v>5528</v>
      </c>
      <c r="P22" s="33">
        <f>IF(入力!G21="","",入力!G21)</f>
        <v>2145</v>
      </c>
      <c r="Q22" s="33"/>
      <c r="R22" s="33">
        <f>IF(入力!R15="","",入力!R15)</f>
        <v>286</v>
      </c>
      <c r="S22" s="33" t="str">
        <f>IF(入力!W15="","",入力!W15)</f>
        <v>0048</v>
      </c>
      <c r="T22" s="33" t="str">
        <f>IF(入力!P16="","",入力!P16)</f>
        <v>千葉県成田市公津の杜５－３６－９</v>
      </c>
      <c r="U22" s="33" t="str">
        <f>IF(入力!AL15="","",入力!AL15)</f>
        <v>0476</v>
      </c>
      <c r="V22" s="33">
        <f>IF(入力!AK16="","",入力!AK16)</f>
        <v>85</v>
      </c>
      <c r="W22" s="33">
        <f>IF(入力!AP16="","",入力!AP16)</f>
        <v>7555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赤鳥　</v>
      </c>
      <c r="D23" s="33" t="str">
        <f>IF(入力!$E$14="","",入力!$E$14)</f>
        <v>克彦</v>
      </c>
      <c r="E23" s="33" t="str">
        <f>IF(入力!$C$13="","",入力!$C$13)</f>
        <v>アカトリ</v>
      </c>
      <c r="F23" s="33" t="str">
        <f>IF(入力!$E$13="","",入力!$E$13)</f>
        <v>カツヒコ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井上</v>
      </c>
      <c r="D24" s="75" t="str">
        <f>VLOOKUP($B$51,$A$53:$F$352,4)</f>
        <v>未唯奈</v>
      </c>
      <c r="E24" s="75" t="str">
        <f>VLOOKUP($B$51,$A$53:$F$352,5)</f>
        <v>イノウエ</v>
      </c>
      <c r="F24" s="75" t="str">
        <f>VLOOKUP($B$51,$A$53:$F$352,6)</f>
        <v>ミイナ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井上</v>
      </c>
      <c r="D53" s="33" t="str">
        <f>IF(入力!E26="","",入力!E26)</f>
        <v>未唯奈</v>
      </c>
      <c r="E53" s="33" t="str">
        <f>IF(入力!C25="","",入力!C25)</f>
        <v>イノウエ</v>
      </c>
      <c r="F53" s="33" t="str">
        <f>IF(入力!E25="","",入力!E25)</f>
        <v>ミイナ</v>
      </c>
      <c r="G53" s="33">
        <f>IF(入力!M25="","",入力!M25)</f>
        <v>512513578</v>
      </c>
      <c r="H53" s="33" t="str">
        <f>IF(入力!I25="","",入力!I25)</f>
        <v>西の原小学校</v>
      </c>
      <c r="I53" s="33">
        <f>IF(入力!G25="","",入力!G25)</f>
        <v>6</v>
      </c>
      <c r="J53" s="33">
        <f>IF(入力!P25="","",入力!P25)</f>
        <v>172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吉野</v>
      </c>
      <c r="D54" s="33" t="str">
        <f>IF(入力!E28="","",入力!E28)</f>
        <v>純加</v>
      </c>
      <c r="E54" s="33" t="str">
        <f>IF(入力!C27="","",入力!C27)</f>
        <v>ヨシノ</v>
      </c>
      <c r="F54" s="33" t="str">
        <f>IF(入力!E27="","",入力!E27)</f>
        <v>スミカ</v>
      </c>
      <c r="G54" s="33">
        <f>IF(入力!M27="","",入力!M27)</f>
        <v>513902305</v>
      </c>
      <c r="H54" s="33" t="str">
        <f>IF(入力!I27="","",入力!I27)</f>
        <v>公津の杜小学校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加瀬</v>
      </c>
      <c r="D55" s="33" t="str">
        <f>IF(入力!E30="","",入力!E30)</f>
        <v>ひより</v>
      </c>
      <c r="E55" s="33" t="str">
        <f>IF(入力!C29="","",入力!C29)</f>
        <v>カセ</v>
      </c>
      <c r="F55" s="33" t="str">
        <f>IF(入力!E29="","",入力!E29)</f>
        <v>ヒヨリ</v>
      </c>
      <c r="G55" s="33">
        <f>IF(入力!M29="","",入力!M29)</f>
        <v>513906541</v>
      </c>
      <c r="H55" s="33" t="str">
        <f>IF(入力!I29="","",入力!I29)</f>
        <v>公津の杜小学校</v>
      </c>
      <c r="I55" s="33">
        <f>IF(入力!G29="","",入力!G29)</f>
        <v>6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杉山　</v>
      </c>
      <c r="D56" s="33" t="str">
        <f>IF(入力!E32="","",入力!E32)</f>
        <v>姫星</v>
      </c>
      <c r="E56" s="33" t="str">
        <f>IF(入力!C31="","",入力!C31)</f>
        <v>スギヤマ</v>
      </c>
      <c r="F56" s="33" t="str">
        <f>IF(入力!E31="","",入力!E31)</f>
        <v>キララ</v>
      </c>
      <c r="G56" s="33">
        <f>IF(入力!M31="","",入力!M31)</f>
        <v>512429936</v>
      </c>
      <c r="H56" s="33" t="str">
        <f>IF(入力!I31="","",入力!I31)</f>
        <v>交進小学校</v>
      </c>
      <c r="I56" s="33">
        <f>IF(入力!G31="","",入力!G31)</f>
        <v>6</v>
      </c>
      <c r="J56" s="33">
        <f>IF(入力!P31="","",入力!P31)</f>
        <v>158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橋本</v>
      </c>
      <c r="D57" s="33" t="str">
        <f>IF(入力!E34="","",入力!E34)</f>
        <v>侑芽</v>
      </c>
      <c r="E57" s="33" t="str">
        <f>IF(入力!C33="","",入力!C33)</f>
        <v>ハシモト</v>
      </c>
      <c r="F57" s="33" t="str">
        <f>IF(入力!E33="","",入力!E33)</f>
        <v>ユメ</v>
      </c>
      <c r="G57" s="33">
        <f>IF(入力!M33="","",入力!M33)</f>
        <v>512429979</v>
      </c>
      <c r="H57" s="33" t="str">
        <f>IF(入力!I33="","",入力!I33)</f>
        <v>佐倉小学校</v>
      </c>
      <c r="I57" s="33">
        <f>IF(入力!G33="","",入力!G33)</f>
        <v>6</v>
      </c>
      <c r="J57" s="33">
        <f>IF(入力!P33="","",入力!P33)</f>
        <v>149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岩川</v>
      </c>
      <c r="D58" s="33" t="str">
        <f>IF(入力!E36="","",入力!E36)</f>
        <v>友渚</v>
      </c>
      <c r="E58" s="33" t="str">
        <f>IF(入力!C35="","",入力!C35)</f>
        <v>イワカワ</v>
      </c>
      <c r="F58" s="33" t="str">
        <f>IF(入力!E35="","",入力!E35)</f>
        <v>ユナ</v>
      </c>
      <c r="G58" s="33">
        <f>IF(入力!M35="","",入力!M35)</f>
        <v>512436986</v>
      </c>
      <c r="H58" s="33" t="str">
        <f>IF(入力!I35="","",入力!I35)</f>
        <v>中台小学校</v>
      </c>
      <c r="I58" s="33">
        <f>IF(入力!G35="","",入力!G35)</f>
        <v>5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足澤</v>
      </c>
      <c r="D59" s="33" t="str">
        <f>IF(入力!E38="","",入力!E38)</f>
        <v>光音</v>
      </c>
      <c r="E59" s="33" t="str">
        <f>IF(入力!C37="","",入力!C37)</f>
        <v>タルサワ</v>
      </c>
      <c r="F59" s="33" t="str">
        <f>IF(入力!E37="","",入力!E37)</f>
        <v>ミネ</v>
      </c>
      <c r="G59" s="33">
        <f>IF(入力!M37="","",入力!M37)</f>
        <v>515657065</v>
      </c>
      <c r="H59" s="33" t="str">
        <f>IF(入力!I37="","",入力!I37)</f>
        <v>小林北小学校</v>
      </c>
      <c r="I59" s="33">
        <f>IF(入力!G37="","",入力!G37)</f>
        <v>5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海保</v>
      </c>
      <c r="D60" s="33" t="str">
        <f>IF(入力!E40="","",入力!E40)</f>
        <v>和花</v>
      </c>
      <c r="E60" s="33" t="str">
        <f>IF(入力!C39="","",入力!C39)</f>
        <v>カイホ</v>
      </c>
      <c r="F60" s="33" t="str">
        <f>IF(入力!E39="","",入力!E39)</f>
        <v>ノドカ</v>
      </c>
      <c r="G60" s="33">
        <f>IF(入力!M39="","",入力!M39)</f>
        <v>514286102</v>
      </c>
      <c r="H60" s="33" t="str">
        <f>IF(入力!I39="","",入力!I39)</f>
        <v>加良部小学校</v>
      </c>
      <c r="I60" s="33">
        <f>IF(入力!G39="","",入力!G39)</f>
        <v>5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小川</v>
      </c>
      <c r="D61" s="33" t="str">
        <f>IF(入力!E42="","",入力!E42)</f>
        <v>里桜</v>
      </c>
      <c r="E61" s="33" t="str">
        <f>IF(入力!C41="","",入力!C41)</f>
        <v>オガワ</v>
      </c>
      <c r="F61" s="33" t="str">
        <f>IF(入力!E41="","",入力!E41)</f>
        <v>リオ</v>
      </c>
      <c r="G61" s="33">
        <f>IF(入力!M41="","",入力!M41)</f>
        <v>515843970</v>
      </c>
      <c r="H61" s="33" t="str">
        <f>IF(入力!I41="","",入力!I41)</f>
        <v>小林北小学校</v>
      </c>
      <c r="I61" s="33">
        <f>IF(入力!G41="","",入力!G41)</f>
        <v>4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大野</v>
      </c>
      <c r="D62" s="33" t="str">
        <f>IF(入力!E44="","",入力!E44)</f>
        <v>円香</v>
      </c>
      <c r="E62" s="33" t="str">
        <f>IF(入力!C43="","",入力!C43)</f>
        <v>オオノ</v>
      </c>
      <c r="F62" s="33" t="str">
        <f>IF(入力!E43="","",入力!E43)</f>
        <v>マドカ</v>
      </c>
      <c r="G62" s="33">
        <f>IF(入力!M43="","",入力!M43)</f>
        <v>516393638</v>
      </c>
      <c r="H62" s="33" t="str">
        <f>IF(入力!I43="","",入力!I43)</f>
        <v>滝野小学校</v>
      </c>
      <c r="I62" s="33">
        <f>IF(入力!G43="","",入力!G43)</f>
        <v>4</v>
      </c>
      <c r="J62" s="33">
        <f>IF(入力!P43="","",入力!P43)</f>
        <v>139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藤﨑</v>
      </c>
      <c r="D63" s="33" t="str">
        <f>IF(入力!E46="","",入力!E46)</f>
        <v>みなみ</v>
      </c>
      <c r="E63" s="33" t="str">
        <f>IF(入力!C45="","",入力!C45)</f>
        <v>フジサキ</v>
      </c>
      <c r="F63" s="33" t="str">
        <f>IF(入力!E45="","",入力!E45)</f>
        <v>ミナミ</v>
      </c>
      <c r="G63" s="33">
        <f>IF(入力!M45="","",入力!M45)</f>
        <v>516831466</v>
      </c>
      <c r="H63" s="33" t="str">
        <f>IF(入力!I45="","",入力!I45)</f>
        <v>安食小学校</v>
      </c>
      <c r="I63" s="33">
        <f>IF(入力!G45="","",入力!G45)</f>
        <v>3</v>
      </c>
      <c r="J63" s="33">
        <f>IF(入力!P45="","",入力!P45)</f>
        <v>143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杉山</v>
      </c>
      <c r="D64" s="33" t="str">
        <f>IF(入力!E48="","",入力!E48)</f>
        <v>くらら</v>
      </c>
      <c r="E64" s="33" t="str">
        <f>IF(入力!C47="","",入力!C47)</f>
        <v>スギヤマ</v>
      </c>
      <c r="F64" s="33" t="str">
        <f>IF(入力!E47="","",入力!E47)</f>
        <v>クララ</v>
      </c>
      <c r="G64" s="33">
        <f>IF(入力!M47="","",入力!M47)</f>
        <v>513813132</v>
      </c>
      <c r="H64" s="33" t="str">
        <f>IF(入力!I47="","",入力!I47)</f>
        <v>交進小学校</v>
      </c>
      <c r="I64" s="33">
        <f>IF(入力!G47="","",入力!G47)</f>
        <v>3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松﨑</v>
      </c>
      <c r="D65" s="33" t="str">
        <f>IF(入力!E50="","",入力!E50)</f>
        <v>梨衣</v>
      </c>
      <c r="E65" s="33" t="str">
        <f>IF(入力!C49="","",入力!C49)</f>
        <v>マツザキ</v>
      </c>
      <c r="F65" s="33" t="str">
        <f>IF(入力!E49="","",入力!E49)</f>
        <v>リイ</v>
      </c>
      <c r="G65" s="33">
        <f>IF(入力!M49="","",入力!M49)</f>
        <v>516386858</v>
      </c>
      <c r="H65" s="33" t="str">
        <f>IF(入力!I49="","",入力!I49)</f>
        <v>吾妻小学校</v>
      </c>
      <c r="I65" s="33">
        <f>IF(入力!G49="","",入力!G49)</f>
        <v>1</v>
      </c>
      <c r="J65" s="33">
        <f>IF(入力!P49="","",入力!P49)</f>
        <v>135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若林</v>
      </c>
      <c r="D66" s="33" t="str">
        <f>IF(入力!E52="","",入力!E52)</f>
        <v>律緒奈</v>
      </c>
      <c r="E66" s="33" t="str">
        <f>IF(入力!C51="","",入力!C51)</f>
        <v>ワカバヤシ</v>
      </c>
      <c r="F66" s="33" t="str">
        <f>IF(入力!E51="","",入力!E51)</f>
        <v>リオナ</v>
      </c>
      <c r="G66" s="33">
        <f>IF(入力!M51="","",入力!M51)</f>
        <v>516758637</v>
      </c>
      <c r="H66" s="33" t="str">
        <f>IF(入力!I51="","",入力!I51)</f>
        <v>神宮寺小学校</v>
      </c>
      <c r="I66" s="33">
        <f>IF(入力!G51="","",入力!G51)</f>
        <v>1</v>
      </c>
      <c r="J66" s="33">
        <f>IF(入力!P51="","",入力!P51)</f>
        <v>135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hirohiro</cp:lastModifiedBy>
  <cp:lastPrinted>2016-05-09T15:17:35Z</cp:lastPrinted>
  <dcterms:created xsi:type="dcterms:W3CDTF">2014-04-05T09:56:00Z</dcterms:created>
  <dcterms:modified xsi:type="dcterms:W3CDTF">2017-09-26T02:00:53Z</dcterms:modified>
</cp:coreProperties>
</file>