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3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akuya/Dropbox/ヴィクトリー/2.大会/2016/ファミマカップ/"/>
    </mc:Choice>
  </mc:AlternateContent>
  <workbookProtection lockStructure="1"/>
  <bookViews>
    <workbookView xWindow="1520" yWindow="3500" windowWidth="27500" windowHeight="2776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<sst xmlns="http://schemas.openxmlformats.org/spreadsheetml/2006/main" count="435" uniqueCount="296">
  <si>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</si>
  <si>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</si>
  <si>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</si>
  <si>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</si>
  <si>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</si>
  <si>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</si>
  <si>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</si>
  <si>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</si>
  <si>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</si>
  <si>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</si>
  <si>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</si>
  <si>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</si>
  <si>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</si>
  <si>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</si>
  <si>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</si>
  <si>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</si>
  <si>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</si>
  <si>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</si>
  <si>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</si>
  <si>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</si>
  <si>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</si>
  <si>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</si>
  <si>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</si>
  <si>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</si>
  <si>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</si>
  <si>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</si>
  <si>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</si>
  <si>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</si>
  <si>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</si>
  <si>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</si>
  <si>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</si>
  <si>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</si>
  <si>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</si>
  <si>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</si>
  <si>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</si>
  <si>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</si>
  <si>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</si>
  <si>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</si>
  <si>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</si>
  <si>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</si>
  <si>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</si>
  <si>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</si>
  <si>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</si>
  <si>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</si>
  <si>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</si>
  <si>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</si>
  <si>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</si>
  <si>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</si>
  <si>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</si>
  <si>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</si>
  <si>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</si>
  <si>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</si>
  <si>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</si>
  <si>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</si>
  <si>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</si>
  <si>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</si>
  <si>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</si>
  <si>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</si>
  <si>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</si>
  <si>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</si>
  <si>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</si>
  <si>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</si>
  <si>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</si>
  <si>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</si>
  <si>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</si>
  <si>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</si>
  <si>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</si>
  <si>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</si>
  <si>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</si>
  <si>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</si>
  <si>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</si>
  <si>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</si>
  <si>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</si>
  <si>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</si>
  <si>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</si>
  <si>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</si>
  <si>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</si>
  <si>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</si>
  <si>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</si>
  <si>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</si>
  <si>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</si>
  <si>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</si>
  <si>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</si>
  <si>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</si>
  <si>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</si>
  <si>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</si>
  <si>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</si>
  <si>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</si>
  <si>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</si>
  <si>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</si>
  <si>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</si>
  <si>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</si>
  <si>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</si>
  <si>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</si>
  <si>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</si>
  <si>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</si>
  <si>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</si>
  <si>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</si>
  <si>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</si>
  <si>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</si>
  <si>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</si>
  <si>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</si>
  <si>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</si>
  <si>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</si>
  <si>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</si>
  <si>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</si>
  <si>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</si>
  <si>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</si>
  <si>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</si>
  <si>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</si>
  <si>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</si>
  <si>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</si>
  <si>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</si>
  <si>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</si>
  <si>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</si>
  <si>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</si>
  <si>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</si>
  <si>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</si>
  <si>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</si>
  <si>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</si>
  <si>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</si>
  <si>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</si>
  <si>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</si>
  <si>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</si>
  <si>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</si>
  <si>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</si>
  <si>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</si>
  <si>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</si>
  <si>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</si>
  <si>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</si>
  <si>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</si>
  <si>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</si>
  <si>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</si>
  <si>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</si>
  <si>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</si>
  <si>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</si>
  <si>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</si>
  <si>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</si>
  <si>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</si>
  <si>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</si>
  <si>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</si>
  <si>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</si>
  <si>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</si>
  <si>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</si>
  <si>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</si>
  <si>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</si>
  <si>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</si>
  <si>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</si>
  <si>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</si>
  <si>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</si>
  <si>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</si>
  <si>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</si>
  <si>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</si>
  <si>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</si>
  <si>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</si>
  <si>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</si>
  <si>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</si>
  <si>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</si>
  <si>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</si>
  <si>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</si>
  <si>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</si>
  <si>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</si>
  <si>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</si>
  <si>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</si>
  <si>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</si>
  <si>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</si>
  <si>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</si>
  <si>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</si>
  <si>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</si>
  <si>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</si>
  <si>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</si>
  <si>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</si>
  <si>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</si>
  <si>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</si>
  <si>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</si>
  <si>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</si>
  <si>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</si>
  <si>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</si>
  <si>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</si>
  <si>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</si>
  <si>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</si>
  <si>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</si>
  <si>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</si>
  <si>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</si>
  <si>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</si>
  <si>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</si>
  <si>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</si>
  <si>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</si>
  <si>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</si>
  <si>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</si>
  <si>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</si>
  <si>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</si>
  <si>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</si>
  <si>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</si>
  <si>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</si>
  <si>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</si>
  <si>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</si>
  <si>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</si>
  <si>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</si>
  <si>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</si>
  <si>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インバヴィクトリー</t>
    <phoneticPr fontId="2"/>
  </si>
  <si>
    <t>印旛ヴィクトリー</t>
    <phoneticPr fontId="2"/>
  </si>
  <si>
    <t>印西</t>
    <phoneticPr fontId="2"/>
  </si>
  <si>
    <t>京成</t>
    <phoneticPr fontId="2"/>
  </si>
  <si>
    <t>酒々井</t>
    <phoneticPr fontId="2"/>
  </si>
  <si>
    <t>アカトリ</t>
    <phoneticPr fontId="2"/>
  </si>
  <si>
    <t>赤鳥</t>
    <phoneticPr fontId="2"/>
  </si>
  <si>
    <t>カツヒコ</t>
    <phoneticPr fontId="2"/>
  </si>
  <si>
    <t>克彦</t>
    <rPh sb="0" eb="2">
      <t>カツヒコ</t>
    </rPh>
    <phoneticPr fontId="2"/>
  </si>
  <si>
    <t>ナナ</t>
    <phoneticPr fontId="2"/>
  </si>
  <si>
    <t>奈々</t>
    <rPh sb="0" eb="2">
      <t>ナナ</t>
    </rPh>
    <phoneticPr fontId="2"/>
  </si>
  <si>
    <t>021067</t>
    <phoneticPr fontId="2"/>
  </si>
  <si>
    <t>0394158</t>
    <phoneticPr fontId="2"/>
  </si>
  <si>
    <t>千葉県印西市平賀学園台2-15-6</t>
    <phoneticPr fontId="2"/>
  </si>
  <si>
    <t>270</t>
    <phoneticPr fontId="2"/>
  </si>
  <si>
    <t>1606</t>
    <phoneticPr fontId="2"/>
  </si>
  <si>
    <t>0476</t>
    <phoneticPr fontId="2"/>
  </si>
  <si>
    <t>98</t>
    <phoneticPr fontId="2"/>
  </si>
  <si>
    <t>2208</t>
    <phoneticPr fontId="2"/>
  </si>
  <si>
    <t>エビナ</t>
    <phoneticPr fontId="2"/>
  </si>
  <si>
    <t>タクヤ</t>
    <phoneticPr fontId="2"/>
  </si>
  <si>
    <t>蝦名</t>
    <rPh sb="0" eb="2">
      <t>エビナ</t>
    </rPh>
    <phoneticPr fontId="2"/>
  </si>
  <si>
    <t>拓也</t>
    <rPh sb="0" eb="2">
      <t>タクヤ</t>
    </rPh>
    <phoneticPr fontId="2"/>
  </si>
  <si>
    <t>270</t>
    <phoneticPr fontId="2"/>
  </si>
  <si>
    <t>1608</t>
    <phoneticPr fontId="2"/>
  </si>
  <si>
    <t>千葉県印西市舞姫1-9-11</t>
    <phoneticPr fontId="2"/>
  </si>
  <si>
    <t>0476</t>
    <phoneticPr fontId="2"/>
  </si>
  <si>
    <t>3946</t>
    <phoneticPr fontId="2"/>
  </si>
  <si>
    <t>98</t>
    <phoneticPr fontId="2"/>
  </si>
  <si>
    <t>080</t>
    <phoneticPr fontId="2"/>
  </si>
  <si>
    <t>①</t>
    <phoneticPr fontId="2"/>
  </si>
  <si>
    <t>井上</t>
    <phoneticPr fontId="2"/>
  </si>
  <si>
    <t>杉山</t>
    <phoneticPr fontId="2"/>
  </si>
  <si>
    <t>加瀬</t>
    <phoneticPr fontId="2"/>
  </si>
  <si>
    <t>吉野</t>
    <phoneticPr fontId="2"/>
  </si>
  <si>
    <t>橋本</t>
    <phoneticPr fontId="2"/>
  </si>
  <si>
    <t>侑芽</t>
    <phoneticPr fontId="2"/>
  </si>
  <si>
    <t>純加</t>
    <phoneticPr fontId="2"/>
  </si>
  <si>
    <t>ひより</t>
    <phoneticPr fontId="2"/>
  </si>
  <si>
    <t>岩川</t>
    <phoneticPr fontId="2"/>
  </si>
  <si>
    <t>友渚</t>
    <phoneticPr fontId="2"/>
  </si>
  <si>
    <t>イノウエ</t>
    <phoneticPr fontId="2"/>
  </si>
  <si>
    <t>ミイナ</t>
    <phoneticPr fontId="2"/>
  </si>
  <si>
    <t>スギヤマ</t>
    <phoneticPr fontId="2"/>
  </si>
  <si>
    <t>カセ</t>
    <phoneticPr fontId="2"/>
  </si>
  <si>
    <t>ヒヨリ</t>
    <phoneticPr fontId="2"/>
  </si>
  <si>
    <t>ヨシノ</t>
    <phoneticPr fontId="2"/>
  </si>
  <si>
    <t>スミカ</t>
    <phoneticPr fontId="2"/>
  </si>
  <si>
    <t>ハシモト</t>
    <phoneticPr fontId="2"/>
  </si>
  <si>
    <t>ユメ</t>
    <phoneticPr fontId="2"/>
  </si>
  <si>
    <t>イワカワ</t>
    <phoneticPr fontId="2"/>
  </si>
  <si>
    <t>ユナ</t>
    <phoneticPr fontId="2"/>
  </si>
  <si>
    <t>カイホ</t>
    <phoneticPr fontId="2"/>
  </si>
  <si>
    <t>ノドカ</t>
    <phoneticPr fontId="2"/>
  </si>
  <si>
    <t>西の原小学校</t>
    <phoneticPr fontId="2"/>
  </si>
  <si>
    <t>交進小学校</t>
    <phoneticPr fontId="2"/>
  </si>
  <si>
    <t>公津の杜小学校</t>
    <phoneticPr fontId="2"/>
  </si>
  <si>
    <t>佐倉小学校</t>
    <phoneticPr fontId="2"/>
  </si>
  <si>
    <t>中台小学校</t>
    <phoneticPr fontId="2"/>
  </si>
  <si>
    <t>未唯奈</t>
    <phoneticPr fontId="2"/>
  </si>
  <si>
    <t>姫星</t>
    <phoneticPr fontId="2"/>
  </si>
  <si>
    <t>キララ</t>
    <phoneticPr fontId="2"/>
  </si>
  <si>
    <t>加良部小学校</t>
    <phoneticPr fontId="2"/>
  </si>
  <si>
    <t>足澤</t>
    <phoneticPr fontId="2"/>
  </si>
  <si>
    <t>光音</t>
    <phoneticPr fontId="2"/>
  </si>
  <si>
    <t>タルサワ</t>
    <phoneticPr fontId="2"/>
  </si>
  <si>
    <t>ミネ</t>
    <phoneticPr fontId="2"/>
  </si>
  <si>
    <t>小林北小学校</t>
    <phoneticPr fontId="2"/>
  </si>
  <si>
    <t>海保</t>
    <phoneticPr fontId="2"/>
  </si>
  <si>
    <t>和花</t>
    <phoneticPr fontId="2"/>
  </si>
  <si>
    <t>小川</t>
    <phoneticPr fontId="2"/>
  </si>
  <si>
    <t>里桜</t>
    <phoneticPr fontId="2"/>
  </si>
  <si>
    <t>オガワ</t>
    <phoneticPr fontId="2"/>
  </si>
  <si>
    <t>リオ</t>
    <phoneticPr fontId="2"/>
  </si>
  <si>
    <t>杉山</t>
    <rPh sb="0" eb="2">
      <t>スギヤm</t>
    </rPh>
    <phoneticPr fontId="2"/>
  </si>
  <si>
    <t>くらら</t>
    <phoneticPr fontId="2"/>
  </si>
  <si>
    <t>クララ</t>
    <phoneticPr fontId="2"/>
  </si>
  <si>
    <t>「たましいこめて」をモットーに、安定した吉野のトスワークとキャプテン井上の高い打点からのスパイクでチームを引っ張ります。常にてっぺん目指し、日々練習しています。</t>
    <phoneticPr fontId="2"/>
  </si>
  <si>
    <t>海保</t>
    <rPh sb="0" eb="2">
      <t>カイホ</t>
    </rPh>
    <phoneticPr fontId="2"/>
  </si>
  <si>
    <t>ヒデキ</t>
    <phoneticPr fontId="2"/>
  </si>
  <si>
    <t>秀樹</t>
    <rPh sb="0" eb="2">
      <t>ヒデキ</t>
    </rPh>
    <phoneticPr fontId="2"/>
  </si>
  <si>
    <t>286</t>
    <phoneticPr fontId="2"/>
  </si>
  <si>
    <t>0036</t>
    <phoneticPr fontId="2"/>
  </si>
  <si>
    <t>千葉県成田市加良部6-6-3-106</t>
    <phoneticPr fontId="2"/>
  </si>
  <si>
    <t>28</t>
    <phoneticPr fontId="2"/>
  </si>
  <si>
    <t>1073</t>
    <phoneticPr fontId="2"/>
  </si>
  <si>
    <t>大野</t>
    <rPh sb="0" eb="2">
      <t>オオノ</t>
    </rPh>
    <phoneticPr fontId="2"/>
  </si>
  <si>
    <t>円香</t>
    <rPh sb="0" eb="1">
      <t>enn</t>
    </rPh>
    <rPh sb="1" eb="2">
      <t>カオリ</t>
    </rPh>
    <phoneticPr fontId="2"/>
  </si>
  <si>
    <t>オオノ</t>
    <phoneticPr fontId="2"/>
  </si>
  <si>
    <t>マドカ</t>
    <phoneticPr fontId="2"/>
  </si>
  <si>
    <t>松崎</t>
    <rPh sb="0" eb="2">
      <t>マツザキ</t>
    </rPh>
    <phoneticPr fontId="2"/>
  </si>
  <si>
    <t>マツザキ</t>
    <phoneticPr fontId="2"/>
  </si>
  <si>
    <t>リイ</t>
    <phoneticPr fontId="2"/>
  </si>
  <si>
    <t>梨衣</t>
    <rPh sb="0" eb="1">
      <t>ナシ</t>
    </rPh>
    <rPh sb="1" eb="2">
      <t>コロモ</t>
    </rPh>
    <phoneticPr fontId="2"/>
  </si>
  <si>
    <t>滝野小学校</t>
    <phoneticPr fontId="2"/>
  </si>
  <si>
    <t>吾妻小学校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</si>
</sst>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6">
    <xf numFmtId="0" fontId="0" fillId="0" borderId="0">
      <alignment vertical="center"/>
    </xf>
    <xf numFmtId="0" fontId="3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16">
    <cellStyle name="ハイパーリンク" xfId="2" builtinId="8" hidden="1"/>
    <cellStyle name="ハイパーリンク" xfId="4" builtinId="8" hidden="1"/>
    <cellStyle name="ハイパーリンク" xfId="6" builtinId="8" hidden="1"/>
    <cellStyle name="ハイパーリンク" xfId="8" builtinId="8" hidden="1"/>
    <cellStyle name="ハイパーリンク" xfId="10" builtinId="8" hidden="1"/>
    <cellStyle name="ハイパーリンク" xfId="12" builtinId="8" hidden="1"/>
    <cellStyle name="ハイパーリンク" xfId="14" builtinId="8" hidden="1"/>
    <cellStyle name="標準" xfId="0" builtinId="0"/>
    <cellStyle name="標準 2" xfId="1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  <cellStyle name="表示済みのハイパーリンク" xfId="9" builtinId="9" hidden="1"/>
    <cellStyle name="表示済みのハイパーリンク" xfId="11" builtinId="9" hidden="1"/>
    <cellStyle name="表示済みのハイパーリンク" xfId="13" builtinId="9" hidden="1"/>
    <cellStyle name="表示済みのハイパーリンク" xfId="15" builtinId="9" hidden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9023350" y="1241425"/>
          <a:ext cx="2444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918825" y="1241425"/>
          <a:ext cx="2349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workbookViewId="0">
      <selection activeCell="Y27" sqref="Y27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45" width="1.6640625" customWidth="1"/>
    <col min="46" max="46" width="5.83203125" style="1" customWidth="1"/>
    <col min="47" max="47" width="20.1640625" style="1" customWidth="1"/>
    <col min="48" max="48" width="9.1640625" style="1" bestFit="1" customWidth="1"/>
    <col min="49" max="49" width="12" style="1" customWidth="1"/>
    <col min="50" max="50" width="12.1640625" style="1" customWidth="1"/>
    <col min="51" max="51" width="11.33203125" style="1" bestFit="1" customWidth="1"/>
    <col min="52" max="52" width="6.6640625" style="1" customWidth="1"/>
    <col min="53" max="16384" width="8.83203125" style="1"/>
  </cols>
  <sheetData>
    <row r="1" spans="1:51" ht="32" thickBot="1" x14ac:dyDescent="0.2">
      <c r="A1" s="242" t="s">
        <v>183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</row>
    <row r="2" spans="1:51" ht="14.5" customHeight="1" x14ac:dyDescent="0.15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47"/>
      <c r="L2" s="247"/>
      <c r="M2" s="247"/>
      <c r="N2" s="247"/>
      <c r="O2" s="24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15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44" t="s">
        <v>159</v>
      </c>
      <c r="K3" s="245"/>
      <c r="L3" s="245"/>
      <c r="M3" s="245"/>
      <c r="N3" s="245"/>
      <c r="O3" s="24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181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" customHeight="1" x14ac:dyDescent="0.15">
      <c r="A4" s="256" t="s">
        <v>191</v>
      </c>
      <c r="B4" s="257"/>
      <c r="C4" s="249">
        <v>430759328</v>
      </c>
      <c r="D4" s="250"/>
      <c r="E4" s="250"/>
      <c r="F4" s="250"/>
      <c r="G4" s="250"/>
      <c r="H4" s="250"/>
      <c r="I4" s="251"/>
      <c r="J4" s="260" t="s">
        <v>185</v>
      </c>
      <c r="K4" s="261"/>
      <c r="L4" s="261"/>
      <c r="M4" s="261"/>
      <c r="N4" s="261"/>
      <c r="O4" s="262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" customHeight="1" x14ac:dyDescent="0.15">
      <c r="A5" s="258" t="s">
        <v>184</v>
      </c>
      <c r="B5" s="259"/>
      <c r="C5" s="252"/>
      <c r="D5" s="253"/>
      <c r="E5" s="253"/>
      <c r="F5" s="253"/>
      <c r="G5" s="253"/>
      <c r="H5" s="253"/>
      <c r="I5" s="254"/>
      <c r="J5" s="224">
        <v>22015</v>
      </c>
      <c r="K5" s="224"/>
      <c r="L5" s="224"/>
      <c r="M5" s="224"/>
      <c r="N5" s="224"/>
      <c r="O5" s="224"/>
      <c r="P5" s="192" t="s">
        <v>203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204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 x14ac:dyDescent="0.15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5" t="s">
        <v>149</v>
      </c>
      <c r="H6" s="225"/>
      <c r="I6" s="225"/>
      <c r="J6" s="225" t="s">
        <v>14</v>
      </c>
      <c r="K6" s="225"/>
      <c r="L6" s="225"/>
      <c r="M6" s="225" t="s">
        <v>15</v>
      </c>
      <c r="N6" s="225"/>
      <c r="O6" s="225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 x14ac:dyDescent="0.15">
      <c r="A7" s="96"/>
      <c r="B7" s="166"/>
      <c r="C7" s="132" t="s">
        <v>205</v>
      </c>
      <c r="D7" s="133"/>
      <c r="E7" s="134" t="s">
        <v>207</v>
      </c>
      <c r="F7" s="135"/>
      <c r="G7" s="227">
        <v>506039353</v>
      </c>
      <c r="H7" s="227"/>
      <c r="I7" s="227"/>
      <c r="J7" s="226" t="s">
        <v>211</v>
      </c>
      <c r="K7" s="227"/>
      <c r="L7" s="227"/>
      <c r="M7" s="226" t="s">
        <v>212</v>
      </c>
      <c r="N7" s="227"/>
      <c r="O7" s="227"/>
      <c r="P7" s="199" t="s">
        <v>72</v>
      </c>
      <c r="Q7" s="200"/>
      <c r="R7" s="168" t="s">
        <v>214</v>
      </c>
      <c r="S7" s="168"/>
      <c r="T7" s="168"/>
      <c r="U7" s="168"/>
      <c r="V7" s="50" t="s">
        <v>73</v>
      </c>
      <c r="W7" s="158" t="s">
        <v>215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216</v>
      </c>
      <c r="AM7" s="83"/>
      <c r="AN7" s="83"/>
      <c r="AO7" s="83"/>
      <c r="AP7" s="83"/>
      <c r="AQ7" s="83"/>
      <c r="AR7" s="83"/>
      <c r="AS7" s="59" t="s">
        <v>75</v>
      </c>
      <c r="AT7" s="77">
        <v>55</v>
      </c>
    </row>
    <row r="8" spans="1:51" ht="18" customHeight="1" x14ac:dyDescent="0.15">
      <c r="A8" s="96"/>
      <c r="B8" s="166"/>
      <c r="C8" s="136" t="s">
        <v>206</v>
      </c>
      <c r="D8" s="137"/>
      <c r="E8" s="138" t="s">
        <v>208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213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217</v>
      </c>
      <c r="AL8" s="85"/>
      <c r="AM8" s="85"/>
      <c r="AN8" s="85"/>
      <c r="AO8" s="60" t="s">
        <v>76</v>
      </c>
      <c r="AP8" s="85" t="s">
        <v>218</v>
      </c>
      <c r="AQ8" s="85"/>
      <c r="AR8" s="85"/>
      <c r="AS8" s="86"/>
      <c r="AT8" s="77"/>
    </row>
    <row r="9" spans="1:51" ht="14.5" customHeight="1" x14ac:dyDescent="0.15">
      <c r="A9" s="96" t="s">
        <v>150</v>
      </c>
      <c r="B9" s="166"/>
      <c r="C9" s="132" t="s">
        <v>205</v>
      </c>
      <c r="D9" s="133"/>
      <c r="E9" s="134" t="s">
        <v>209</v>
      </c>
      <c r="F9" s="135"/>
      <c r="G9" s="227">
        <v>500780321</v>
      </c>
      <c r="H9" s="227"/>
      <c r="I9" s="227"/>
      <c r="J9" s="227"/>
      <c r="K9" s="227"/>
      <c r="L9" s="227"/>
      <c r="M9" s="227"/>
      <c r="N9" s="227"/>
      <c r="O9" s="227"/>
      <c r="P9" s="199" t="s">
        <v>72</v>
      </c>
      <c r="Q9" s="200"/>
      <c r="R9" s="168" t="s">
        <v>214</v>
      </c>
      <c r="S9" s="168"/>
      <c r="T9" s="168"/>
      <c r="U9" s="168"/>
      <c r="V9" s="50" t="s">
        <v>73</v>
      </c>
      <c r="W9" s="158" t="s">
        <v>215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58" t="s">
        <v>193</v>
      </c>
      <c r="AL9" s="83" t="s">
        <v>216</v>
      </c>
      <c r="AM9" s="83"/>
      <c r="AN9" s="83"/>
      <c r="AO9" s="83"/>
      <c r="AP9" s="83"/>
      <c r="AQ9" s="83"/>
      <c r="AR9" s="83"/>
      <c r="AS9" s="59" t="s">
        <v>194</v>
      </c>
      <c r="AT9" s="78">
        <v>21</v>
      </c>
    </row>
    <row r="10" spans="1:51" ht="18" customHeight="1" x14ac:dyDescent="0.15">
      <c r="A10" s="96"/>
      <c r="B10" s="166"/>
      <c r="C10" s="136" t="s">
        <v>206</v>
      </c>
      <c r="D10" s="137"/>
      <c r="E10" s="138" t="s">
        <v>210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213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84" t="s">
        <v>217</v>
      </c>
      <c r="AL10" s="85"/>
      <c r="AM10" s="85"/>
      <c r="AN10" s="85"/>
      <c r="AO10" s="60" t="s">
        <v>195</v>
      </c>
      <c r="AP10" s="85" t="s">
        <v>218</v>
      </c>
      <c r="AQ10" s="85"/>
      <c r="AR10" s="85"/>
      <c r="AS10" s="86"/>
      <c r="AT10" s="78"/>
    </row>
    <row r="11" spans="1:51" ht="14.5" customHeight="1" x14ac:dyDescent="0.15">
      <c r="A11" s="96" t="s">
        <v>151</v>
      </c>
      <c r="B11" s="166"/>
      <c r="C11" s="132" t="s">
        <v>252</v>
      </c>
      <c r="D11" s="133"/>
      <c r="E11" s="134" t="s">
        <v>279</v>
      </c>
      <c r="F11" s="135"/>
      <c r="G11" s="227">
        <v>516073259</v>
      </c>
      <c r="H11" s="227"/>
      <c r="I11" s="227"/>
      <c r="J11" s="227"/>
      <c r="K11" s="227"/>
      <c r="L11" s="227"/>
      <c r="M11" s="227"/>
      <c r="N11" s="227"/>
      <c r="O11" s="227"/>
      <c r="P11" s="199" t="s">
        <v>72</v>
      </c>
      <c r="Q11" s="200"/>
      <c r="R11" s="168" t="s">
        <v>281</v>
      </c>
      <c r="S11" s="168"/>
      <c r="T11" s="168"/>
      <c r="U11" s="168"/>
      <c r="V11" s="50" t="s">
        <v>73</v>
      </c>
      <c r="W11" s="158" t="s">
        <v>282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216</v>
      </c>
      <c r="AM11" s="83"/>
      <c r="AN11" s="83"/>
      <c r="AO11" s="83"/>
      <c r="AP11" s="83"/>
      <c r="AQ11" s="83"/>
      <c r="AR11" s="83"/>
      <c r="AS11" s="59" t="s">
        <v>194</v>
      </c>
      <c r="AT11" s="78">
        <v>46</v>
      </c>
    </row>
    <row r="12" spans="1:51" ht="18" customHeight="1" x14ac:dyDescent="0.15">
      <c r="A12" s="96"/>
      <c r="B12" s="166"/>
      <c r="C12" s="136" t="s">
        <v>278</v>
      </c>
      <c r="D12" s="137"/>
      <c r="E12" s="138" t="s">
        <v>280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283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284</v>
      </c>
      <c r="AL12" s="85"/>
      <c r="AM12" s="85"/>
      <c r="AN12" s="85"/>
      <c r="AO12" s="60" t="s">
        <v>195</v>
      </c>
      <c r="AP12" s="85" t="s">
        <v>285</v>
      </c>
      <c r="AQ12" s="85"/>
      <c r="AR12" s="85"/>
      <c r="AS12" s="86"/>
      <c r="AT12" s="78"/>
    </row>
    <row r="13" spans="1:51" ht="15" customHeight="1" x14ac:dyDescent="0.15">
      <c r="A13" s="96" t="s">
        <v>152</v>
      </c>
      <c r="B13" s="166"/>
      <c r="C13" s="132" t="s">
        <v>205</v>
      </c>
      <c r="D13" s="133"/>
      <c r="E13" s="134" t="s">
        <v>207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 x14ac:dyDescent="0.15">
      <c r="A14" s="96"/>
      <c r="B14" s="166"/>
      <c r="C14" s="136" t="s">
        <v>206</v>
      </c>
      <c r="D14" s="137"/>
      <c r="E14" s="138" t="s">
        <v>208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 x14ac:dyDescent="0.15">
      <c r="A15" s="231" t="s">
        <v>166</v>
      </c>
      <c r="B15" s="166"/>
      <c r="C15" s="132" t="s">
        <v>219</v>
      </c>
      <c r="D15" s="133"/>
      <c r="E15" s="134" t="s">
        <v>220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199" t="s">
        <v>72</v>
      </c>
      <c r="Q15" s="200"/>
      <c r="R15" s="168" t="s">
        <v>223</v>
      </c>
      <c r="S15" s="168"/>
      <c r="T15" s="168"/>
      <c r="U15" s="168"/>
      <c r="V15" s="49" t="s">
        <v>73</v>
      </c>
      <c r="W15" s="158" t="s">
        <v>224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226</v>
      </c>
      <c r="AM15" s="83"/>
      <c r="AN15" s="83"/>
      <c r="AO15" s="83"/>
      <c r="AP15" s="83"/>
      <c r="AQ15" s="83"/>
      <c r="AR15" s="83"/>
      <c r="AS15" s="59" t="s">
        <v>194</v>
      </c>
      <c r="AT15" s="78">
        <v>45</v>
      </c>
    </row>
    <row r="16" spans="1:51" ht="18" customHeight="1" x14ac:dyDescent="0.15">
      <c r="A16" s="96"/>
      <c r="B16" s="166"/>
      <c r="C16" s="136" t="s">
        <v>221</v>
      </c>
      <c r="D16" s="137"/>
      <c r="E16" s="138" t="s">
        <v>222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225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228</v>
      </c>
      <c r="AL16" s="85"/>
      <c r="AM16" s="85"/>
      <c r="AN16" s="85"/>
      <c r="AO16" s="60" t="s">
        <v>195</v>
      </c>
      <c r="AP16" s="85" t="s">
        <v>227</v>
      </c>
      <c r="AQ16" s="85"/>
      <c r="AR16" s="85"/>
      <c r="AS16" s="86"/>
      <c r="AT16" s="78"/>
    </row>
    <row r="17" spans="1:46" x14ac:dyDescent="0.15">
      <c r="A17" s="96" t="s">
        <v>6</v>
      </c>
      <c r="B17" s="166"/>
      <c r="C17" s="218" t="str">
        <f>IF(P16="","",P16)</f>
        <v>千葉県印西市舞姫1-9-11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15">
      <c r="A18" s="96"/>
      <c r="B18" s="166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 x14ac:dyDescent="0.15">
      <c r="A19" s="96" t="s">
        <v>7</v>
      </c>
      <c r="B19" s="166"/>
      <c r="C19" s="218" t="str">
        <f>IF(AL15="","",AL15&amp;"-"&amp;AK16&amp;"-"&amp;AP16)</f>
        <v>0476-98-3946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 x14ac:dyDescent="0.15">
      <c r="A20" s="96"/>
      <c r="B20" s="166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 x14ac:dyDescent="0.15">
      <c r="A21" s="96" t="s">
        <v>153</v>
      </c>
      <c r="B21" s="166"/>
      <c r="C21" s="240" t="s">
        <v>229</v>
      </c>
      <c r="D21" s="232"/>
      <c r="E21" s="232">
        <v>3176</v>
      </c>
      <c r="F21" s="232"/>
      <c r="G21" s="232">
        <v>7374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 x14ac:dyDescent="0.2">
      <c r="A22" s="109"/>
      <c r="B22" s="255"/>
      <c r="C22" s="241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" customHeight="1" thickBot="1" x14ac:dyDescent="0.2">
      <c r="A23" s="228" t="s">
        <v>198</v>
      </c>
      <c r="B23" s="164" t="s">
        <v>154</v>
      </c>
      <c r="C23" s="219" t="s">
        <v>173</v>
      </c>
      <c r="D23" s="220"/>
      <c r="E23" s="221" t="s">
        <v>174</v>
      </c>
      <c r="F23" s="222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" customHeight="1" x14ac:dyDescent="0.15">
      <c r="A24" s="229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 x14ac:dyDescent="0.15">
      <c r="A25" s="128">
        <v>1</v>
      </c>
      <c r="B25" s="223" t="s">
        <v>230</v>
      </c>
      <c r="C25" s="132" t="s">
        <v>241</v>
      </c>
      <c r="D25" s="133"/>
      <c r="E25" s="134" t="s">
        <v>242</v>
      </c>
      <c r="F25" s="135"/>
      <c r="G25" s="119">
        <v>6</v>
      </c>
      <c r="H25" s="120"/>
      <c r="I25" s="123" t="s">
        <v>254</v>
      </c>
      <c r="J25" s="124"/>
      <c r="K25" s="124"/>
      <c r="L25" s="120"/>
      <c r="M25" s="119">
        <v>512513578</v>
      </c>
      <c r="N25" s="124"/>
      <c r="O25" s="120"/>
      <c r="P25" s="119">
        <v>168</v>
      </c>
      <c r="Q25" s="124"/>
      <c r="R25" s="124"/>
      <c r="S25" s="124"/>
      <c r="T25" s="126"/>
      <c r="U25" s="1"/>
      <c r="V25" s="1"/>
      <c r="W25" s="1"/>
      <c r="X25" s="1"/>
      <c r="Y25" s="234">
        <v>10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" customHeight="1" thickBot="1" x14ac:dyDescent="0.2">
      <c r="A26" s="129"/>
      <c r="B26" s="131"/>
      <c r="C26" s="136" t="s">
        <v>231</v>
      </c>
      <c r="D26" s="137"/>
      <c r="E26" s="138" t="s">
        <v>259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 x14ac:dyDescent="0.15">
      <c r="A27" s="128">
        <v>2</v>
      </c>
      <c r="B27" s="130">
        <v>2</v>
      </c>
      <c r="C27" s="132" t="s">
        <v>246</v>
      </c>
      <c r="D27" s="133"/>
      <c r="E27" s="134" t="s">
        <v>247</v>
      </c>
      <c r="F27" s="135"/>
      <c r="G27" s="119">
        <v>6</v>
      </c>
      <c r="H27" s="120"/>
      <c r="I27" s="123" t="s">
        <v>256</v>
      </c>
      <c r="J27" s="124"/>
      <c r="K27" s="124"/>
      <c r="L27" s="120"/>
      <c r="M27" s="119">
        <v>513902305</v>
      </c>
      <c r="N27" s="124"/>
      <c r="O27" s="120"/>
      <c r="P27" s="119">
        <v>153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" customHeight="1" x14ac:dyDescent="0.15">
      <c r="A28" s="129"/>
      <c r="B28" s="131"/>
      <c r="C28" s="136" t="s">
        <v>234</v>
      </c>
      <c r="D28" s="137"/>
      <c r="E28" s="138" t="s">
        <v>237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 x14ac:dyDescent="0.15">
      <c r="A29" s="128">
        <v>3</v>
      </c>
      <c r="B29" s="130">
        <v>3</v>
      </c>
      <c r="C29" s="132" t="s">
        <v>244</v>
      </c>
      <c r="D29" s="133"/>
      <c r="E29" s="134" t="s">
        <v>245</v>
      </c>
      <c r="F29" s="135"/>
      <c r="G29" s="119">
        <v>6</v>
      </c>
      <c r="H29" s="120"/>
      <c r="I29" s="123" t="s">
        <v>256</v>
      </c>
      <c r="J29" s="124"/>
      <c r="K29" s="124"/>
      <c r="L29" s="120"/>
      <c r="M29" s="119">
        <v>513906541</v>
      </c>
      <c r="N29" s="124"/>
      <c r="O29" s="120"/>
      <c r="P29" s="119">
        <v>157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" customHeight="1" x14ac:dyDescent="0.15">
      <c r="A30" s="129"/>
      <c r="B30" s="131"/>
      <c r="C30" s="136" t="s">
        <v>233</v>
      </c>
      <c r="D30" s="137"/>
      <c r="E30" s="138" t="s">
        <v>238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 x14ac:dyDescent="0.2">
      <c r="A31" s="128">
        <v>4</v>
      </c>
      <c r="B31" s="130">
        <v>4</v>
      </c>
      <c r="C31" s="132" t="s">
        <v>243</v>
      </c>
      <c r="D31" s="133"/>
      <c r="E31" s="134" t="s">
        <v>261</v>
      </c>
      <c r="F31" s="135"/>
      <c r="G31" s="119">
        <v>6</v>
      </c>
      <c r="H31" s="120"/>
      <c r="I31" s="123" t="s">
        <v>255</v>
      </c>
      <c r="J31" s="124"/>
      <c r="K31" s="124"/>
      <c r="L31" s="120"/>
      <c r="M31" s="119">
        <v>512429936</v>
      </c>
      <c r="N31" s="124"/>
      <c r="O31" s="120"/>
      <c r="P31" s="119">
        <v>153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" customHeight="1" x14ac:dyDescent="0.15">
      <c r="A32" s="129"/>
      <c r="B32" s="131"/>
      <c r="C32" s="136" t="s">
        <v>232</v>
      </c>
      <c r="D32" s="137"/>
      <c r="E32" s="138" t="s">
        <v>260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x14ac:dyDescent="0.15">
      <c r="A33" s="128">
        <v>5</v>
      </c>
      <c r="B33" s="130">
        <v>5</v>
      </c>
      <c r="C33" s="132" t="s">
        <v>248</v>
      </c>
      <c r="D33" s="133"/>
      <c r="E33" s="134" t="s">
        <v>249</v>
      </c>
      <c r="F33" s="135"/>
      <c r="G33" s="119">
        <v>6</v>
      </c>
      <c r="H33" s="120"/>
      <c r="I33" s="123" t="s">
        <v>257</v>
      </c>
      <c r="J33" s="124"/>
      <c r="K33" s="124"/>
      <c r="L33" s="120"/>
      <c r="M33" s="119">
        <v>512429979</v>
      </c>
      <c r="N33" s="124"/>
      <c r="O33" s="120"/>
      <c r="P33" s="119">
        <v>145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" customHeight="1" thickBot="1" x14ac:dyDescent="0.2">
      <c r="A34" s="129"/>
      <c r="B34" s="131"/>
      <c r="C34" s="136" t="s">
        <v>235</v>
      </c>
      <c r="D34" s="137"/>
      <c r="E34" s="138" t="s">
        <v>236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 x14ac:dyDescent="0.15">
      <c r="A35" s="128">
        <v>6</v>
      </c>
      <c r="B35" s="130">
        <v>6</v>
      </c>
      <c r="C35" s="132" t="s">
        <v>250</v>
      </c>
      <c r="D35" s="133"/>
      <c r="E35" s="134" t="s">
        <v>251</v>
      </c>
      <c r="F35" s="135"/>
      <c r="G35" s="119">
        <v>5</v>
      </c>
      <c r="H35" s="120"/>
      <c r="I35" s="123" t="s">
        <v>258</v>
      </c>
      <c r="J35" s="124"/>
      <c r="K35" s="124"/>
      <c r="L35" s="120"/>
      <c r="M35" s="119">
        <v>512436986</v>
      </c>
      <c r="N35" s="124"/>
      <c r="O35" s="120"/>
      <c r="P35" s="119">
        <v>143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" customHeight="1" x14ac:dyDescent="0.15">
      <c r="A36" s="129"/>
      <c r="B36" s="131"/>
      <c r="C36" s="136" t="s">
        <v>239</v>
      </c>
      <c r="D36" s="137"/>
      <c r="E36" s="138" t="s">
        <v>240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 x14ac:dyDescent="0.15">
      <c r="A37" s="128">
        <v>7</v>
      </c>
      <c r="B37" s="130">
        <v>7</v>
      </c>
      <c r="C37" s="132" t="s">
        <v>265</v>
      </c>
      <c r="D37" s="133"/>
      <c r="E37" s="134" t="s">
        <v>266</v>
      </c>
      <c r="F37" s="135"/>
      <c r="G37" s="119">
        <v>5</v>
      </c>
      <c r="H37" s="120"/>
      <c r="I37" s="123" t="s">
        <v>267</v>
      </c>
      <c r="J37" s="124"/>
      <c r="K37" s="124"/>
      <c r="L37" s="120"/>
      <c r="M37" s="119">
        <v>515657065</v>
      </c>
      <c r="N37" s="124"/>
      <c r="O37" s="120"/>
      <c r="P37" s="119">
        <v>146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" customHeight="1" x14ac:dyDescent="0.15">
      <c r="A38" s="129"/>
      <c r="B38" s="131"/>
      <c r="C38" s="136" t="s">
        <v>263</v>
      </c>
      <c r="D38" s="137"/>
      <c r="E38" s="138" t="s">
        <v>264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 x14ac:dyDescent="0.15">
      <c r="A39" s="128">
        <v>8</v>
      </c>
      <c r="B39" s="130">
        <v>8</v>
      </c>
      <c r="C39" s="132" t="s">
        <v>252</v>
      </c>
      <c r="D39" s="133"/>
      <c r="E39" s="134" t="s">
        <v>253</v>
      </c>
      <c r="F39" s="135"/>
      <c r="G39" s="119">
        <v>5</v>
      </c>
      <c r="H39" s="120"/>
      <c r="I39" s="123" t="s">
        <v>262</v>
      </c>
      <c r="J39" s="124"/>
      <c r="K39" s="124"/>
      <c r="L39" s="120"/>
      <c r="M39" s="119">
        <v>514286102</v>
      </c>
      <c r="N39" s="124"/>
      <c r="O39" s="120"/>
      <c r="P39" s="119">
        <v>132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" customHeight="1" x14ac:dyDescent="0.15">
      <c r="A40" s="129"/>
      <c r="B40" s="131"/>
      <c r="C40" s="136" t="s">
        <v>268</v>
      </c>
      <c r="D40" s="137"/>
      <c r="E40" s="138" t="s">
        <v>269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 x14ac:dyDescent="0.15">
      <c r="A41" s="128">
        <v>9</v>
      </c>
      <c r="B41" s="130">
        <v>9</v>
      </c>
      <c r="C41" s="132" t="s">
        <v>272</v>
      </c>
      <c r="D41" s="133"/>
      <c r="E41" s="134" t="s">
        <v>273</v>
      </c>
      <c r="F41" s="135"/>
      <c r="G41" s="119">
        <v>4</v>
      </c>
      <c r="H41" s="120"/>
      <c r="I41" s="123" t="s">
        <v>267</v>
      </c>
      <c r="J41" s="124"/>
      <c r="K41" s="124"/>
      <c r="L41" s="120"/>
      <c r="M41" s="119">
        <v>515843970</v>
      </c>
      <c r="N41" s="124"/>
      <c r="O41" s="120"/>
      <c r="P41" s="119">
        <v>138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" customHeight="1" x14ac:dyDescent="0.15">
      <c r="A42" s="129"/>
      <c r="B42" s="131"/>
      <c r="C42" s="136" t="s">
        <v>270</v>
      </c>
      <c r="D42" s="137"/>
      <c r="E42" s="138" t="s">
        <v>271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 x14ac:dyDescent="0.15">
      <c r="A43" s="128">
        <v>10</v>
      </c>
      <c r="B43" s="130">
        <v>10</v>
      </c>
      <c r="C43" s="132" t="s">
        <v>288</v>
      </c>
      <c r="D43" s="133"/>
      <c r="E43" s="134" t="s">
        <v>289</v>
      </c>
      <c r="F43" s="135"/>
      <c r="G43" s="119">
        <v>4</v>
      </c>
      <c r="H43" s="120"/>
      <c r="I43" s="123" t="s">
        <v>294</v>
      </c>
      <c r="J43" s="124"/>
      <c r="K43" s="124"/>
      <c r="L43" s="120"/>
      <c r="M43" s="119">
        <v>516393638</v>
      </c>
      <c r="N43" s="124"/>
      <c r="O43" s="120"/>
      <c r="P43" s="119">
        <v>136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" customHeight="1" x14ac:dyDescent="0.15">
      <c r="A44" s="129"/>
      <c r="B44" s="131"/>
      <c r="C44" s="136" t="s">
        <v>286</v>
      </c>
      <c r="D44" s="137"/>
      <c r="E44" s="138" t="s">
        <v>287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 x14ac:dyDescent="0.15">
      <c r="A45" s="128">
        <v>11</v>
      </c>
      <c r="B45" s="130">
        <v>11</v>
      </c>
      <c r="C45" s="132" t="s">
        <v>243</v>
      </c>
      <c r="D45" s="133"/>
      <c r="E45" s="134" t="s">
        <v>276</v>
      </c>
      <c r="F45" s="135"/>
      <c r="G45" s="119">
        <v>3</v>
      </c>
      <c r="H45" s="120"/>
      <c r="I45" s="123" t="s">
        <v>255</v>
      </c>
      <c r="J45" s="124"/>
      <c r="K45" s="124"/>
      <c r="L45" s="120"/>
      <c r="M45" s="119">
        <v>513813132</v>
      </c>
      <c r="N45" s="124"/>
      <c r="O45" s="120"/>
      <c r="P45" s="119">
        <v>125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" customHeight="1" x14ac:dyDescent="0.15">
      <c r="A46" s="129"/>
      <c r="B46" s="131"/>
      <c r="C46" s="136" t="s">
        <v>274</v>
      </c>
      <c r="D46" s="137"/>
      <c r="E46" s="138" t="s">
        <v>275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 x14ac:dyDescent="0.15">
      <c r="A47" s="128">
        <v>12</v>
      </c>
      <c r="B47" s="130">
        <v>12</v>
      </c>
      <c r="C47" s="132" t="s">
        <v>291</v>
      </c>
      <c r="D47" s="133"/>
      <c r="E47" s="134" t="s">
        <v>292</v>
      </c>
      <c r="F47" s="135"/>
      <c r="G47" s="119">
        <v>1</v>
      </c>
      <c r="H47" s="120"/>
      <c r="I47" s="123" t="s">
        <v>295</v>
      </c>
      <c r="J47" s="124"/>
      <c r="K47" s="124"/>
      <c r="L47" s="120"/>
      <c r="M47" s="119">
        <v>516386858</v>
      </c>
      <c r="N47" s="124"/>
      <c r="O47" s="120"/>
      <c r="P47" s="119">
        <v>126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" customHeight="1" thickBot="1" x14ac:dyDescent="0.2">
      <c r="A48" s="212"/>
      <c r="B48" s="213"/>
      <c r="C48" s="214" t="s">
        <v>290</v>
      </c>
      <c r="D48" s="215"/>
      <c r="E48" s="216" t="s">
        <v>293</v>
      </c>
      <c r="F48" s="217"/>
      <c r="G48" s="196"/>
      <c r="H48" s="211"/>
      <c r="I48" s="196"/>
      <c r="J48" s="197"/>
      <c r="K48" s="197"/>
      <c r="L48" s="211"/>
      <c r="M48" s="196"/>
      <c r="N48" s="197"/>
      <c r="O48" s="211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 x14ac:dyDescent="0.15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" customHeight="1" x14ac:dyDescent="0.15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 x14ac:dyDescent="0.15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" customHeight="1" thickBot="1" x14ac:dyDescent="0.2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thickBot="1" x14ac:dyDescent="0.2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15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 x14ac:dyDescent="0.2">
      <c r="A55" s="204" t="s">
        <v>277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80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58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workbookViewId="0">
      <selection activeCell="W49" sqref="W49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6" x14ac:dyDescent="0.1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 x14ac:dyDescent="0.15">
      <c r="A2" s="264" t="s">
        <v>0</v>
      </c>
      <c r="B2" s="264"/>
      <c r="C2" s="275" t="str">
        <f>IF(入力!C3="","",入力!C3)</f>
        <v>印旛ヴィクトリー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x14ac:dyDescent="0.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 x14ac:dyDescent="0.15">
      <c r="A4" s="264" t="s">
        <v>13</v>
      </c>
      <c r="B4" s="264"/>
      <c r="C4" s="276">
        <f>IF(入力!C4="","",IF(入力!C5="",入力!C4,入力!C4&amp;"　　"&amp;入力!C5))</f>
        <v>430759328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 x14ac:dyDescent="0.15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 x14ac:dyDescent="0.15">
      <c r="A6" s="264" t="s">
        <v>1</v>
      </c>
      <c r="B6" s="264"/>
      <c r="C6" s="265" t="str">
        <f>IF(入力!C8="","",入力!C8&amp;"　"&amp;入力!E8)</f>
        <v>赤鳥　克彦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 x14ac:dyDescent="0.15">
      <c r="A7" s="264"/>
      <c r="B7" s="264"/>
      <c r="C7" s="267"/>
      <c r="D7" s="268"/>
      <c r="E7" s="268"/>
      <c r="F7" s="268"/>
      <c r="G7" s="272">
        <f>IF(入力!G7="","",入力!G7)</f>
        <v>506039353</v>
      </c>
      <c r="H7" s="272"/>
      <c r="I7" s="272"/>
      <c r="J7" s="272" t="str">
        <f>IF(入力!J7="","",入力!J7)</f>
        <v>021067</v>
      </c>
      <c r="K7" s="272"/>
      <c r="L7" s="272"/>
      <c r="M7" s="272" t="str">
        <f>IF(入力!M7="","",入力!M7)</f>
        <v>0394158</v>
      </c>
      <c r="N7" s="272"/>
      <c r="O7" s="272"/>
    </row>
    <row r="8" spans="1:15" ht="13.5" customHeight="1" x14ac:dyDescent="0.15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5" customHeight="1" x14ac:dyDescent="0.15">
      <c r="A9" s="264" t="s">
        <v>2</v>
      </c>
      <c r="B9" s="264"/>
      <c r="C9" s="265" t="str">
        <f>IF(入力!C10="","",入力!C10&amp;"　"&amp;入力!E10)</f>
        <v>赤鳥　奈々</v>
      </c>
      <c r="D9" s="266"/>
      <c r="E9" s="266"/>
      <c r="F9" s="266"/>
      <c r="G9" s="272">
        <f>IF(入力!G9="","",入力!G9)</f>
        <v>500780321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5" customHeight="1" x14ac:dyDescent="0.15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5" customHeight="1" x14ac:dyDescent="0.15">
      <c r="A11" s="264" t="s">
        <v>3</v>
      </c>
      <c r="B11" s="264"/>
      <c r="C11" s="265" t="str">
        <f>IF(入力!C12="","",入力!C12&amp;"　"&amp;入力!E12)</f>
        <v>海保　秀樹</v>
      </c>
      <c r="D11" s="266"/>
      <c r="E11" s="266"/>
      <c r="F11" s="266"/>
      <c r="G11" s="272">
        <f>IF(入力!G11="","",入力!G11)</f>
        <v>516073259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5" customHeight="1" x14ac:dyDescent="0.15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 x14ac:dyDescent="0.15">
      <c r="A13" s="264" t="s">
        <v>4</v>
      </c>
      <c r="B13" s="264"/>
      <c r="C13" s="265" t="str">
        <f>IF(入力!C14="","",入力!C14&amp;"　"&amp;入力!E14)</f>
        <v>赤鳥　克彦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 x14ac:dyDescent="0.15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 x14ac:dyDescent="0.15">
      <c r="A15" s="264" t="s">
        <v>5</v>
      </c>
      <c r="B15" s="264"/>
      <c r="C15" s="265" t="str">
        <f>IF(入力!C16="","",入力!C16&amp;"　"&amp;入力!E16)</f>
        <v>蝦名　拓也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 x14ac:dyDescent="0.15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x14ac:dyDescent="0.15">
      <c r="A17" s="264" t="s">
        <v>6</v>
      </c>
      <c r="B17" s="264"/>
      <c r="C17" s="275" t="str">
        <f>IF(入力!C17="","",入力!C17&amp;"　"&amp;入力!E17)</f>
        <v>千葉県印西市舞姫1-9-11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x14ac:dyDescent="0.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5" customHeight="1" x14ac:dyDescent="0.15">
      <c r="A19" s="264" t="s">
        <v>7</v>
      </c>
      <c r="B19" s="264"/>
      <c r="C19" s="275" t="str">
        <f>IF(入力!C19="","",入力!C19&amp;"　"&amp;入力!E19)</f>
        <v>0476-98-3946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5" customHeight="1" x14ac:dyDescent="0.15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5" customHeight="1" x14ac:dyDescent="0.15">
      <c r="A21" s="264" t="s">
        <v>8</v>
      </c>
      <c r="B21" s="264"/>
      <c r="C21" s="275" t="str">
        <f>IF(入力!C21="","",入力!C21&amp;"－"&amp;入力!E21&amp;"－"&amp;入力!G21)</f>
        <v>080－3176－7374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5" customHeight="1" x14ac:dyDescent="0.15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 x14ac:dyDescent="0.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 x14ac:dyDescent="0.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 x14ac:dyDescent="0.15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井上　未唯奈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西の原小学校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512513578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 x14ac:dyDescent="0.15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 x14ac:dyDescent="0.15">
      <c r="A27" s="264">
        <v>2</v>
      </c>
      <c r="B27" s="264">
        <f>IF(入力!B27="","",入力!B27)</f>
        <v>2</v>
      </c>
      <c r="C27" s="265" t="str">
        <f>IF(入力!C28="","",入力!C28&amp;"　"&amp;入力!E28)</f>
        <v>吉野　純加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公津の杜小学校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513902305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 x14ac:dyDescent="0.15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 x14ac:dyDescent="0.15">
      <c r="A29" s="264">
        <v>3</v>
      </c>
      <c r="B29" s="264">
        <f>IF(入力!B29="","",入力!B29)</f>
        <v>3</v>
      </c>
      <c r="C29" s="265" t="str">
        <f>IF(入力!C30="","",入力!C30&amp;"　"&amp;入力!E30)</f>
        <v>加瀬　ひより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公津の杜小学校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513906541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 x14ac:dyDescent="0.15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 x14ac:dyDescent="0.15">
      <c r="A31" s="264">
        <v>4</v>
      </c>
      <c r="B31" s="264">
        <f>IF(入力!B31="","",入力!B31)</f>
        <v>4</v>
      </c>
      <c r="C31" s="265" t="str">
        <f>IF(入力!C32="","",入力!C32&amp;"　"&amp;入力!E32)</f>
        <v>杉山　姫星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交進小学校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512429936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 x14ac:dyDescent="0.15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 x14ac:dyDescent="0.15">
      <c r="A33" s="264">
        <v>5</v>
      </c>
      <c r="B33" s="264">
        <f>IF(入力!B33="","",入力!B33)</f>
        <v>5</v>
      </c>
      <c r="C33" s="265" t="str">
        <f>IF(入力!C34="","",入力!C34&amp;"　"&amp;入力!E34)</f>
        <v>橋本　侑芽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佐倉小学校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512429979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 x14ac:dyDescent="0.15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 x14ac:dyDescent="0.15">
      <c r="A35" s="264">
        <v>6</v>
      </c>
      <c r="B35" s="264">
        <f>IF(入力!B35="","",入力!B35)</f>
        <v>6</v>
      </c>
      <c r="C35" s="265" t="str">
        <f>IF(入力!C36="","",入力!C36&amp;"　"&amp;入力!E36)</f>
        <v>岩川　友渚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中台小学校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512436986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 x14ac:dyDescent="0.15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 x14ac:dyDescent="0.15">
      <c r="A37" s="264">
        <v>7</v>
      </c>
      <c r="B37" s="264">
        <f>IF(入力!B37="","",入力!B37)</f>
        <v>7</v>
      </c>
      <c r="C37" s="265" t="str">
        <f>IF(入力!C38="","",入力!C38&amp;"　"&amp;入力!E38)</f>
        <v>足澤　光音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小林北小学校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515657065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 x14ac:dyDescent="0.15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 x14ac:dyDescent="0.15">
      <c r="A39" s="264">
        <v>8</v>
      </c>
      <c r="B39" s="264">
        <f>IF(入力!B39="","",入力!B39)</f>
        <v>8</v>
      </c>
      <c r="C39" s="265" t="str">
        <f>IF(入力!C40="","",入力!C40&amp;"　"&amp;入力!E40)</f>
        <v>海保　和花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加良部小学校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514286102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 x14ac:dyDescent="0.15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 x14ac:dyDescent="0.15">
      <c r="A41" s="264">
        <v>9</v>
      </c>
      <c r="B41" s="264">
        <f>IF(入力!B41="","",入力!B41)</f>
        <v>9</v>
      </c>
      <c r="C41" s="265" t="str">
        <f>IF(入力!C42="","",入力!C42&amp;"　"&amp;入力!E42)</f>
        <v>小川　里桜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小林北小学校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515843970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 x14ac:dyDescent="0.15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 x14ac:dyDescent="0.15">
      <c r="A43" s="264">
        <v>10</v>
      </c>
      <c r="B43" s="264">
        <f>IF(入力!B43="","",入力!B43)</f>
        <v>10</v>
      </c>
      <c r="C43" s="265" t="str">
        <f>IF(入力!C44="","",入力!C44&amp;"　"&amp;入力!E44)</f>
        <v>大野　円香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滝野小学校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516393638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 x14ac:dyDescent="0.15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 x14ac:dyDescent="0.15">
      <c r="A45" s="264">
        <v>11</v>
      </c>
      <c r="B45" s="264">
        <f>IF(入力!B45="","",入力!B45)</f>
        <v>11</v>
      </c>
      <c r="C45" s="265" t="str">
        <f>IF(入力!C46="","",入力!C46&amp;"　"&amp;入力!E46)</f>
        <v>杉山　くらら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交進小学校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513813132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 x14ac:dyDescent="0.15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 x14ac:dyDescent="0.15">
      <c r="A47" s="264">
        <v>12</v>
      </c>
      <c r="B47" s="264">
        <f>IF(入力!B47="","",入力!B47)</f>
        <v>12</v>
      </c>
      <c r="C47" s="265" t="str">
        <f>IF(入力!C48="","",入力!C48&amp;"　"&amp;入力!E48)</f>
        <v>松崎　梨衣</v>
      </c>
      <c r="D47" s="266"/>
      <c r="E47" s="266"/>
      <c r="F47" s="266"/>
      <c r="G47" s="264">
        <f>IF(入力!G47="","",入力!G47)</f>
        <v>1</v>
      </c>
      <c r="H47" s="264" t="str">
        <f>IF(入力!H47="","",入力!H47)</f>
        <v/>
      </c>
      <c r="I47" s="264" t="str">
        <f>IF(入力!I47="","",入力!I47)</f>
        <v>吾妻小学校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516386858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 x14ac:dyDescent="0.15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 x14ac:dyDescent="0.15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 x14ac:dyDescent="0.15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2" orientation="portrait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SheetLayoutView="100" workbookViewId="0">
      <selection activeCell="AP62" sqref="AP62"/>
    </sheetView>
  </sheetViews>
  <sheetFormatPr baseColWidth="12" defaultColWidth="1.6640625" defaultRowHeight="14" x14ac:dyDescent="0.15"/>
  <cols>
    <col min="58" max="58" width="2.1640625" customWidth="1"/>
  </cols>
  <sheetData>
    <row r="1" spans="1:60" x14ac:dyDescent="0.15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 x14ac:dyDescent="0.15"/>
    <row r="4" spans="1:60" ht="9.75" customHeight="1" x14ac:dyDescent="0.15"/>
    <row r="5" spans="1:60" ht="28" x14ac:dyDescent="0.1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15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15">
      <c r="A8" s="7"/>
      <c r="B8" s="7"/>
      <c r="C8" s="419" t="s">
        <v>32</v>
      </c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15">
      <c r="A9" s="7"/>
      <c r="B9" s="7"/>
      <c r="C9" s="422"/>
      <c r="D9" s="423"/>
      <c r="E9" s="423"/>
      <c r="F9" s="423"/>
      <c r="G9" s="423"/>
      <c r="H9" s="423"/>
      <c r="I9" s="423"/>
      <c r="J9" s="423"/>
      <c r="K9" s="423"/>
      <c r="L9" s="423"/>
      <c r="M9" s="423"/>
      <c r="N9" s="423"/>
      <c r="O9" s="423"/>
      <c r="P9" s="423"/>
      <c r="Q9" s="42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6" x14ac:dyDescent="0.15">
      <c r="C10" s="425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15"/>
    <row r="12" spans="1:60" ht="5.25" customHeight="1" x14ac:dyDescent="0.15">
      <c r="G12" s="4"/>
      <c r="H12" s="402">
        <v>36</v>
      </c>
      <c r="I12" s="403"/>
      <c r="J12" s="404"/>
      <c r="K12" s="4"/>
    </row>
    <row r="13" spans="1:60" ht="13.5" customHeight="1" x14ac:dyDescent="0.15">
      <c r="F13" s="4" t="s">
        <v>35</v>
      </c>
      <c r="G13" s="4"/>
      <c r="H13" s="405"/>
      <c r="I13" s="406"/>
      <c r="J13" s="407"/>
      <c r="K13" s="4" t="s">
        <v>36</v>
      </c>
      <c r="L13" s="10"/>
      <c r="M13" s="10"/>
      <c r="N13" s="10"/>
      <c r="Q13" s="11"/>
    </row>
    <row r="14" spans="1:60" ht="5.25" customHeight="1" x14ac:dyDescent="0.15">
      <c r="F14" s="12"/>
      <c r="G14" s="4"/>
      <c r="H14" s="362"/>
      <c r="I14" s="363"/>
      <c r="J14" s="364"/>
      <c r="K14" s="4"/>
      <c r="L14" s="10"/>
      <c r="M14" s="10"/>
      <c r="N14" s="10"/>
      <c r="Q14" s="11"/>
    </row>
    <row r="15" spans="1:60" ht="5.25" customHeight="1" thickBot="1" x14ac:dyDescent="0.2"/>
    <row r="16" spans="1:60" ht="12" customHeight="1" x14ac:dyDescent="0.15">
      <c r="C16" s="428" t="s">
        <v>37</v>
      </c>
      <c r="D16" s="378"/>
      <c r="E16" s="378"/>
      <c r="F16" s="378"/>
      <c r="G16" s="379"/>
      <c r="H16" s="400" t="s">
        <v>66</v>
      </c>
      <c r="I16" s="401"/>
      <c r="J16" s="401"/>
      <c r="K16" s="378" t="str">
        <f>IF(入力!C2="","",入力!C2)</f>
        <v>インバヴィクトリー</v>
      </c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9"/>
      <c r="Y16" s="410" t="s">
        <v>67</v>
      </c>
      <c r="Z16" s="411"/>
      <c r="AA16" s="411"/>
      <c r="AB16" s="411"/>
      <c r="AC16" s="411"/>
      <c r="AD16" s="411"/>
      <c r="AE16" s="411"/>
      <c r="AF16" s="411"/>
      <c r="AG16" s="411"/>
      <c r="AH16" s="411"/>
      <c r="AI16" s="412"/>
      <c r="AJ16" s="369" t="s">
        <v>38</v>
      </c>
      <c r="AK16" s="370"/>
      <c r="AL16" s="370"/>
      <c r="AM16" s="371"/>
      <c r="AN16" s="394" t="str">
        <f>IF(入力!P3="","",入力!P3)</f>
        <v>印西</v>
      </c>
      <c r="AO16" s="395"/>
      <c r="AP16" s="395"/>
      <c r="AQ16" s="395"/>
      <c r="AR16" s="395"/>
      <c r="AS16" s="395"/>
      <c r="AT16" s="370" t="s">
        <v>68</v>
      </c>
      <c r="AU16" s="371"/>
      <c r="AV16" s="377" t="s">
        <v>39</v>
      </c>
      <c r="AW16" s="378"/>
      <c r="AX16" s="378"/>
      <c r="AY16" s="379"/>
      <c r="AZ16" s="382" t="str">
        <f>IF(入力!P5="","",入力!P5)</f>
        <v>京成</v>
      </c>
      <c r="BA16" s="383"/>
      <c r="BB16" s="383"/>
      <c r="BC16" s="383"/>
      <c r="BD16" s="383"/>
      <c r="BE16" s="383"/>
      <c r="BF16" s="430" t="s">
        <v>40</v>
      </c>
    </row>
    <row r="17" spans="3:58" ht="4.5" customHeight="1" x14ac:dyDescent="0.15">
      <c r="C17" s="429"/>
      <c r="D17" s="321"/>
      <c r="E17" s="321"/>
      <c r="F17" s="321"/>
      <c r="G17" s="381"/>
      <c r="H17" s="392" t="str">
        <f>IF(入力!C3="","",入力!C3)</f>
        <v>印旛ヴィクトリー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88" t="str">
        <f>IF(入力!J3="","","("&amp;入力!J3&amp;")")</f>
        <v>(女子)</v>
      </c>
      <c r="V17" s="388"/>
      <c r="W17" s="388"/>
      <c r="X17" s="389"/>
      <c r="Y17" s="413">
        <f>IF(入力!C4="","",入力!C4)</f>
        <v>430759328</v>
      </c>
      <c r="Z17" s="414"/>
      <c r="AA17" s="414"/>
      <c r="AB17" s="414"/>
      <c r="AC17" s="414"/>
      <c r="AD17" s="414"/>
      <c r="AE17" s="414"/>
      <c r="AF17" s="414"/>
      <c r="AG17" s="414"/>
      <c r="AH17" s="414"/>
      <c r="AI17" s="415"/>
      <c r="AJ17" s="372"/>
      <c r="AK17" s="373"/>
      <c r="AL17" s="373"/>
      <c r="AM17" s="374"/>
      <c r="AN17" s="396"/>
      <c r="AO17" s="397"/>
      <c r="AP17" s="397"/>
      <c r="AQ17" s="397"/>
      <c r="AR17" s="397"/>
      <c r="AS17" s="397"/>
      <c r="AT17" s="373"/>
      <c r="AU17" s="374"/>
      <c r="AV17" s="380"/>
      <c r="AW17" s="321"/>
      <c r="AX17" s="321"/>
      <c r="AY17" s="381"/>
      <c r="AZ17" s="384"/>
      <c r="BA17" s="385"/>
      <c r="BB17" s="385"/>
      <c r="BC17" s="385"/>
      <c r="BD17" s="385"/>
      <c r="BE17" s="385"/>
      <c r="BF17" s="431"/>
    </row>
    <row r="18" spans="3:58" ht="16.5" customHeight="1" x14ac:dyDescent="0.15">
      <c r="C18" s="359"/>
      <c r="D18" s="322"/>
      <c r="E18" s="322"/>
      <c r="F18" s="322"/>
      <c r="G18" s="360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0"/>
      <c r="V18" s="390"/>
      <c r="W18" s="390"/>
      <c r="X18" s="391"/>
      <c r="Y18" s="416"/>
      <c r="Z18" s="417"/>
      <c r="AA18" s="417"/>
      <c r="AB18" s="417"/>
      <c r="AC18" s="417"/>
      <c r="AD18" s="417"/>
      <c r="AE18" s="417"/>
      <c r="AF18" s="417"/>
      <c r="AG18" s="417"/>
      <c r="AH18" s="417"/>
      <c r="AI18" s="418"/>
      <c r="AJ18" s="375"/>
      <c r="AK18" s="350"/>
      <c r="AL18" s="350"/>
      <c r="AM18" s="376"/>
      <c r="AN18" s="398"/>
      <c r="AO18" s="399"/>
      <c r="AP18" s="399"/>
      <c r="AQ18" s="399"/>
      <c r="AR18" s="399"/>
      <c r="AS18" s="399"/>
      <c r="AT18" s="350"/>
      <c r="AU18" s="376"/>
      <c r="AV18" s="346"/>
      <c r="AW18" s="322"/>
      <c r="AX18" s="322"/>
      <c r="AY18" s="360"/>
      <c r="AZ18" s="386" t="str">
        <f>IF(入力!AE5="","",入力!AE5)</f>
        <v>酒々井</v>
      </c>
      <c r="BA18" s="387"/>
      <c r="BB18" s="387"/>
      <c r="BC18" s="387"/>
      <c r="BD18" s="387"/>
      <c r="BE18" s="387"/>
      <c r="BF18" s="13" t="s">
        <v>41</v>
      </c>
    </row>
    <row r="19" spans="3:58" ht="15" customHeight="1" x14ac:dyDescent="0.15">
      <c r="C19" s="408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367" t="s">
        <v>42</v>
      </c>
      <c r="P19" s="367"/>
      <c r="Q19" s="367"/>
      <c r="R19" s="367"/>
      <c r="S19" s="367"/>
      <c r="T19" s="367"/>
      <c r="U19" s="367"/>
      <c r="V19" s="367"/>
      <c r="W19" s="367"/>
      <c r="X19" s="367"/>
      <c r="Y19" s="367"/>
      <c r="Z19" s="367"/>
      <c r="AA19" s="367"/>
      <c r="AB19" s="367"/>
      <c r="AC19" s="367"/>
      <c r="AD19" s="367" t="s">
        <v>69</v>
      </c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 t="s">
        <v>70</v>
      </c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8"/>
    </row>
    <row r="20" spans="3:58" ht="15" customHeight="1" x14ac:dyDescent="0.15">
      <c r="C20" s="433" t="s">
        <v>43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432" t="str">
        <f>IF(入力!J7="","",入力!J7)</f>
        <v>021067</v>
      </c>
      <c r="P20" s="432"/>
      <c r="Q20" s="432"/>
      <c r="R20" s="432"/>
      <c r="S20" s="432"/>
      <c r="T20" s="432"/>
      <c r="U20" s="432"/>
      <c r="V20" s="432"/>
      <c r="W20" s="432"/>
      <c r="X20" s="432"/>
      <c r="Y20" s="432"/>
      <c r="Z20" s="432"/>
      <c r="AA20" s="432"/>
      <c r="AB20" s="432"/>
      <c r="AC20" s="432"/>
      <c r="AD20" s="432" t="str">
        <f>IF(入力!J9="","",入力!J9)</f>
        <v/>
      </c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 t="str">
        <f>IF(入力!J11="","",入力!J11)</f>
        <v/>
      </c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4"/>
    </row>
    <row r="21" spans="3:58" ht="15" customHeight="1" x14ac:dyDescent="0.15">
      <c r="C21" s="433" t="s">
        <v>44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432" t="str">
        <f>IF(入力!M7="","",入力!M7)</f>
        <v>0394158</v>
      </c>
      <c r="P21" s="432"/>
      <c r="Q21" s="432"/>
      <c r="R21" s="432"/>
      <c r="S21" s="432"/>
      <c r="T21" s="432"/>
      <c r="U21" s="432"/>
      <c r="V21" s="432"/>
      <c r="W21" s="432"/>
      <c r="X21" s="432"/>
      <c r="Y21" s="432"/>
      <c r="Z21" s="432"/>
      <c r="AA21" s="432"/>
      <c r="AB21" s="432"/>
      <c r="AC21" s="432"/>
      <c r="AD21" s="432" t="str">
        <f>IF(入力!M9="","",入力!M9)</f>
        <v/>
      </c>
      <c r="AE21" s="432"/>
      <c r="AF21" s="432"/>
      <c r="AG21" s="432"/>
      <c r="AH21" s="432"/>
      <c r="AI21" s="432"/>
      <c r="AJ21" s="432"/>
      <c r="AK21" s="432"/>
      <c r="AL21" s="432"/>
      <c r="AM21" s="432"/>
      <c r="AN21" s="432"/>
      <c r="AO21" s="432"/>
      <c r="AP21" s="432"/>
      <c r="AQ21" s="432"/>
      <c r="AR21" s="432"/>
      <c r="AS21" s="432" t="str">
        <f>IF(入力!M11="","",入力!M11)</f>
        <v/>
      </c>
      <c r="AT21" s="432"/>
      <c r="AU21" s="432"/>
      <c r="AV21" s="432"/>
      <c r="AW21" s="432"/>
      <c r="AX21" s="432"/>
      <c r="AY21" s="432"/>
      <c r="AZ21" s="432"/>
      <c r="BA21" s="432"/>
      <c r="BB21" s="432"/>
      <c r="BC21" s="432"/>
      <c r="BD21" s="432"/>
      <c r="BE21" s="432"/>
      <c r="BF21" s="434"/>
    </row>
    <row r="22" spans="3:58" ht="12" customHeight="1" x14ac:dyDescent="0.15">
      <c r="C22" s="356" t="s">
        <v>71</v>
      </c>
      <c r="D22" s="357"/>
      <c r="E22" s="357"/>
      <c r="F22" s="357"/>
      <c r="G22" s="358"/>
      <c r="H22" s="361" t="str">
        <f>IF(入力!C7="","",入力!C7&amp;"　"&amp;入力!E7)</f>
        <v>アカトリ　カツヒコ</v>
      </c>
      <c r="I22" s="326"/>
      <c r="J22" s="326"/>
      <c r="K22" s="326"/>
      <c r="L22" s="326"/>
      <c r="M22" s="326"/>
      <c r="N22" s="326"/>
      <c r="O22" s="326"/>
      <c r="P22" s="326"/>
      <c r="Q22" s="335"/>
      <c r="R22" s="327" t="s">
        <v>45</v>
      </c>
      <c r="S22" s="326"/>
      <c r="T22" s="336">
        <f>IF(入力!AT7="","",入力!AT7)</f>
        <v>55</v>
      </c>
      <c r="U22" s="337"/>
      <c r="V22" s="338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270</v>
      </c>
      <c r="AC22" s="326"/>
      <c r="AD22" s="326"/>
      <c r="AE22" s="326"/>
      <c r="AF22" s="16" t="s">
        <v>73</v>
      </c>
      <c r="AG22" s="326" t="str">
        <f>IF(入力!W7="","",入力!W7)</f>
        <v>1606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5"/>
      <c r="AU22" s="327" t="s">
        <v>47</v>
      </c>
      <c r="AV22" s="326"/>
      <c r="AW22" s="326"/>
      <c r="AX22" s="17" t="s">
        <v>74</v>
      </c>
      <c r="AY22" s="326" t="str">
        <f>IF(入力!AL7="","",入力!AL7)</f>
        <v>0476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 x14ac:dyDescent="0.15">
      <c r="C23" s="359" t="s">
        <v>48</v>
      </c>
      <c r="D23" s="322"/>
      <c r="E23" s="322"/>
      <c r="F23" s="322"/>
      <c r="G23" s="360"/>
      <c r="H23" s="362" t="str">
        <f>IF(入力!C8="","",入力!C8&amp;"　"&amp;入力!E8)</f>
        <v>赤鳥　克彦</v>
      </c>
      <c r="I23" s="363"/>
      <c r="J23" s="363"/>
      <c r="K23" s="363"/>
      <c r="L23" s="363"/>
      <c r="M23" s="363"/>
      <c r="N23" s="363"/>
      <c r="O23" s="363"/>
      <c r="P23" s="363"/>
      <c r="Q23" s="364"/>
      <c r="R23" s="322"/>
      <c r="S23" s="322"/>
      <c r="T23" s="351"/>
      <c r="U23" s="352"/>
      <c r="V23" s="353"/>
      <c r="W23" s="350"/>
      <c r="X23" s="350"/>
      <c r="Y23" s="350"/>
      <c r="Z23" s="343" t="str">
        <f>IF(入力!P8="","",入力!P8)</f>
        <v>千葉県印西市平賀学園台2-15-6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2"/>
      <c r="AV23" s="322"/>
      <c r="AW23" s="322"/>
      <c r="AX23" s="346" t="str">
        <f>IF(入力!AK8="","",入力!AK8)</f>
        <v>98</v>
      </c>
      <c r="AY23" s="322"/>
      <c r="AZ23" s="322"/>
      <c r="BA23" s="322"/>
      <c r="BB23" s="19" t="s">
        <v>76</v>
      </c>
      <c r="BC23" s="322" t="str">
        <f>IF(入力!AP8="","",入力!AP8)</f>
        <v>2208</v>
      </c>
      <c r="BD23" s="322"/>
      <c r="BE23" s="322"/>
      <c r="BF23" s="342"/>
    </row>
    <row r="24" spans="3:58" ht="12" customHeight="1" x14ac:dyDescent="0.15">
      <c r="C24" s="356" t="s">
        <v>77</v>
      </c>
      <c r="D24" s="357"/>
      <c r="E24" s="357"/>
      <c r="F24" s="357"/>
      <c r="G24" s="358"/>
      <c r="H24" s="361" t="str">
        <f>IF(入力!C9="","",入力!C9&amp;"　"&amp;入力!E9)</f>
        <v>アカトリ　ナナ</v>
      </c>
      <c r="I24" s="326"/>
      <c r="J24" s="326"/>
      <c r="K24" s="326"/>
      <c r="L24" s="326"/>
      <c r="M24" s="326"/>
      <c r="N24" s="326"/>
      <c r="O24" s="326"/>
      <c r="P24" s="326"/>
      <c r="Q24" s="335"/>
      <c r="R24" s="327" t="s">
        <v>45</v>
      </c>
      <c r="S24" s="326"/>
      <c r="T24" s="336">
        <f>IF(入力!AT9="","",入力!AT9)</f>
        <v>21</v>
      </c>
      <c r="U24" s="337"/>
      <c r="V24" s="338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270</v>
      </c>
      <c r="AC24" s="326"/>
      <c r="AD24" s="326"/>
      <c r="AE24" s="326"/>
      <c r="AF24" s="16" t="s">
        <v>73</v>
      </c>
      <c r="AG24" s="326" t="str">
        <f>IF(入力!W9="","",入力!W9)</f>
        <v>1606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5"/>
      <c r="AU24" s="327" t="s">
        <v>47</v>
      </c>
      <c r="AV24" s="326"/>
      <c r="AW24" s="326"/>
      <c r="AX24" s="17" t="s">
        <v>74</v>
      </c>
      <c r="AY24" s="326" t="str">
        <f>IF(入力!AL9="","",入力!AL9)</f>
        <v>0476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 x14ac:dyDescent="0.15">
      <c r="C25" s="359" t="s">
        <v>78</v>
      </c>
      <c r="D25" s="322"/>
      <c r="E25" s="322"/>
      <c r="F25" s="322"/>
      <c r="G25" s="360"/>
      <c r="H25" s="362" t="str">
        <f>IF(入力!C10="","",入力!C10&amp;"　"&amp;入力!E10)</f>
        <v>赤鳥　奈々</v>
      </c>
      <c r="I25" s="363"/>
      <c r="J25" s="363"/>
      <c r="K25" s="363"/>
      <c r="L25" s="363"/>
      <c r="M25" s="363"/>
      <c r="N25" s="363"/>
      <c r="O25" s="363"/>
      <c r="P25" s="363"/>
      <c r="Q25" s="364"/>
      <c r="R25" s="322"/>
      <c r="S25" s="322"/>
      <c r="T25" s="351"/>
      <c r="U25" s="352"/>
      <c r="V25" s="353"/>
      <c r="W25" s="350"/>
      <c r="X25" s="350"/>
      <c r="Y25" s="350"/>
      <c r="Z25" s="343" t="str">
        <f>IF(入力!P10="","",入力!P10)</f>
        <v>千葉県印西市平賀学園台2-15-6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2"/>
      <c r="AV25" s="322"/>
      <c r="AW25" s="322"/>
      <c r="AX25" s="346" t="str">
        <f>IF(入力!AK10="","",入力!AK10)</f>
        <v>98</v>
      </c>
      <c r="AY25" s="322"/>
      <c r="AZ25" s="322"/>
      <c r="BA25" s="322"/>
      <c r="BB25" s="19" t="s">
        <v>76</v>
      </c>
      <c r="BC25" s="322" t="str">
        <f>IF(入力!AP10="","",入力!AP10)</f>
        <v>2208</v>
      </c>
      <c r="BD25" s="322"/>
      <c r="BE25" s="322"/>
      <c r="BF25" s="342"/>
    </row>
    <row r="26" spans="3:58" ht="12" customHeight="1" x14ac:dyDescent="0.15">
      <c r="C26" s="356" t="s">
        <v>71</v>
      </c>
      <c r="D26" s="357"/>
      <c r="E26" s="357"/>
      <c r="F26" s="357"/>
      <c r="G26" s="358"/>
      <c r="H26" s="361" t="str">
        <f>IF(入力!C11="","",入力!C11&amp;"　"&amp;入力!E11)</f>
        <v>カイホ　ヒデキ</v>
      </c>
      <c r="I26" s="326"/>
      <c r="J26" s="326"/>
      <c r="K26" s="326"/>
      <c r="L26" s="326"/>
      <c r="M26" s="326"/>
      <c r="N26" s="326"/>
      <c r="O26" s="326"/>
      <c r="P26" s="326"/>
      <c r="Q26" s="335"/>
      <c r="R26" s="327" t="s">
        <v>45</v>
      </c>
      <c r="S26" s="326"/>
      <c r="T26" s="336">
        <f>IF(入力!AT11="","",入力!AT11)</f>
        <v>46</v>
      </c>
      <c r="U26" s="337"/>
      <c r="V26" s="338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286</v>
      </c>
      <c r="AC26" s="326"/>
      <c r="AD26" s="326"/>
      <c r="AE26" s="326"/>
      <c r="AF26" s="16" t="s">
        <v>73</v>
      </c>
      <c r="AG26" s="326" t="str">
        <f>IF(入力!W11="","",入力!W11)</f>
        <v>0036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5"/>
      <c r="AU26" s="327" t="s">
        <v>47</v>
      </c>
      <c r="AV26" s="326"/>
      <c r="AW26" s="326"/>
      <c r="AX26" s="17" t="s">
        <v>74</v>
      </c>
      <c r="AY26" s="326" t="str">
        <f>IF(入力!AL11="","",入力!AL11)</f>
        <v>0476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 x14ac:dyDescent="0.15">
      <c r="C27" s="359" t="s">
        <v>79</v>
      </c>
      <c r="D27" s="322"/>
      <c r="E27" s="322"/>
      <c r="F27" s="322"/>
      <c r="G27" s="360"/>
      <c r="H27" s="362" t="str">
        <f>IF(入力!C12="","",入力!C12&amp;"　"&amp;入力!E12)</f>
        <v>海保　秀樹</v>
      </c>
      <c r="I27" s="363"/>
      <c r="J27" s="363"/>
      <c r="K27" s="363"/>
      <c r="L27" s="363"/>
      <c r="M27" s="363"/>
      <c r="N27" s="363"/>
      <c r="O27" s="363"/>
      <c r="P27" s="363"/>
      <c r="Q27" s="364"/>
      <c r="R27" s="322"/>
      <c r="S27" s="322"/>
      <c r="T27" s="351"/>
      <c r="U27" s="352"/>
      <c r="V27" s="353"/>
      <c r="W27" s="350"/>
      <c r="X27" s="350"/>
      <c r="Y27" s="350"/>
      <c r="Z27" s="343" t="str">
        <f>IF(入力!P12="","",入力!P12)</f>
        <v>千葉県成田市加良部6-6-3-106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2"/>
      <c r="AV27" s="322"/>
      <c r="AW27" s="322"/>
      <c r="AX27" s="346" t="str">
        <f>IF(入力!AK12="","",入力!AK12)</f>
        <v>28</v>
      </c>
      <c r="AY27" s="322"/>
      <c r="AZ27" s="322"/>
      <c r="BA27" s="322"/>
      <c r="BB27" s="19" t="s">
        <v>76</v>
      </c>
      <c r="BC27" s="322" t="str">
        <f>IF(入力!AP12="","",入力!AP12)</f>
        <v>1073</v>
      </c>
      <c r="BD27" s="322"/>
      <c r="BE27" s="322"/>
      <c r="BF27" s="342"/>
    </row>
    <row r="28" spans="3:58" ht="12" customHeight="1" x14ac:dyDescent="0.15">
      <c r="C28" s="356" t="s">
        <v>71</v>
      </c>
      <c r="D28" s="357"/>
      <c r="E28" s="357"/>
      <c r="F28" s="357"/>
      <c r="G28" s="358"/>
      <c r="H28" s="361" t="str">
        <f>IF(入力!C15="","",入力!C15&amp;"　"&amp;入力!E15)</f>
        <v>エビナ　タクヤ</v>
      </c>
      <c r="I28" s="326"/>
      <c r="J28" s="326"/>
      <c r="K28" s="326"/>
      <c r="L28" s="326"/>
      <c r="M28" s="326"/>
      <c r="N28" s="326"/>
      <c r="O28" s="326"/>
      <c r="P28" s="326"/>
      <c r="Q28" s="335"/>
      <c r="R28" s="327" t="s">
        <v>45</v>
      </c>
      <c r="S28" s="326"/>
      <c r="T28" s="336">
        <f>IF(入力!AT15="","",入力!AT15)</f>
        <v>45</v>
      </c>
      <c r="U28" s="337"/>
      <c r="V28" s="338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270</v>
      </c>
      <c r="AC28" s="326"/>
      <c r="AD28" s="326"/>
      <c r="AE28" s="326"/>
      <c r="AF28" s="16" t="s">
        <v>73</v>
      </c>
      <c r="AG28" s="326" t="str">
        <f>IF(入力!W15="","",入力!W15)</f>
        <v>1608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5"/>
      <c r="AU28" s="327" t="s">
        <v>47</v>
      </c>
      <c r="AV28" s="326"/>
      <c r="AW28" s="326"/>
      <c r="AX28" s="17" t="s">
        <v>74</v>
      </c>
      <c r="AY28" s="326" t="str">
        <f>IF(入力!AL15="","",入力!AL15)</f>
        <v>0476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 x14ac:dyDescent="0.2">
      <c r="C29" s="354" t="s">
        <v>49</v>
      </c>
      <c r="D29" s="328"/>
      <c r="E29" s="328"/>
      <c r="F29" s="328"/>
      <c r="G29" s="355"/>
      <c r="H29" s="347" t="str">
        <f>IF(入力!C16="","",入力!C16&amp;"　"&amp;入力!E16)</f>
        <v>蝦名　拓也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28"/>
      <c r="S29" s="328"/>
      <c r="T29" s="339"/>
      <c r="U29" s="340"/>
      <c r="V29" s="341"/>
      <c r="W29" s="334"/>
      <c r="X29" s="334"/>
      <c r="Y29" s="334"/>
      <c r="Z29" s="329" t="str">
        <f>IF(入力!P16="","",入力!P16)</f>
        <v>千葉県印西市舞姫1-9-11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98</v>
      </c>
      <c r="AY29" s="328"/>
      <c r="AZ29" s="328"/>
      <c r="BA29" s="328"/>
      <c r="BB29" s="73" t="s">
        <v>76</v>
      </c>
      <c r="BC29" s="328" t="str">
        <f>IF(入力!AP16="","",入力!AP16)</f>
        <v>3946</v>
      </c>
      <c r="BD29" s="328"/>
      <c r="BE29" s="328"/>
      <c r="BF29" s="333"/>
    </row>
    <row r="30" spans="3:58" ht="7.5" customHeight="1" x14ac:dyDescent="0.15"/>
    <row r="31" spans="3:58" ht="16.5" customHeight="1" x14ac:dyDescent="0.2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"/>
    <row r="33" spans="3:58" ht="15" customHeight="1" x14ac:dyDescent="0.15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 x14ac:dyDescent="0.15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イノウエ　ミイナ_x000D_井上　未唯奈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西の原小学校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512513578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168</v>
      </c>
      <c r="BA34" s="295"/>
      <c r="BB34" s="295"/>
      <c r="BC34" s="295"/>
      <c r="BD34" s="295"/>
      <c r="BE34" s="295"/>
      <c r="BF34" s="306"/>
    </row>
    <row r="35" spans="3:58" ht="15" customHeight="1" x14ac:dyDescent="0.15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 x14ac:dyDescent="0.15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ヨシノ　スミカ_x000D_吉野　純加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公津の杜小学校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513902305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153</v>
      </c>
      <c r="BA36" s="295"/>
      <c r="BB36" s="295"/>
      <c r="BC36" s="295"/>
      <c r="BD36" s="295"/>
      <c r="BE36" s="295"/>
      <c r="BF36" s="306"/>
    </row>
    <row r="37" spans="3:58" ht="15" customHeight="1" x14ac:dyDescent="0.15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 x14ac:dyDescent="0.15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カセ　ヒヨリ_x000D_加瀬　ひより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6</v>
      </c>
      <c r="R38" s="295"/>
      <c r="S38" s="296"/>
      <c r="T38" s="300" t="str">
        <f>IF(入力!I29="","",入力!I29)</f>
        <v>公津の杜小学校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513906541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157</v>
      </c>
      <c r="BA38" s="295"/>
      <c r="BB38" s="295"/>
      <c r="BC38" s="295"/>
      <c r="BD38" s="295"/>
      <c r="BE38" s="295"/>
      <c r="BF38" s="306"/>
    </row>
    <row r="39" spans="3:58" ht="15" customHeight="1" x14ac:dyDescent="0.15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 x14ac:dyDescent="0.15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スギヤマ　キララ_x000D_杉山　姫星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6</v>
      </c>
      <c r="R40" s="295"/>
      <c r="S40" s="296"/>
      <c r="T40" s="300" t="str">
        <f>IF(入力!I31="","",入力!I31)</f>
        <v>交進小学校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512429936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153</v>
      </c>
      <c r="BA40" s="295"/>
      <c r="BB40" s="295"/>
      <c r="BC40" s="295"/>
      <c r="BD40" s="295"/>
      <c r="BE40" s="295"/>
      <c r="BF40" s="306"/>
    </row>
    <row r="41" spans="3:58" ht="15" customHeight="1" x14ac:dyDescent="0.15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 x14ac:dyDescent="0.15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ハシモト　ユメ_x000D_橋本　侑芽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6</v>
      </c>
      <c r="R42" s="295"/>
      <c r="S42" s="296"/>
      <c r="T42" s="300" t="str">
        <f>IF(入力!I33="","",入力!I33)</f>
        <v>佐倉小学校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512429979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145</v>
      </c>
      <c r="BA42" s="295"/>
      <c r="BB42" s="295"/>
      <c r="BC42" s="295"/>
      <c r="BD42" s="295"/>
      <c r="BE42" s="295"/>
      <c r="BF42" s="306"/>
    </row>
    <row r="43" spans="3:58" ht="15" customHeight="1" x14ac:dyDescent="0.15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 x14ac:dyDescent="0.15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イワカワ　ユナ_x000D_岩川　友渚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5</v>
      </c>
      <c r="R44" s="295"/>
      <c r="S44" s="296"/>
      <c r="T44" s="300" t="str">
        <f>IF(入力!I35="","",入力!I35)</f>
        <v>中台小学校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512436986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143</v>
      </c>
      <c r="BA44" s="295"/>
      <c r="BB44" s="295"/>
      <c r="BC44" s="295"/>
      <c r="BD44" s="295"/>
      <c r="BE44" s="295"/>
      <c r="BF44" s="306"/>
    </row>
    <row r="45" spans="3:58" ht="15" customHeight="1" x14ac:dyDescent="0.15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 x14ac:dyDescent="0.15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タルサワ　ミネ_x000D_足澤　光音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5</v>
      </c>
      <c r="R46" s="295"/>
      <c r="S46" s="296"/>
      <c r="T46" s="300" t="str">
        <f>IF(入力!I37="","",入力!I37)</f>
        <v>小林北小学校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515657065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146</v>
      </c>
      <c r="BA46" s="295"/>
      <c r="BB46" s="295"/>
      <c r="BC46" s="295"/>
      <c r="BD46" s="295"/>
      <c r="BE46" s="295"/>
      <c r="BF46" s="306"/>
    </row>
    <row r="47" spans="3:58" ht="15" customHeight="1" x14ac:dyDescent="0.15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 x14ac:dyDescent="0.15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カイホ　ノドカ_x000D_海保　和花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5</v>
      </c>
      <c r="R48" s="295"/>
      <c r="S48" s="296"/>
      <c r="T48" s="300" t="str">
        <f>IF(入力!I39="","",入力!I39)</f>
        <v>加良部小学校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514286102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132</v>
      </c>
      <c r="BA48" s="295"/>
      <c r="BB48" s="295"/>
      <c r="BC48" s="295"/>
      <c r="BD48" s="295"/>
      <c r="BE48" s="295"/>
      <c r="BF48" s="306"/>
    </row>
    <row r="49" spans="3:58" ht="15" customHeight="1" x14ac:dyDescent="0.15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 x14ac:dyDescent="0.15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オガワ　リオ_x000D_小川　里桜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4</v>
      </c>
      <c r="R50" s="295"/>
      <c r="S50" s="296"/>
      <c r="T50" s="300" t="str">
        <f>IF(入力!I41="","",入力!I41)</f>
        <v>小林北小学校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515843970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138</v>
      </c>
      <c r="BA50" s="295"/>
      <c r="BB50" s="295"/>
      <c r="BC50" s="295"/>
      <c r="BD50" s="295"/>
      <c r="BE50" s="295"/>
      <c r="BF50" s="306"/>
    </row>
    <row r="51" spans="3:58" ht="15" customHeight="1" x14ac:dyDescent="0.15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 x14ac:dyDescent="0.15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オオノ　マドカ_x000D_大野　円香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4</v>
      </c>
      <c r="R52" s="295"/>
      <c r="S52" s="296"/>
      <c r="T52" s="300" t="str">
        <f>IF(入力!I43="","",入力!I43)</f>
        <v>滝野小学校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516393638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136</v>
      </c>
      <c r="BA52" s="295"/>
      <c r="BB52" s="295"/>
      <c r="BC52" s="295"/>
      <c r="BD52" s="295"/>
      <c r="BE52" s="295"/>
      <c r="BF52" s="306"/>
    </row>
    <row r="53" spans="3:58" ht="15" customHeight="1" x14ac:dyDescent="0.15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 x14ac:dyDescent="0.15">
      <c r="C54" s="282">
        <f>IF(入力!B45="","",入力!B45)</f>
        <v>11</v>
      </c>
      <c r="D54" s="283"/>
      <c r="E54" s="284"/>
      <c r="F54" s="288" t="str">
        <f>IF(入力!C46="","",入力!C45&amp;"　"&amp;入力!E45&amp;"
"&amp;入力!C46&amp;"　"&amp;入力!E46)</f>
        <v>スギヤマ　クララ_x000D_杉山　くらら</v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>
        <f>IF(入力!G45="","",入力!G45)</f>
        <v>3</v>
      </c>
      <c r="R54" s="295"/>
      <c r="S54" s="296"/>
      <c r="T54" s="300" t="str">
        <f>IF(入力!I45="","",入力!I45)</f>
        <v>交進小学校</v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>
        <f>IF(入力!M45="","",入力!M45)</f>
        <v>513813132</v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>
        <f>IF(入力!P45="","",入力!P45)</f>
        <v>125</v>
      </c>
      <c r="BA54" s="295"/>
      <c r="BB54" s="295"/>
      <c r="BC54" s="295"/>
      <c r="BD54" s="295"/>
      <c r="BE54" s="295"/>
      <c r="BF54" s="306"/>
    </row>
    <row r="55" spans="3:58" ht="15" customHeight="1" x14ac:dyDescent="0.15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 x14ac:dyDescent="0.15">
      <c r="C56" s="282">
        <f>IF(入力!B47="","",入力!B47)</f>
        <v>12</v>
      </c>
      <c r="D56" s="283"/>
      <c r="E56" s="284"/>
      <c r="F56" s="288" t="str">
        <f>IF(入力!C48="","",入力!C47&amp;"　"&amp;入力!E47&amp;"
"&amp;入力!C48&amp;"　"&amp;入力!E48)</f>
        <v>マツザキ　リイ_x000D_松崎　梨衣</v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>
        <f>IF(入力!G47="","",入力!G47)</f>
        <v>1</v>
      </c>
      <c r="R56" s="295"/>
      <c r="S56" s="296"/>
      <c r="T56" s="300" t="str">
        <f>IF(入力!I47="","",入力!I47)</f>
        <v>吾妻小学校</v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>
        <f>IF(入力!M47="","",入力!M47)</f>
        <v>516386858</v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>
        <f>IF(入力!P47="","",入力!P47)</f>
        <v>126</v>
      </c>
      <c r="BA56" s="295"/>
      <c r="BB56" s="295"/>
      <c r="BC56" s="295"/>
      <c r="BD56" s="295"/>
      <c r="BE56" s="295"/>
      <c r="BF56" s="306"/>
    </row>
    <row r="57" spans="3:58" ht="15" customHeight="1" thickBot="1" x14ac:dyDescent="0.2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 x14ac:dyDescent="0.15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15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15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15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15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15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 x14ac:dyDescent="0.15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 x14ac:dyDescent="0.15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2" orientation="portrait" horizontalDpi="4294967293"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workbookViewId="0">
      <selection sqref="A1:O1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9" x14ac:dyDescent="0.1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5" customHeight="1" x14ac:dyDescent="0.15">
      <c r="A2" s="264" t="s">
        <v>0</v>
      </c>
      <c r="B2" s="264"/>
      <c r="C2" s="275" t="str">
        <f>IF(入力!C3="","",入力!C3)</f>
        <v>印旛ヴィクトリー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5" customHeight="1" x14ac:dyDescent="0.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 x14ac:dyDescent="0.15">
      <c r="A4" s="264" t="s">
        <v>18</v>
      </c>
      <c r="B4" s="264"/>
      <c r="C4" s="276">
        <f>IF(入力!C4="","",IF(入力!C5="",入力!C4,入力!C4&amp;"　　"&amp;入力!C5))</f>
        <v>430759328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 x14ac:dyDescent="0.15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 x14ac:dyDescent="0.15">
      <c r="A6" s="264" t="s">
        <v>1</v>
      </c>
      <c r="B6" s="264"/>
      <c r="C6" s="265" t="str">
        <f>IF(入力!C8="","",入力!C8&amp;"　"&amp;入力!E8)</f>
        <v>赤鳥　克彦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 x14ac:dyDescent="0.15">
      <c r="A7" s="264"/>
      <c r="B7" s="264"/>
      <c r="C7" s="267"/>
      <c r="D7" s="268"/>
      <c r="E7" s="268"/>
      <c r="F7" s="268"/>
      <c r="G7" s="272">
        <f>IF(入力!G7="","",入力!G7)</f>
        <v>506039353</v>
      </c>
      <c r="H7" s="272"/>
      <c r="I7" s="272"/>
      <c r="J7" s="272" t="str">
        <f>IF(入力!J7="","",入力!J7)</f>
        <v>021067</v>
      </c>
      <c r="K7" s="272"/>
      <c r="L7" s="272"/>
      <c r="M7" s="272" t="str">
        <f>IF(入力!M7="","",入力!M7)</f>
        <v>0394158</v>
      </c>
      <c r="N7" s="272"/>
      <c r="O7" s="272"/>
    </row>
    <row r="8" spans="1:15" ht="13.5" customHeight="1" x14ac:dyDescent="0.15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5" customHeight="1" x14ac:dyDescent="0.15">
      <c r="A9" s="264" t="s">
        <v>19</v>
      </c>
      <c r="B9" s="264"/>
      <c r="C9" s="265" t="str">
        <f>IF(入力!C10="","",入力!C10&amp;"　"&amp;入力!E10)</f>
        <v>赤鳥　奈々</v>
      </c>
      <c r="D9" s="266"/>
      <c r="E9" s="266"/>
      <c r="F9" s="266"/>
      <c r="G9" s="272">
        <f>IF(入力!G9="","",入力!G9)</f>
        <v>500780321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5" customHeight="1" x14ac:dyDescent="0.15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5" customHeight="1" x14ac:dyDescent="0.15">
      <c r="A11" s="264" t="s">
        <v>20</v>
      </c>
      <c r="B11" s="264"/>
      <c r="C11" s="265" t="str">
        <f>IF(入力!C12="","",入力!C12&amp;"　"&amp;入力!E12)</f>
        <v>海保　秀樹</v>
      </c>
      <c r="D11" s="266"/>
      <c r="E11" s="266"/>
      <c r="F11" s="266"/>
      <c r="G11" s="272">
        <f>IF(入力!G11="","",入力!G11)</f>
        <v>516073259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5" customHeight="1" x14ac:dyDescent="0.15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 x14ac:dyDescent="0.15">
      <c r="A13" s="264" t="s">
        <v>4</v>
      </c>
      <c r="B13" s="264"/>
      <c r="C13" s="265" t="str">
        <f>IF(入力!C14="","",入力!C14&amp;"　"&amp;入力!E14)</f>
        <v>赤鳥　克彦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 x14ac:dyDescent="0.15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 x14ac:dyDescent="0.15">
      <c r="A15" s="264" t="s">
        <v>5</v>
      </c>
      <c r="B15" s="264"/>
      <c r="C15" s="265" t="str">
        <f>IF(入力!C16="","",入力!C16&amp;"　"&amp;入力!E16)</f>
        <v>蝦名　拓也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 x14ac:dyDescent="0.15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5" customHeight="1" x14ac:dyDescent="0.15">
      <c r="A17" s="264" t="s">
        <v>6</v>
      </c>
      <c r="B17" s="264"/>
      <c r="C17" s="275" t="str">
        <f>IF(入力!C17="","",入力!C17&amp;"　"&amp;入力!E17)</f>
        <v>千葉県印西市舞姫1-9-11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5" customHeight="1" x14ac:dyDescent="0.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5" customHeight="1" x14ac:dyDescent="0.15">
      <c r="A19" s="264" t="s">
        <v>7</v>
      </c>
      <c r="B19" s="264"/>
      <c r="C19" s="275" t="str">
        <f>IF(入力!C19="","",入力!C19&amp;"　"&amp;入力!E19)</f>
        <v>0476-98-3946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5" customHeight="1" x14ac:dyDescent="0.15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5" customHeight="1" x14ac:dyDescent="0.15">
      <c r="A21" s="264" t="s">
        <v>8</v>
      </c>
      <c r="B21" s="264"/>
      <c r="C21" s="275" t="str">
        <f>IF(入力!C21="","",入力!C21&amp;"－"&amp;入力!E21&amp;"－"&amp;入力!G21)</f>
        <v>080－3176－7374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5" customHeight="1" x14ac:dyDescent="0.15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 x14ac:dyDescent="0.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 x14ac:dyDescent="0.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 x14ac:dyDescent="0.15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井上　未唯奈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西の原小学校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512513578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 x14ac:dyDescent="0.15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 x14ac:dyDescent="0.15">
      <c r="A27" s="264">
        <v>2</v>
      </c>
      <c r="B27" s="264">
        <f>IF(入力!B27="","",入力!B27)</f>
        <v>2</v>
      </c>
      <c r="C27" s="265" t="str">
        <f>IF(入力!C28="","",入力!C28&amp;"　"&amp;入力!E28)</f>
        <v>吉野　純加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公津の杜小学校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513902305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 x14ac:dyDescent="0.15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 x14ac:dyDescent="0.15">
      <c r="A29" s="264">
        <v>3</v>
      </c>
      <c r="B29" s="264">
        <f>IF(入力!B29="","",入力!B29)</f>
        <v>3</v>
      </c>
      <c r="C29" s="265" t="str">
        <f>IF(入力!C30="","",入力!C30&amp;"　"&amp;入力!E30)</f>
        <v>加瀬　ひより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公津の杜小学校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513906541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 x14ac:dyDescent="0.15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 x14ac:dyDescent="0.15">
      <c r="A31" s="264">
        <v>4</v>
      </c>
      <c r="B31" s="264">
        <f>IF(入力!B31="","",入力!B31)</f>
        <v>4</v>
      </c>
      <c r="C31" s="265" t="str">
        <f>IF(入力!C32="","",入力!C32&amp;"　"&amp;入力!E32)</f>
        <v>杉山　姫星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交進小学校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512429936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 x14ac:dyDescent="0.15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 x14ac:dyDescent="0.15">
      <c r="A33" s="264">
        <v>5</v>
      </c>
      <c r="B33" s="264">
        <f>IF(入力!B33="","",入力!B33)</f>
        <v>5</v>
      </c>
      <c r="C33" s="265" t="str">
        <f>IF(入力!C34="","",入力!C34&amp;"　"&amp;入力!E34)</f>
        <v>橋本　侑芽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佐倉小学校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512429979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 x14ac:dyDescent="0.15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 x14ac:dyDescent="0.15">
      <c r="A35" s="264">
        <v>6</v>
      </c>
      <c r="B35" s="264">
        <f>IF(入力!B35="","",入力!B35)</f>
        <v>6</v>
      </c>
      <c r="C35" s="265" t="str">
        <f>IF(入力!C36="","",入力!C36&amp;"　"&amp;入力!E36)</f>
        <v>岩川　友渚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中台小学校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512436986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 x14ac:dyDescent="0.15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 x14ac:dyDescent="0.15">
      <c r="A37" s="264">
        <v>7</v>
      </c>
      <c r="B37" s="264">
        <f>IF(入力!B37="","",入力!B37)</f>
        <v>7</v>
      </c>
      <c r="C37" s="265" t="str">
        <f>IF(入力!C38="","",入力!C38&amp;"　"&amp;入力!E38)</f>
        <v>足澤　光音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小林北小学校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515657065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 x14ac:dyDescent="0.15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 x14ac:dyDescent="0.15">
      <c r="A39" s="264">
        <v>8</v>
      </c>
      <c r="B39" s="264">
        <f>IF(入力!B39="","",入力!B39)</f>
        <v>8</v>
      </c>
      <c r="C39" s="265" t="str">
        <f>IF(入力!C40="","",入力!C40&amp;"　"&amp;入力!E40)</f>
        <v>海保　和花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加良部小学校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514286102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 x14ac:dyDescent="0.15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 x14ac:dyDescent="0.15">
      <c r="A41" s="264">
        <v>9</v>
      </c>
      <c r="B41" s="264">
        <f>IF(入力!B41="","",入力!B41)</f>
        <v>9</v>
      </c>
      <c r="C41" s="265" t="str">
        <f>IF(入力!C42="","",入力!C42&amp;"　"&amp;入力!E42)</f>
        <v>小川　里桜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小林北小学校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515843970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 x14ac:dyDescent="0.15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 x14ac:dyDescent="0.15">
      <c r="A43" s="264">
        <v>10</v>
      </c>
      <c r="B43" s="264">
        <f>IF(入力!B43="","",入力!B43)</f>
        <v>10</v>
      </c>
      <c r="C43" s="265" t="str">
        <f>IF(入力!C44="","",入力!C44&amp;"　"&amp;入力!E44)</f>
        <v>大野　円香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滝野小学校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516393638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 x14ac:dyDescent="0.15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 x14ac:dyDescent="0.15">
      <c r="A45" s="264">
        <v>11</v>
      </c>
      <c r="B45" s="264">
        <f>IF(入力!B45="","",入力!B45)</f>
        <v>11</v>
      </c>
      <c r="C45" s="265" t="str">
        <f>IF(入力!C46="","",入力!C46&amp;"　"&amp;入力!E46)</f>
        <v>杉山　くらら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交進小学校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513813132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 x14ac:dyDescent="0.15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 x14ac:dyDescent="0.15">
      <c r="A47" s="264">
        <v>12</v>
      </c>
      <c r="B47" s="264">
        <f>IF(入力!B47="","",入力!B47)</f>
        <v>12</v>
      </c>
      <c r="C47" s="265" t="str">
        <f>IF(入力!C48="","",入力!C48&amp;"　"&amp;入力!E48)</f>
        <v>松崎　梨衣</v>
      </c>
      <c r="D47" s="266"/>
      <c r="E47" s="266"/>
      <c r="F47" s="266"/>
      <c r="G47" s="264">
        <f>IF(入力!G47="","",入力!G47)</f>
        <v>1</v>
      </c>
      <c r="H47" s="264" t="str">
        <f>IF(入力!H47="","",入力!H47)</f>
        <v/>
      </c>
      <c r="I47" s="264" t="str">
        <f>IF(入力!I47="","",入力!I47)</f>
        <v>吾妻小学校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516386858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 x14ac:dyDescent="0.15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 x14ac:dyDescent="0.15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 x14ac:dyDescent="0.15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 x14ac:dyDescent="0.15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 x14ac:dyDescent="0.15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 x14ac:dyDescent="0.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 x14ac:dyDescent="0.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1" orientation="portrait"/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54"/>
  <sheetViews>
    <sheetView showGridLines="0" view="pageBreakPreview" workbookViewId="0">
      <selection activeCell="T28" sqref="T28"/>
    </sheetView>
  </sheetViews>
  <sheetFormatPr baseColWidth="12" defaultColWidth="8.83203125" defaultRowHeight="15" x14ac:dyDescent="0.15"/>
  <cols>
    <col min="1" max="2" width="6.1640625" style="1" customWidth="1"/>
    <col min="3" max="6" width="7.33203125" style="1" customWidth="1"/>
    <col min="7" max="15" width="6.1640625" style="1" customWidth="1"/>
    <col min="16" max="22" width="6.6640625" style="1" customWidth="1"/>
    <col min="23" max="16384" width="8.83203125" style="1"/>
  </cols>
  <sheetData>
    <row r="1" spans="1:15" ht="29" x14ac:dyDescent="0.1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5" customHeight="1" x14ac:dyDescent="0.15">
      <c r="A2" s="264" t="s">
        <v>0</v>
      </c>
      <c r="B2" s="264"/>
      <c r="C2" s="275" t="str">
        <f>IF(入力!C3="","",入力!C3)</f>
        <v>印旛ヴィクトリー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5" customHeight="1" x14ac:dyDescent="0.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 x14ac:dyDescent="0.15">
      <c r="A4" s="264" t="s">
        <v>18</v>
      </c>
      <c r="B4" s="264"/>
      <c r="C4" s="276">
        <f>IF(入力!C4="","",IF(入力!C5="",入力!C4,入力!C4&amp;"　　"&amp;入力!C5))</f>
        <v>430759328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 x14ac:dyDescent="0.15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 x14ac:dyDescent="0.15">
      <c r="A6" s="264" t="s">
        <v>1</v>
      </c>
      <c r="B6" s="264"/>
      <c r="C6" s="265" t="str">
        <f>IF(入力!C8="","",入力!C8&amp;"　"&amp;入力!E8)</f>
        <v>赤鳥　克彦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 x14ac:dyDescent="0.15">
      <c r="A7" s="264"/>
      <c r="B7" s="264"/>
      <c r="C7" s="267"/>
      <c r="D7" s="268"/>
      <c r="E7" s="268"/>
      <c r="F7" s="268"/>
      <c r="G7" s="272">
        <f>IF(入力!G7="","",入力!G7)</f>
        <v>506039353</v>
      </c>
      <c r="H7" s="272"/>
      <c r="I7" s="272"/>
      <c r="J7" s="272" t="str">
        <f>IF(入力!J7="","",入力!J7)</f>
        <v>021067</v>
      </c>
      <c r="K7" s="272"/>
      <c r="L7" s="272"/>
      <c r="M7" s="272" t="str">
        <f>IF(入力!M7="","",入力!M7)</f>
        <v>0394158</v>
      </c>
      <c r="N7" s="272"/>
      <c r="O7" s="272"/>
    </row>
    <row r="8" spans="1:15" ht="13.5" customHeight="1" x14ac:dyDescent="0.15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5" customHeight="1" x14ac:dyDescent="0.15">
      <c r="A9" s="264" t="s">
        <v>19</v>
      </c>
      <c r="B9" s="264"/>
      <c r="C9" s="265" t="str">
        <f>IF(入力!C10="","",入力!C10&amp;"　"&amp;入力!E10)</f>
        <v>赤鳥　奈々</v>
      </c>
      <c r="D9" s="266"/>
      <c r="E9" s="266"/>
      <c r="F9" s="266"/>
      <c r="G9" s="272">
        <f>IF(入力!G9="","",入力!G9)</f>
        <v>500780321</v>
      </c>
      <c r="H9" s="272"/>
      <c r="I9" s="272"/>
      <c r="J9" s="272" t="str">
        <f>IF(入力!J9="","",入力!J9)</f>
        <v/>
      </c>
      <c r="K9" s="272"/>
      <c r="L9" s="272"/>
      <c r="M9" s="272" t="str">
        <f>IF(入力!M9="","",入力!M9)</f>
        <v/>
      </c>
      <c r="N9" s="272"/>
      <c r="O9" s="272"/>
    </row>
    <row r="10" spans="1:15" ht="14.5" customHeight="1" x14ac:dyDescent="0.15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5" customHeight="1" x14ac:dyDescent="0.15">
      <c r="A11" s="264" t="s">
        <v>20</v>
      </c>
      <c r="B11" s="264"/>
      <c r="C11" s="265" t="str">
        <f>IF(入力!C12="","",入力!C12&amp;"　"&amp;入力!E12)</f>
        <v>海保　秀樹</v>
      </c>
      <c r="D11" s="266"/>
      <c r="E11" s="266"/>
      <c r="F11" s="266"/>
      <c r="G11" s="272">
        <f>IF(入力!G11="","",入力!G11)</f>
        <v>516073259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5" customHeight="1" x14ac:dyDescent="0.15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 x14ac:dyDescent="0.15">
      <c r="A13" s="264" t="s">
        <v>4</v>
      </c>
      <c r="B13" s="264"/>
      <c r="C13" s="265" t="str">
        <f>IF(入力!C14="","",入力!C14&amp;"　"&amp;入力!E14)</f>
        <v>赤鳥　克彦</v>
      </c>
      <c r="D13" s="266"/>
      <c r="E13" s="266"/>
      <c r="F13" s="266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 x14ac:dyDescent="0.15">
      <c r="A14" s="264"/>
      <c r="B14" s="264"/>
      <c r="C14" s="269"/>
      <c r="D14" s="270"/>
      <c r="E14" s="270"/>
      <c r="F14" s="270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 x14ac:dyDescent="0.15">
      <c r="A15" s="264" t="s">
        <v>5</v>
      </c>
      <c r="B15" s="264"/>
      <c r="C15" s="265" t="str">
        <f>IF(入力!C16="","",入力!C16&amp;"　"&amp;入力!E16)</f>
        <v>蝦名　拓也</v>
      </c>
      <c r="D15" s="266"/>
      <c r="E15" s="266"/>
      <c r="F15" s="273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 x14ac:dyDescent="0.15">
      <c r="A16" s="264"/>
      <c r="B16" s="264"/>
      <c r="C16" s="269"/>
      <c r="D16" s="270"/>
      <c r="E16" s="270"/>
      <c r="F16" s="274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5" customHeight="1" x14ac:dyDescent="0.15">
      <c r="A17" s="264" t="s">
        <v>6</v>
      </c>
      <c r="B17" s="264"/>
      <c r="C17" s="275" t="str">
        <f>IF(入力!C17="","",入力!C17&amp;"　"&amp;入力!E17)</f>
        <v>千葉県印西市舞姫1-9-11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5" customHeight="1" x14ac:dyDescent="0.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5" customHeight="1" x14ac:dyDescent="0.15">
      <c r="A19" s="264" t="s">
        <v>7</v>
      </c>
      <c r="B19" s="264"/>
      <c r="C19" s="275" t="str">
        <f>IF(入力!C19="","",入力!C19&amp;"　"&amp;入力!E19)</f>
        <v>0476-98-3946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5" customHeight="1" x14ac:dyDescent="0.15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5" customHeight="1" x14ac:dyDescent="0.15">
      <c r="A21" s="264" t="s">
        <v>8</v>
      </c>
      <c r="B21" s="264"/>
      <c r="C21" s="275" t="str">
        <f>IF(入力!C21="","",入力!C21&amp;"－"&amp;入力!E21&amp;"－"&amp;入力!G21)</f>
        <v>080－3176－7374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5" customHeight="1" x14ac:dyDescent="0.15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 x14ac:dyDescent="0.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 x14ac:dyDescent="0.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 x14ac:dyDescent="0.15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井上　未唯奈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西の原小学校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512513578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 x14ac:dyDescent="0.15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 x14ac:dyDescent="0.15">
      <c r="A27" s="264">
        <v>2</v>
      </c>
      <c r="B27" s="264">
        <f>IF(入力!B27="","",入力!B27)</f>
        <v>2</v>
      </c>
      <c r="C27" s="265" t="str">
        <f>IF(入力!C28="","",入力!C28&amp;"　"&amp;入力!E28)</f>
        <v>吉野　純加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公津の杜小学校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513902305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 x14ac:dyDescent="0.15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 x14ac:dyDescent="0.15">
      <c r="A29" s="264">
        <v>3</v>
      </c>
      <c r="B29" s="264">
        <f>IF(入力!B29="","",入力!B29)</f>
        <v>3</v>
      </c>
      <c r="C29" s="265" t="str">
        <f>IF(入力!C30="","",入力!C30&amp;"　"&amp;入力!E30)</f>
        <v>加瀬　ひより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公津の杜小学校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513906541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 x14ac:dyDescent="0.15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 x14ac:dyDescent="0.15">
      <c r="A31" s="264">
        <v>4</v>
      </c>
      <c r="B31" s="264">
        <f>IF(入力!B31="","",入力!B31)</f>
        <v>4</v>
      </c>
      <c r="C31" s="265" t="str">
        <f>IF(入力!C32="","",入力!C32&amp;"　"&amp;入力!E32)</f>
        <v>杉山　姫星</v>
      </c>
      <c r="D31" s="266"/>
      <c r="E31" s="266"/>
      <c r="F31" s="266"/>
      <c r="G31" s="264">
        <f>IF(入力!G31="","",入力!G31)</f>
        <v>6</v>
      </c>
      <c r="H31" s="264" t="str">
        <f>IF(入力!H31="","",入力!H31)</f>
        <v/>
      </c>
      <c r="I31" s="264" t="str">
        <f>IF(入力!I31="","",入力!I31)</f>
        <v>交進小学校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512429936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 x14ac:dyDescent="0.15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 x14ac:dyDescent="0.15">
      <c r="A33" s="264">
        <v>5</v>
      </c>
      <c r="B33" s="264">
        <f>IF(入力!B33="","",入力!B33)</f>
        <v>5</v>
      </c>
      <c r="C33" s="265" t="str">
        <f>IF(入力!C34="","",入力!C34&amp;"　"&amp;入力!E34)</f>
        <v>橋本　侑芽</v>
      </c>
      <c r="D33" s="266"/>
      <c r="E33" s="266"/>
      <c r="F33" s="266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佐倉小学校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512429979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 x14ac:dyDescent="0.15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 x14ac:dyDescent="0.15">
      <c r="A35" s="264">
        <v>6</v>
      </c>
      <c r="B35" s="264">
        <f>IF(入力!B35="","",入力!B35)</f>
        <v>6</v>
      </c>
      <c r="C35" s="265" t="str">
        <f>IF(入力!C36="","",入力!C36&amp;"　"&amp;入力!E36)</f>
        <v>岩川　友渚</v>
      </c>
      <c r="D35" s="266"/>
      <c r="E35" s="266"/>
      <c r="F35" s="266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中台小学校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512436986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 x14ac:dyDescent="0.15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 x14ac:dyDescent="0.15">
      <c r="A37" s="264">
        <v>7</v>
      </c>
      <c r="B37" s="264">
        <f>IF(入力!B37="","",入力!B37)</f>
        <v>7</v>
      </c>
      <c r="C37" s="265" t="str">
        <f>IF(入力!C38="","",入力!C38&amp;"　"&amp;入力!E38)</f>
        <v>足澤　光音</v>
      </c>
      <c r="D37" s="266"/>
      <c r="E37" s="266"/>
      <c r="F37" s="266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小林北小学校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515657065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 x14ac:dyDescent="0.15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 x14ac:dyDescent="0.15">
      <c r="A39" s="264">
        <v>8</v>
      </c>
      <c r="B39" s="264">
        <f>IF(入力!B39="","",入力!B39)</f>
        <v>8</v>
      </c>
      <c r="C39" s="265" t="str">
        <f>IF(入力!C40="","",入力!C40&amp;"　"&amp;入力!E40)</f>
        <v>海保　和花</v>
      </c>
      <c r="D39" s="266"/>
      <c r="E39" s="266"/>
      <c r="F39" s="266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加良部小学校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514286102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 x14ac:dyDescent="0.15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 x14ac:dyDescent="0.15">
      <c r="A41" s="264">
        <v>9</v>
      </c>
      <c r="B41" s="264">
        <f>IF(入力!B41="","",入力!B41)</f>
        <v>9</v>
      </c>
      <c r="C41" s="265" t="str">
        <f>IF(入力!C42="","",入力!C42&amp;"　"&amp;入力!E42)</f>
        <v>小川　里桜</v>
      </c>
      <c r="D41" s="266"/>
      <c r="E41" s="266"/>
      <c r="F41" s="266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小林北小学校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515843970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 x14ac:dyDescent="0.15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 x14ac:dyDescent="0.15">
      <c r="A43" s="264">
        <v>10</v>
      </c>
      <c r="B43" s="264">
        <f>IF(入力!B43="","",入力!B43)</f>
        <v>10</v>
      </c>
      <c r="C43" s="265" t="str">
        <f>IF(入力!C44="","",入力!C44&amp;"　"&amp;入力!E44)</f>
        <v>大野　円香</v>
      </c>
      <c r="D43" s="266"/>
      <c r="E43" s="266"/>
      <c r="F43" s="266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滝野小学校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516393638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 x14ac:dyDescent="0.15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 x14ac:dyDescent="0.15">
      <c r="A45" s="264">
        <v>11</v>
      </c>
      <c r="B45" s="264">
        <f>IF(入力!B45="","",入力!B45)</f>
        <v>11</v>
      </c>
      <c r="C45" s="265" t="str">
        <f>IF(入力!C46="","",入力!C46&amp;"　"&amp;入力!E46)</f>
        <v>杉山　くらら</v>
      </c>
      <c r="D45" s="266"/>
      <c r="E45" s="266"/>
      <c r="F45" s="266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交進小学校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513813132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 x14ac:dyDescent="0.15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 x14ac:dyDescent="0.15">
      <c r="A47" s="264">
        <v>12</v>
      </c>
      <c r="B47" s="264">
        <f>IF(入力!B47="","",入力!B47)</f>
        <v>12</v>
      </c>
      <c r="C47" s="265" t="str">
        <f>IF(入力!C48="","",入力!C48&amp;"　"&amp;入力!E48)</f>
        <v>松崎　梨衣</v>
      </c>
      <c r="D47" s="266"/>
      <c r="E47" s="266"/>
      <c r="F47" s="266"/>
      <c r="G47" s="264">
        <f>IF(入力!G47="","",入力!G47)</f>
        <v>1</v>
      </c>
      <c r="H47" s="264" t="str">
        <f>IF(入力!H47="","",入力!H47)</f>
        <v/>
      </c>
      <c r="I47" s="264" t="str">
        <f>IF(入力!I47="","",入力!I47)</f>
        <v>吾妻小学校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516386858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 x14ac:dyDescent="0.15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 x14ac:dyDescent="0.15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 x14ac:dyDescent="0.15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 x14ac:dyDescent="0.15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 x14ac:dyDescent="0.15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 x14ac:dyDescent="0.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 x14ac:dyDescent="0.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2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AO352"/>
  <sheetViews>
    <sheetView workbookViewId="0">
      <selection activeCell="K14" sqref="K14"/>
    </sheetView>
  </sheetViews>
  <sheetFormatPr baseColWidth="12" defaultColWidth="8.83203125" defaultRowHeight="14" x14ac:dyDescent="0.15"/>
  <cols>
    <col min="1" max="1" width="11" style="23" customWidth="1"/>
    <col min="2" max="2" width="27" style="23" customWidth="1"/>
    <col min="3" max="16384" width="8.83203125" style="23"/>
  </cols>
  <sheetData>
    <row r="1" spans="1:41" x14ac:dyDescent="0.15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5" thickBot="1" x14ac:dyDescent="0.2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5" thickBot="1" x14ac:dyDescent="0.2">
      <c r="C3" s="27"/>
      <c r="D3" s="27"/>
      <c r="G3" s="31"/>
    </row>
    <row r="4" spans="1:41" x14ac:dyDescent="0.15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 x14ac:dyDescent="0.2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10</v>
      </c>
      <c r="J5" s="444" t="str">
        <f>IF(入力!A55="","",入力!A55)</f>
        <v>「たましいこめて」をモットーに、安定した吉野のトスワークとキャプテン井上の高い打点からのスパイクでチームを引っ張ります。常にてっぺん目指し、日々練習しています。</v>
      </c>
      <c r="K5" s="445"/>
      <c r="L5" s="445"/>
      <c r="M5" s="445"/>
      <c r="N5" s="445"/>
      <c r="O5" s="445"/>
      <c r="P5" s="445"/>
      <c r="Q5" s="446"/>
    </row>
    <row r="6" spans="1:41" x14ac:dyDescent="0.15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15">
      <c r="A7" s="32">
        <f>IF(入力!J5="","",入力!J5)</f>
        <v>22015</v>
      </c>
      <c r="B7" s="33" t="str">
        <f>IF(入力!C3="","",入力!C3)</f>
        <v>印旛ヴィクトリー</v>
      </c>
      <c r="C7" s="33" t="str">
        <f>IF(入力!C2="","",入力!C2)</f>
        <v>インバヴィクトリー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>
        <f>IF(入力!C4="","",入力!C4)</f>
        <v>430759328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15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5" thickBot="1" x14ac:dyDescent="0.2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1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1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1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5" thickBot="1" x14ac:dyDescent="0.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15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15">
      <c r="A16" s="76">
        <v>1</v>
      </c>
      <c r="B16" s="75" t="s">
        <v>123</v>
      </c>
      <c r="C16" s="33" t="str">
        <f>IF(入力!C8="","",入力!C8)</f>
        <v>赤鳥</v>
      </c>
      <c r="D16" s="33" t="str">
        <f>IF(入力!E8="","",入力!E8)</f>
        <v>克彦</v>
      </c>
      <c r="E16" s="33" t="str">
        <f>IF(入力!C7="","",入力!C7)</f>
        <v>アカトリ</v>
      </c>
      <c r="F16" s="33" t="str">
        <f>IF(入力!E7="","",入力!E7)</f>
        <v>カツヒコ</v>
      </c>
      <c r="G16" s="33">
        <f>IF(入力!G7="","",入力!G7)</f>
        <v>506039353</v>
      </c>
      <c r="H16" s="33" t="str">
        <f>IF(入力!J7="","",入力!J7)</f>
        <v>021067</v>
      </c>
      <c r="I16" s="33" t="str">
        <f>IF(入力!M7="","",入力!M7)</f>
        <v>0394158</v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1606</v>
      </c>
      <c r="T16" s="33" t="str">
        <f>IF(入力!P8="","",入力!P8)</f>
        <v>千葉県印西市平賀学園台2-15-6</v>
      </c>
      <c r="U16" s="33" t="str">
        <f>IF(入力!AL7="","",入力!AL7)</f>
        <v>0476</v>
      </c>
      <c r="V16" s="33" t="str">
        <f>IF(入力!AK8="","",入力!AK8)</f>
        <v>98</v>
      </c>
      <c r="W16" s="33" t="str">
        <f>IF(入力!AP8="","",入力!AP8)</f>
        <v>2208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15">
      <c r="A17" s="76">
        <v>2</v>
      </c>
      <c r="B17" s="75" t="s">
        <v>144</v>
      </c>
      <c r="C17" s="33" t="str">
        <f>IF(入力!C10="","",入力!C10)</f>
        <v>赤鳥</v>
      </c>
      <c r="D17" s="33" t="str">
        <f>IF(入力!E10="","",入力!E10)</f>
        <v>奈々</v>
      </c>
      <c r="E17" s="33" t="str">
        <f>IF(入力!C9="","",入力!C9)</f>
        <v>アカトリ</v>
      </c>
      <c r="F17" s="33" t="str">
        <f>IF(入力!E9="","",入力!E9)</f>
        <v>ナナ</v>
      </c>
      <c r="G17" s="33">
        <f>IF(入力!G9="","",入力!G9)</f>
        <v>500780321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21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1606</v>
      </c>
      <c r="T17" s="33" t="str">
        <f>IF(入力!P10="","",入力!P10)</f>
        <v>千葉県印西市平賀学園台2-15-6</v>
      </c>
      <c r="U17" s="33" t="str">
        <f>IF(入力!AL9="","",入力!AL9)</f>
        <v>0476</v>
      </c>
      <c r="V17" s="33" t="str">
        <f>IF(入力!AK10="","",入力!AK10)</f>
        <v>98</v>
      </c>
      <c r="W17" s="33" t="str">
        <f>IF(入力!AP10="","",入力!AP10)</f>
        <v>2208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15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15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15">
      <c r="A20" s="76">
        <v>5</v>
      </c>
      <c r="B20" s="75" t="s">
        <v>147</v>
      </c>
      <c r="C20" s="33" t="str">
        <f>IF(入力!C12="","",入力!C12)</f>
        <v>海保</v>
      </c>
      <c r="D20" s="33" t="str">
        <f>IF(入力!E12="","",入力!E12)</f>
        <v>秀樹</v>
      </c>
      <c r="E20" s="33" t="str">
        <f>IF(入力!C11="","",入力!C11)</f>
        <v>カイホ</v>
      </c>
      <c r="F20" s="33" t="str">
        <f>IF(入力!E11="","",入力!E11)</f>
        <v>ヒデキ</v>
      </c>
      <c r="G20" s="33">
        <f>IF(入力!G11="","",入力!G11)</f>
        <v>516073259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286</v>
      </c>
      <c r="S20" s="33" t="str">
        <f>IF(入力!W11="","",入力!W11)</f>
        <v>0036</v>
      </c>
      <c r="T20" s="33" t="str">
        <f>IF(入力!P12="","",入力!P12)</f>
        <v>千葉県成田市加良部6-6-3-106</v>
      </c>
      <c r="U20" s="33" t="str">
        <f>IF(入力!AL11="","",入力!AL11)</f>
        <v>0476</v>
      </c>
      <c r="V20" s="33" t="str">
        <f>IF(入力!AK12="","",入力!AK12)</f>
        <v>28</v>
      </c>
      <c r="W20" s="33" t="str">
        <f>IF(入力!AP12="","",入力!AP12)</f>
        <v>1073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15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15">
      <c r="A22" s="76">
        <v>7</v>
      </c>
      <c r="B22" s="75" t="s">
        <v>125</v>
      </c>
      <c r="C22" s="33" t="str">
        <f>IF(入力!C16="","",入力!C16)</f>
        <v>蝦名</v>
      </c>
      <c r="D22" s="33" t="str">
        <f>IF(入力!E16="","",入力!E16)</f>
        <v>拓也</v>
      </c>
      <c r="E22" s="33" t="str">
        <f>IF(入力!C15="","",入力!C15)</f>
        <v>エビナ</v>
      </c>
      <c r="F22" s="33" t="str">
        <f>IF(入力!E15="","",入力!E15)</f>
        <v>タクヤ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 t="str">
        <f>IF(入力!C21="","",入力!C21)</f>
        <v>080</v>
      </c>
      <c r="O22" s="33">
        <f>IF(入力!E21="","",入力!E21)</f>
        <v>3176</v>
      </c>
      <c r="P22" s="33">
        <f>IF(入力!G21="","",入力!G21)</f>
        <v>7374</v>
      </c>
      <c r="Q22" s="33"/>
      <c r="R22" s="33" t="str">
        <f>IF(入力!R15="","",入力!R15)</f>
        <v>270</v>
      </c>
      <c r="S22" s="33" t="str">
        <f>IF(入力!W15="","",入力!W15)</f>
        <v>1608</v>
      </c>
      <c r="T22" s="33" t="str">
        <f>IF(入力!P16="","",入力!P16)</f>
        <v>千葉県印西市舞姫1-9-11</v>
      </c>
      <c r="U22" s="33" t="str">
        <f>IF(入力!AL15="","",入力!AL15)</f>
        <v>0476</v>
      </c>
      <c r="V22" s="33" t="str">
        <f>IF(入力!AK16="","",入力!AK16)</f>
        <v>98</v>
      </c>
      <c r="W22" s="33" t="str">
        <f>IF(入力!AP16="","",入力!AP16)</f>
        <v>3946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15">
      <c r="A23" s="76">
        <v>8</v>
      </c>
      <c r="B23" s="75" t="s">
        <v>126</v>
      </c>
      <c r="C23" s="33" t="str">
        <f>IF(入力!$C$14="","",入力!$C$14)</f>
        <v>赤鳥</v>
      </c>
      <c r="D23" s="33" t="str">
        <f>IF(入力!$E$14="","",入力!$E$14)</f>
        <v>克彦</v>
      </c>
      <c r="E23" s="33" t="str">
        <f>IF(入力!$C$13="","",入力!$C$13)</f>
        <v>アカトリ</v>
      </c>
      <c r="F23" s="33" t="str">
        <f>IF(入力!$E$13="","",入力!$E$13)</f>
        <v>カツヒコ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15">
      <c r="A24" s="76">
        <v>9</v>
      </c>
      <c r="B24" s="75" t="s">
        <v>127</v>
      </c>
      <c r="C24" s="75" t="str">
        <f>VLOOKUP($B$51,$A$53:$F$352,3)</f>
        <v>井上</v>
      </c>
      <c r="D24" s="75" t="str">
        <f>VLOOKUP($B$51,$A$53:$F$352,4)</f>
        <v>未唯奈</v>
      </c>
      <c r="E24" s="75" t="str">
        <f>VLOOKUP($B$51,$A$53:$F$352,5)</f>
        <v>イノウエ</v>
      </c>
      <c r="F24" s="75" t="str">
        <f>VLOOKUP($B$51,$A$53:$F$352,6)</f>
        <v>ミイナ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1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1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1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1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1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1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1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1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1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1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1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1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1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1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1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5" thickBot="1" x14ac:dyDescent="0.2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15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15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15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15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15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15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15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15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15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5" thickBot="1" x14ac:dyDescent="0.2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5" thickBot="1" x14ac:dyDescent="0.2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15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15">
      <c r="A53" s="32">
        <v>1</v>
      </c>
      <c r="B53" s="33" t="str">
        <f>IF(入力!B25="","",入力!B25)</f>
        <v>①</v>
      </c>
      <c r="C53" s="33" t="str">
        <f>IF(入力!C26="","",入力!C26)</f>
        <v>井上</v>
      </c>
      <c r="D53" s="33" t="str">
        <f>IF(入力!E26="","",入力!E26)</f>
        <v>未唯奈</v>
      </c>
      <c r="E53" s="33" t="str">
        <f>IF(入力!C25="","",入力!C25)</f>
        <v>イノウエ</v>
      </c>
      <c r="F53" s="33" t="str">
        <f>IF(入力!E25="","",入力!E25)</f>
        <v>ミイナ</v>
      </c>
      <c r="G53" s="33">
        <f>IF(入力!M25="","",入力!M25)</f>
        <v>512513578</v>
      </c>
      <c r="H53" s="33" t="str">
        <f>IF(入力!I25="","",入力!I25)</f>
        <v>西の原小学校</v>
      </c>
      <c r="I53" s="33">
        <f>IF(入力!G25="","",入力!G25)</f>
        <v>6</v>
      </c>
      <c r="J53" s="33">
        <f>IF(入力!P25="","",入力!P25)</f>
        <v>168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15">
      <c r="A54" s="32">
        <f>A53+1</f>
        <v>2</v>
      </c>
      <c r="B54" s="33">
        <f>IF(入力!B27="","",入力!B27)</f>
        <v>2</v>
      </c>
      <c r="C54" s="33" t="str">
        <f>IF(入力!C28="","",入力!C28)</f>
        <v>吉野</v>
      </c>
      <c r="D54" s="33" t="str">
        <f>IF(入力!E28="","",入力!E28)</f>
        <v>純加</v>
      </c>
      <c r="E54" s="33" t="str">
        <f>IF(入力!C27="","",入力!C27)</f>
        <v>ヨシノ</v>
      </c>
      <c r="F54" s="33" t="str">
        <f>IF(入力!E27="","",入力!E27)</f>
        <v>スミカ</v>
      </c>
      <c r="G54" s="33">
        <f>IF(入力!M27="","",入力!M27)</f>
        <v>513902305</v>
      </c>
      <c r="H54" s="33" t="str">
        <f>IF(入力!I27="","",入力!I27)</f>
        <v>公津の杜小学校</v>
      </c>
      <c r="I54" s="33">
        <f>IF(入力!G27="","",入力!G27)</f>
        <v>6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15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加瀬</v>
      </c>
      <c r="D55" s="33" t="str">
        <f>IF(入力!E30="","",入力!E30)</f>
        <v>ひより</v>
      </c>
      <c r="E55" s="33" t="str">
        <f>IF(入力!C29="","",入力!C29)</f>
        <v>カセ</v>
      </c>
      <c r="F55" s="33" t="str">
        <f>IF(入力!E29="","",入力!E29)</f>
        <v>ヒヨリ</v>
      </c>
      <c r="G55" s="33">
        <f>IF(入力!M29="","",入力!M29)</f>
        <v>513906541</v>
      </c>
      <c r="H55" s="33" t="str">
        <f>IF(入力!I29="","",入力!I29)</f>
        <v>公津の杜小学校</v>
      </c>
      <c r="I55" s="33">
        <f>IF(入力!G29="","",入力!G29)</f>
        <v>6</v>
      </c>
      <c r="J55" s="33">
        <f>IF(入力!P29="","",入力!P29)</f>
        <v>157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15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杉山</v>
      </c>
      <c r="D56" s="33" t="str">
        <f>IF(入力!E32="","",入力!E32)</f>
        <v>姫星</v>
      </c>
      <c r="E56" s="33" t="str">
        <f>IF(入力!C31="","",入力!C31)</f>
        <v>スギヤマ</v>
      </c>
      <c r="F56" s="33" t="str">
        <f>IF(入力!E31="","",入力!E31)</f>
        <v>キララ</v>
      </c>
      <c r="G56" s="33">
        <f>IF(入力!M31="","",入力!M31)</f>
        <v>512429936</v>
      </c>
      <c r="H56" s="33" t="str">
        <f>IF(入力!I31="","",入力!I31)</f>
        <v>交進小学校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15">
      <c r="A57" s="32">
        <f t="shared" si="0"/>
        <v>5</v>
      </c>
      <c r="B57" s="33">
        <f>IF(入力!B33="","",入力!B33)</f>
        <v>5</v>
      </c>
      <c r="C57" s="33" t="str">
        <f>IF(入力!C34="","",入力!C34)</f>
        <v>橋本</v>
      </c>
      <c r="D57" s="33" t="str">
        <f>IF(入力!E34="","",入力!E34)</f>
        <v>侑芽</v>
      </c>
      <c r="E57" s="33" t="str">
        <f>IF(入力!C33="","",入力!C33)</f>
        <v>ハシモト</v>
      </c>
      <c r="F57" s="33" t="str">
        <f>IF(入力!E33="","",入力!E33)</f>
        <v>ユメ</v>
      </c>
      <c r="G57" s="33">
        <f>IF(入力!M33="","",入力!M33)</f>
        <v>512429979</v>
      </c>
      <c r="H57" s="33" t="str">
        <f>IF(入力!I33="","",入力!I33)</f>
        <v>佐倉小学校</v>
      </c>
      <c r="I57" s="33">
        <f>IF(入力!G33="","",入力!G33)</f>
        <v>6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15">
      <c r="A58" s="32">
        <f t="shared" si="0"/>
        <v>6</v>
      </c>
      <c r="B58" s="33">
        <f>IF(入力!B35="","",入力!B35)</f>
        <v>6</v>
      </c>
      <c r="C58" s="33" t="str">
        <f>IF(入力!C36="","",入力!C36)</f>
        <v>岩川</v>
      </c>
      <c r="D58" s="33" t="str">
        <f>IF(入力!E36="","",入力!E36)</f>
        <v>友渚</v>
      </c>
      <c r="E58" s="33" t="str">
        <f>IF(入力!C35="","",入力!C35)</f>
        <v>イワカワ</v>
      </c>
      <c r="F58" s="33" t="str">
        <f>IF(入力!E35="","",入力!E35)</f>
        <v>ユナ</v>
      </c>
      <c r="G58" s="33">
        <f>IF(入力!M35="","",入力!M35)</f>
        <v>512436986</v>
      </c>
      <c r="H58" s="33" t="str">
        <f>IF(入力!I35="","",入力!I35)</f>
        <v>中台小学校</v>
      </c>
      <c r="I58" s="33">
        <f>IF(入力!G35="","",入力!G35)</f>
        <v>5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15">
      <c r="A59" s="32">
        <f t="shared" si="0"/>
        <v>7</v>
      </c>
      <c r="B59" s="33">
        <f>IF(入力!B37="","",入力!B37)</f>
        <v>7</v>
      </c>
      <c r="C59" s="33" t="str">
        <f>IF(入力!C38="","",入力!C38)</f>
        <v>足澤</v>
      </c>
      <c r="D59" s="33" t="str">
        <f>IF(入力!E38="","",入力!E38)</f>
        <v>光音</v>
      </c>
      <c r="E59" s="33" t="str">
        <f>IF(入力!C37="","",入力!C37)</f>
        <v>タルサワ</v>
      </c>
      <c r="F59" s="33" t="str">
        <f>IF(入力!E37="","",入力!E37)</f>
        <v>ミネ</v>
      </c>
      <c r="G59" s="33">
        <f>IF(入力!M37="","",入力!M37)</f>
        <v>515657065</v>
      </c>
      <c r="H59" s="33" t="str">
        <f>IF(入力!I37="","",入力!I37)</f>
        <v>小林北小学校</v>
      </c>
      <c r="I59" s="33">
        <f>IF(入力!G37="","",入力!G37)</f>
        <v>5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15">
      <c r="A60" s="32">
        <f t="shared" si="0"/>
        <v>8</v>
      </c>
      <c r="B60" s="33">
        <f>IF(入力!B39="","",入力!B39)</f>
        <v>8</v>
      </c>
      <c r="C60" s="33" t="str">
        <f>IF(入力!C40="","",入力!C40)</f>
        <v>海保</v>
      </c>
      <c r="D60" s="33" t="str">
        <f>IF(入力!E40="","",入力!E40)</f>
        <v>和花</v>
      </c>
      <c r="E60" s="33" t="str">
        <f>IF(入力!C39="","",入力!C39)</f>
        <v>カイホ</v>
      </c>
      <c r="F60" s="33" t="str">
        <f>IF(入力!E39="","",入力!E39)</f>
        <v>ノドカ</v>
      </c>
      <c r="G60" s="33">
        <f>IF(入力!M39="","",入力!M39)</f>
        <v>514286102</v>
      </c>
      <c r="H60" s="33" t="str">
        <f>IF(入力!I39="","",入力!I39)</f>
        <v>加良部小学校</v>
      </c>
      <c r="I60" s="33">
        <f>IF(入力!G39="","",入力!G39)</f>
        <v>5</v>
      </c>
      <c r="J60" s="33">
        <f>IF(入力!P39="","",入力!P39)</f>
        <v>132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15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小川</v>
      </c>
      <c r="D61" s="33" t="str">
        <f>IF(入力!E42="","",入力!E42)</f>
        <v>里桜</v>
      </c>
      <c r="E61" s="33" t="str">
        <f>IF(入力!C41="","",入力!C41)</f>
        <v>オガワ</v>
      </c>
      <c r="F61" s="33" t="str">
        <f>IF(入力!E41="","",入力!E41)</f>
        <v>リオ</v>
      </c>
      <c r="G61" s="33">
        <f>IF(入力!M41="","",入力!M41)</f>
        <v>515843970</v>
      </c>
      <c r="H61" s="33" t="str">
        <f>IF(入力!I41="","",入力!I41)</f>
        <v>小林北小学校</v>
      </c>
      <c r="I61" s="33">
        <f>IF(入力!G41="","",入力!G41)</f>
        <v>4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15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大野</v>
      </c>
      <c r="D62" s="33" t="str">
        <f>IF(入力!E44="","",入力!E44)</f>
        <v>円香</v>
      </c>
      <c r="E62" s="33" t="str">
        <f>IF(入力!C43="","",入力!C43)</f>
        <v>オオノ</v>
      </c>
      <c r="F62" s="33" t="str">
        <f>IF(入力!E43="","",入力!E43)</f>
        <v>マドカ</v>
      </c>
      <c r="G62" s="33">
        <f>IF(入力!M43="","",入力!M43)</f>
        <v>516393638</v>
      </c>
      <c r="H62" s="33" t="str">
        <f>IF(入力!I43="","",入力!I43)</f>
        <v>滝野小学校</v>
      </c>
      <c r="I62" s="33">
        <f>IF(入力!G43="","",入力!G43)</f>
        <v>4</v>
      </c>
      <c r="J62" s="33">
        <f>IF(入力!P43="","",入力!P43)</f>
        <v>136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15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杉山</v>
      </c>
      <c r="D63" s="33" t="str">
        <f>IF(入力!E46="","",入力!E46)</f>
        <v>くらら</v>
      </c>
      <c r="E63" s="33" t="str">
        <f>IF(入力!C45="","",入力!C45)</f>
        <v>スギヤマ</v>
      </c>
      <c r="F63" s="33" t="str">
        <f>IF(入力!E45="","",入力!E45)</f>
        <v>クララ</v>
      </c>
      <c r="G63" s="33">
        <f>IF(入力!M45="","",入力!M45)</f>
        <v>513813132</v>
      </c>
      <c r="H63" s="33" t="str">
        <f>IF(入力!I45="","",入力!I45)</f>
        <v>交進小学校</v>
      </c>
      <c r="I63" s="33">
        <f>IF(入力!G45="","",入力!G45)</f>
        <v>3</v>
      </c>
      <c r="J63" s="33">
        <f>IF(入力!P45="","",入力!P45)</f>
        <v>125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15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松崎</v>
      </c>
      <c r="D64" s="33" t="str">
        <f>IF(入力!E48="","",入力!E48)</f>
        <v>梨衣</v>
      </c>
      <c r="E64" s="33" t="str">
        <f>IF(入力!C47="","",入力!C47)</f>
        <v>マツザキ</v>
      </c>
      <c r="F64" s="33" t="str">
        <f>IF(入力!E47="","",入力!E47)</f>
        <v>リイ</v>
      </c>
      <c r="G64" s="33">
        <f>IF(入力!M47="","",入力!M47)</f>
        <v>516386858</v>
      </c>
      <c r="H64" s="33" t="str">
        <f>IF(入力!I47="","",入力!I47)</f>
        <v>吾妻小学校</v>
      </c>
      <c r="I64" s="33">
        <f>IF(入力!G47="","",入力!G47)</f>
        <v>1</v>
      </c>
      <c r="J64" s="33">
        <f>IF(入力!P47="","",入力!P47)</f>
        <v>126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15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15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15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15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15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15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15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15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15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15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15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15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15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15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15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15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15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15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15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15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15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15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15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15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15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15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15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15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15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15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15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15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15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15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15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15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15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15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15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15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15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15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15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15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15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15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15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15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15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15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15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15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15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15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15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15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15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15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15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15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15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15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15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15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15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15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15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15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15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15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15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15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15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15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15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15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15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15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15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15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15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15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15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15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15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15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15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15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15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15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15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15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15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15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15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15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15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15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15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15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15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15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15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15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15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15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15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15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15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15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15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15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15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15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15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15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15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15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15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15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15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15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15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15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15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15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15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15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15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15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15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15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15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15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15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15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15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15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15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15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15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15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15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15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15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15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15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15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15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15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15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15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15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15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15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15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15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15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15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15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15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15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15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15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15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15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15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15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15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15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15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15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15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15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15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15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15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15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15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15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15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15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15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15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15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15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15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15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15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15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15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15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15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15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15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15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15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15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15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15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15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15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15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15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15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15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15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15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15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15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15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15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15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15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15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15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15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15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15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15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15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15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15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15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15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15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15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15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15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15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15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15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15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15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15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15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15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15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15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15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15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15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15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15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15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15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15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15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15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15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15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15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15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15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15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15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15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15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15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15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15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15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15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15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15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15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15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15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15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15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15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15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15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15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15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15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15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15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15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15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15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15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15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15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15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15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15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15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Microsoft Office ユーザー</cp:lastModifiedBy>
  <cp:lastPrinted>2017-01-29T01:04:17Z</cp:lastPrinted>
  <dcterms:created xsi:type="dcterms:W3CDTF">2014-04-05T09:56:00Z</dcterms:created>
  <dcterms:modified xsi:type="dcterms:W3CDTF">2017-05-24T15:48:57Z</dcterms:modified>
</cp:coreProperties>
</file>