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3d\Desktop\"/>
    </mc:Choice>
  </mc:AlternateContent>
  <xr:revisionPtr revIDLastSave="0" documentId="8_{4F9042BE-98EF-41FA-AF49-F8446F8C4EAC}" xr6:coauthVersionLast="47" xr6:coauthVersionMax="47" xr10:uidLastSave="{00000000-0000-0000-0000-000000000000}"/>
  <workbookProtection lockStructure="1"/>
  <bookViews>
    <workbookView xWindow="-98" yWindow="-98" windowWidth="19396" windowHeight="11596" activeTab="1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<sst xmlns="http://schemas.openxmlformats.org/spreadsheetml/2006/main" count="432" uniqueCount="287">
  <si>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</si>
  <si>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</si>
  <si>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</si>
  <si>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</si>
  <si>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</si>
  <si>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</si>
  <si>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</si>
  <si>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</si>
  <si>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</si>
  <si>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</si>
  <si>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</si>
  <si>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</si>
  <si>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</si>
  <si>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</si>
  <si>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</si>
  <si>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</si>
  <si>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</si>
  <si>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</si>
  <si>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</si>
  <si>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</si>
  <si>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</si>
  <si>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</si>
  <si>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</si>
  <si>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</si>
  <si>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</si>
  <si>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</si>
  <si>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</si>
  <si>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</si>
  <si>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</si>
  <si>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</si>
  <si>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</si>
  <si>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</si>
  <si>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</si>
  <si>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</si>
  <si>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</si>
  <si>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</si>
  <si>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</si>
  <si>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</si>
  <si>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</si>
  <si>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</si>
  <si>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</si>
  <si>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</si>
  <si>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</si>
  <si>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</si>
  <si>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</si>
  <si>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</si>
  <si>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</si>
  <si>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</si>
  <si>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</si>
  <si>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</si>
  <si>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</si>
  <si>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</si>
  <si>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</si>
  <si>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</si>
  <si>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</si>
  <si>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</si>
  <si>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</si>
  <si>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</si>
  <si>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</si>
  <si>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</si>
  <si>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</si>
  <si>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</si>
  <si>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</si>
  <si>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</si>
  <si>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</si>
  <si>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</si>
  <si>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</si>
  <si>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</si>
  <si>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</si>
  <si>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</si>
  <si>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</si>
  <si>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</si>
  <si>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</si>
  <si>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</si>
  <si>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</si>
  <si>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</si>
  <si>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</si>
  <si>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</si>
  <si>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</si>
  <si>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</si>
  <si>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</si>
  <si>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</si>
  <si>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</si>
  <si>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</si>
  <si>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</si>
  <si>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</si>
  <si>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</si>
  <si>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</si>
  <si>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</si>
  <si>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</si>
  <si>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</si>
  <si>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</si>
  <si>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</si>
  <si>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</si>
  <si>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</si>
  <si>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</si>
  <si>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</si>
  <si>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</si>
  <si>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</si>
  <si>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</si>
  <si>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</si>
  <si>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</si>
  <si>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</si>
  <si>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</si>
  <si>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</si>
  <si>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</si>
  <si>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</si>
  <si>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</si>
  <si>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</si>
  <si>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</si>
  <si>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</si>
  <si>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</si>
  <si>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</si>
  <si>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</si>
  <si>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</si>
  <si>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</si>
  <si>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</si>
  <si>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</si>
  <si>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</si>
  <si>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</si>
  <si>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</si>
  <si>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</si>
  <si>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</si>
  <si>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</si>
  <si>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</si>
  <si>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</si>
  <si>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</si>
  <si>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</si>
  <si>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</si>
  <si>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</si>
  <si>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</si>
  <si>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</si>
  <si>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</si>
  <si>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</si>
  <si>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</si>
  <si>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</si>
  <si>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</si>
  <si>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</si>
  <si>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</si>
  <si>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</si>
  <si>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</si>
  <si>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</si>
  <si>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</si>
  <si>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</si>
  <si>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</si>
  <si>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</si>
  <si>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</si>
  <si>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</si>
  <si>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</si>
  <si>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</si>
  <si>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</si>
  <si>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</si>
  <si>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</si>
  <si>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</si>
  <si>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</si>
  <si>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</si>
  <si>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</si>
  <si>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</si>
  <si>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</si>
  <si>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</si>
  <si>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</si>
  <si>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</si>
  <si>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</si>
  <si>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</si>
  <si>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</si>
  <si>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</si>
  <si>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</si>
  <si>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</si>
  <si>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</si>
  <si>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</si>
  <si>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</si>
  <si>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</si>
  <si>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</si>
  <si>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</si>
  <si>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</si>
  <si>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</si>
  <si>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</si>
  <si>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</si>
  <si>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</si>
  <si>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</si>
  <si>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</si>
  <si>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</si>
  <si>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</si>
  <si>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</si>
  <si>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</si>
  <si>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</si>
  <si>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</si>
  <si>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</si>
  <si>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</si>
  <si>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</si>
  <si>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</si>
  <si>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</si>
  <si>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</si>
  <si>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</si>
  <si>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</si>
  <si>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</si>
  <si>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</si>
  <si>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</si>
  <si>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</si>
  <si>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</si>
  <si>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</si>
  <si>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</si>
  <si>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</si>
  <si>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</si>
  <si>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</si>
  <si>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</si>
  <si>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</si>
  <si>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</si>
  <si>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</si>
  <si>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</si>
  <si>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</si>
  <si>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</si>
  <si>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</si>
  <si>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</si>
  <si>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</si>
  <si>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</si>
  <si>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</si>
  <si>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</si>
  <si>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</si>
  <si>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岸</t>
    <rPh sb="0" eb="1">
      <t>キシ</t>
    </rPh>
    <phoneticPr fontId="2"/>
  </si>
  <si>
    <t>苺果</t>
    <rPh sb="0" eb="1">
      <t>イチゴ</t>
    </rPh>
    <rPh sb="1" eb="2">
      <t>カ</t>
    </rPh>
    <phoneticPr fontId="2"/>
  </si>
  <si>
    <t>キシ</t>
    <phoneticPr fontId="2"/>
  </si>
  <si>
    <t>マイカ</t>
    <phoneticPr fontId="2"/>
  </si>
  <si>
    <t>千種小学校</t>
    <rPh sb="0" eb="2">
      <t>チクサ</t>
    </rPh>
    <rPh sb="2" eb="5">
      <t>ショウガッコウ</t>
    </rPh>
    <phoneticPr fontId="2"/>
  </si>
  <si>
    <t>黄</t>
    <rPh sb="0" eb="1">
      <t>コウ</t>
    </rPh>
    <phoneticPr fontId="2"/>
  </si>
  <si>
    <t>遥陽</t>
    <rPh sb="0" eb="1">
      <t>ハルカ</t>
    </rPh>
    <rPh sb="1" eb="2">
      <t>ヨウ</t>
    </rPh>
    <phoneticPr fontId="2"/>
  </si>
  <si>
    <t>コウ</t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</si>
  <si>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</si>
  <si>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</si>
  <si>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</si>
  <si>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</si>
  <si>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青葉台小学校</t>
    <rPh sb="0" eb="3">
      <t>アオバダイ</t>
    </rPh>
    <rPh sb="3" eb="6">
      <t>ショウガッコウ</t>
    </rPh>
    <phoneticPr fontId="2"/>
  </si>
  <si>
    <t>近藤</t>
    <rPh sb="0" eb="2">
      <t>コンドウ</t>
    </rPh>
    <phoneticPr fontId="2"/>
  </si>
  <si>
    <t>コンドウ</t>
    <phoneticPr fontId="2"/>
  </si>
  <si>
    <t>ユキノ</t>
    <phoneticPr fontId="2"/>
  </si>
  <si>
    <t>０１１７</t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</si>
  <si>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</si>
  <si>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</si>
  <si>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</si>
  <si>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</si>
  <si>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オオタ</t>
    <phoneticPr fontId="2"/>
  </si>
  <si>
    <t>ナナミ</t>
    <phoneticPr fontId="2"/>
  </si>
  <si>
    <t>太田</t>
    <rPh sb="0" eb="2">
      <t>オオタ</t>
    </rPh>
    <phoneticPr fontId="2"/>
  </si>
  <si>
    <t>七夢</t>
    <rPh sb="0" eb="1">
      <t>ナナ</t>
    </rPh>
    <rPh sb="1" eb="2">
      <t>ユメ</t>
    </rPh>
    <phoneticPr fontId="2"/>
  </si>
  <si>
    <t>　</t>
    <phoneticPr fontId="2"/>
  </si>
  <si>
    <t>千種小学校</t>
    <rPh sb="0" eb="5">
      <t>チグサショウガッコウ</t>
    </rPh>
    <phoneticPr fontId="2"/>
  </si>
  <si>
    <t>結希乃</t>
    <rPh sb="0" eb="1">
      <t>ムス</t>
    </rPh>
    <rPh sb="1" eb="2">
      <t>キ</t>
    </rPh>
    <rPh sb="2" eb="3">
      <t>ノ</t>
    </rPh>
    <phoneticPr fontId="2"/>
  </si>
  <si>
    <t>ババ</t>
    <phoneticPr fontId="2"/>
  </si>
  <si>
    <t>ミライ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</si>
  <si>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</si>
  <si>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</si>
  <si>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タケウチ</t>
    <phoneticPr fontId="2"/>
  </si>
  <si>
    <t>ユウカ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</si>
  <si>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</si>
  <si>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優花</t>
    <rPh sb="0" eb="2">
      <t>ユウカ</t>
    </rPh>
    <phoneticPr fontId="2"/>
  </si>
  <si>
    <t>ホノカ</t>
    <phoneticPr fontId="2"/>
  </si>
  <si>
    <t>武内</t>
    <rPh sb="0" eb="2">
      <t>タケウチ</t>
    </rPh>
    <phoneticPr fontId="2"/>
  </si>
  <si>
    <t>穂花</t>
    <rPh sb="0" eb="1">
      <t>ホ</t>
    </rPh>
    <rPh sb="1" eb="2">
      <t>カ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</si>
  <si>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</si>
  <si>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</si>
  <si>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</si>
  <si>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</si>
  <si>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</si>
  <si>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</si>
  <si>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オオツカ</t>
    <phoneticPr fontId="2"/>
  </si>
  <si>
    <t>アキ</t>
    <phoneticPr fontId="2"/>
  </si>
  <si>
    <t>大塚</t>
    <rPh sb="0" eb="2">
      <t>オオツカ</t>
    </rPh>
    <phoneticPr fontId="2"/>
  </si>
  <si>
    <t>愛季</t>
    <rPh sb="0" eb="1">
      <t>アイ</t>
    </rPh>
    <rPh sb="1" eb="2">
      <t>キ</t>
    </rPh>
    <phoneticPr fontId="2"/>
  </si>
  <si>
    <t>マツモト</t>
    <phoneticPr fontId="2"/>
  </si>
  <si>
    <t>カエデ</t>
    <phoneticPr fontId="2"/>
  </si>
  <si>
    <t>松本</t>
    <rPh sb="0" eb="2">
      <t>マツモト</t>
    </rPh>
    <phoneticPr fontId="2"/>
  </si>
  <si>
    <t>楓</t>
    <rPh sb="0" eb="1">
      <t>カエデ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</si>
  <si>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</si>
  <si>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</si>
  <si>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</si>
  <si>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</si>
  <si>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ヒナノ　</t>
    <phoneticPr fontId="2"/>
  </si>
  <si>
    <t>陽菜乃</t>
    <rPh sb="0" eb="1">
      <t>ヒ</t>
    </rPh>
    <rPh sb="1" eb="2">
      <t>ナ</t>
    </rPh>
    <rPh sb="2" eb="3">
      <t>ノ</t>
    </rPh>
    <phoneticPr fontId="2"/>
  </si>
  <si>
    <t>祐介</t>
    <rPh sb="0" eb="2">
      <t>ユウスケ</t>
    </rPh>
    <phoneticPr fontId="2"/>
  </si>
  <si>
    <t>渡辺　　</t>
    <rPh sb="0" eb="2">
      <t>ワタナベ</t>
    </rPh>
    <phoneticPr fontId="2"/>
  </si>
  <si>
    <t>誠</t>
    <rPh sb="0" eb="1">
      <t>マコト</t>
    </rPh>
    <phoneticPr fontId="2"/>
  </si>
  <si>
    <t>マコト</t>
    <phoneticPr fontId="2"/>
  </si>
  <si>
    <t>千葉県市原市青葉台5‐16‐30</t>
    <rPh sb="0" eb="3">
      <t>チバケン</t>
    </rPh>
    <rPh sb="3" eb="6">
      <t>イチハラシ</t>
    </rPh>
    <rPh sb="6" eb="9">
      <t>アオバダイ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</si>
  <si>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</si>
  <si>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</si>
  <si>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竹内</t>
    <rPh sb="0" eb="2">
      <t>タケウチ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</si>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</sst>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42" fillId="0" borderId="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B33" zoomScaleNormal="100" zoomScaleSheetLayoutView="100" workbookViewId="0">
      <selection activeCell="I49" sqref="I49:L5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45" width="1.531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46484375" style="1" bestFit="1" customWidth="1"/>
    <col min="52" max="52" width="6.53125" style="1" customWidth="1"/>
    <col min="53" max="16384" width="9" style="1"/>
  </cols>
  <sheetData>
    <row r="1" spans="1:51" ht="31.15" thickBot="1">
      <c r="A1" s="252" t="s">
        <v>183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7"/>
      <c r="L2" s="257"/>
      <c r="M2" s="257"/>
      <c r="N2" s="257"/>
      <c r="O2" s="258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54" t="s">
        <v>159</v>
      </c>
      <c r="K3" s="255"/>
      <c r="L3" s="255"/>
      <c r="M3" s="255"/>
      <c r="N3" s="255"/>
      <c r="O3" s="256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3" t="s">
        <v>182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6" t="s">
        <v>191</v>
      </c>
      <c r="B4" s="267"/>
      <c r="C4" s="259">
        <v>432792959</v>
      </c>
      <c r="D4" s="260"/>
      <c r="E4" s="260"/>
      <c r="F4" s="260"/>
      <c r="G4" s="260"/>
      <c r="H4" s="260"/>
      <c r="I4" s="261"/>
      <c r="J4" s="271" t="s">
        <v>185</v>
      </c>
      <c r="K4" s="272"/>
      <c r="L4" s="272"/>
      <c r="M4" s="272"/>
      <c r="N4" s="272"/>
      <c r="O4" s="273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8" t="s">
        <v>184</v>
      </c>
      <c r="B5" s="269"/>
      <c r="C5" s="262"/>
      <c r="D5" s="263"/>
      <c r="E5" s="263"/>
      <c r="F5" s="263"/>
      <c r="G5" s="263"/>
      <c r="H5" s="263"/>
      <c r="I5" s="264"/>
      <c r="J5" s="232">
        <v>23014</v>
      </c>
      <c r="K5" s="232"/>
      <c r="L5" s="232"/>
      <c r="M5" s="232"/>
      <c r="N5" s="232"/>
      <c r="O5" s="232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71"/>
      <c r="C6" s="174" t="s">
        <v>175</v>
      </c>
      <c r="D6" s="175"/>
      <c r="E6" s="176" t="s">
        <v>176</v>
      </c>
      <c r="F6" s="177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9"/>
      <c r="B7" s="171"/>
      <c r="C7" s="136" t="s">
        <v>207</v>
      </c>
      <c r="D7" s="137"/>
      <c r="E7" s="138" t="s">
        <v>208</v>
      </c>
      <c r="F7" s="139"/>
      <c r="G7" s="234">
        <v>503955109</v>
      </c>
      <c r="H7" s="234"/>
      <c r="I7" s="234"/>
      <c r="J7" s="234">
        <v>18471</v>
      </c>
      <c r="K7" s="234"/>
      <c r="L7" s="234"/>
      <c r="M7" s="234">
        <v>910021761</v>
      </c>
      <c r="N7" s="234"/>
      <c r="O7" s="234"/>
      <c r="P7" s="207" t="s">
        <v>72</v>
      </c>
      <c r="Q7" s="208"/>
      <c r="R7" s="173" t="s">
        <v>209</v>
      </c>
      <c r="S7" s="173"/>
      <c r="T7" s="173"/>
      <c r="U7" s="173"/>
      <c r="V7" s="50" t="s">
        <v>73</v>
      </c>
      <c r="W7" s="235" t="s">
        <v>210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4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51</v>
      </c>
    </row>
    <row r="8" spans="1:51" ht="18" customHeight="1">
      <c r="A8" s="99"/>
      <c r="B8" s="171"/>
      <c r="C8" s="140" t="s">
        <v>205</v>
      </c>
      <c r="D8" s="141"/>
      <c r="E8" s="142" t="s">
        <v>206</v>
      </c>
      <c r="F8" s="143"/>
      <c r="G8" s="234"/>
      <c r="H8" s="234"/>
      <c r="I8" s="234"/>
      <c r="J8" s="234"/>
      <c r="K8" s="234"/>
      <c r="L8" s="234"/>
      <c r="M8" s="234"/>
      <c r="N8" s="234"/>
      <c r="O8" s="234"/>
      <c r="P8" s="165" t="s">
        <v>211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79" t="s">
        <v>213</v>
      </c>
      <c r="AL8" s="86"/>
      <c r="AM8" s="86"/>
      <c r="AN8" s="86"/>
      <c r="AO8" s="60" t="s">
        <v>76</v>
      </c>
      <c r="AP8" s="197" t="s">
        <v>214</v>
      </c>
      <c r="AQ8" s="86"/>
      <c r="AR8" s="86"/>
      <c r="AS8" s="88"/>
      <c r="AT8" s="77"/>
    </row>
    <row r="9" spans="1:51" ht="14.45" customHeight="1">
      <c r="A9" s="99" t="s">
        <v>150</v>
      </c>
      <c r="B9" s="171"/>
      <c r="C9" s="136" t="s">
        <v>218</v>
      </c>
      <c r="D9" s="137"/>
      <c r="E9" s="138" t="s">
        <v>281</v>
      </c>
      <c r="F9" s="139"/>
      <c r="G9" s="234">
        <v>507157408</v>
      </c>
      <c r="H9" s="234"/>
      <c r="I9" s="234"/>
      <c r="J9" s="234"/>
      <c r="K9" s="234"/>
      <c r="L9" s="234"/>
      <c r="M9" s="234"/>
      <c r="N9" s="234"/>
      <c r="O9" s="234"/>
      <c r="P9" s="207" t="s">
        <v>72</v>
      </c>
      <c r="Q9" s="208"/>
      <c r="R9" s="173" t="s">
        <v>209</v>
      </c>
      <c r="S9" s="173"/>
      <c r="T9" s="173"/>
      <c r="U9" s="173"/>
      <c r="V9" s="50" t="s">
        <v>73</v>
      </c>
      <c r="W9" s="235" t="s">
        <v>283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  <c r="AK9" s="58" t="s">
        <v>193</v>
      </c>
      <c r="AL9" s="84" t="s">
        <v>236</v>
      </c>
      <c r="AM9" s="84"/>
      <c r="AN9" s="84"/>
      <c r="AO9" s="84"/>
      <c r="AP9" s="84"/>
      <c r="AQ9" s="84"/>
      <c r="AR9" s="84"/>
      <c r="AS9" s="59" t="s">
        <v>194</v>
      </c>
      <c r="AT9" s="78">
        <v>56</v>
      </c>
    </row>
    <row r="10" spans="1:51" ht="18" customHeight="1">
      <c r="A10" s="99"/>
      <c r="B10" s="171"/>
      <c r="C10" s="140" t="s">
        <v>279</v>
      </c>
      <c r="D10" s="141"/>
      <c r="E10" s="142" t="s">
        <v>280</v>
      </c>
      <c r="F10" s="143"/>
      <c r="G10" s="234"/>
      <c r="H10" s="234"/>
      <c r="I10" s="234"/>
      <c r="J10" s="234"/>
      <c r="K10" s="234"/>
      <c r="L10" s="234"/>
      <c r="M10" s="234"/>
      <c r="N10" s="234"/>
      <c r="O10" s="234"/>
      <c r="P10" s="178" t="s">
        <v>284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7"/>
      <c r="AK10" s="179" t="s">
        <v>237</v>
      </c>
      <c r="AL10" s="86"/>
      <c r="AM10" s="86"/>
      <c r="AN10" s="86"/>
      <c r="AO10" s="60" t="s">
        <v>195</v>
      </c>
      <c r="AP10" s="197" t="s">
        <v>238</v>
      </c>
      <c r="AQ10" s="86"/>
      <c r="AR10" s="86"/>
      <c r="AS10" s="88"/>
      <c r="AT10" s="78"/>
    </row>
    <row r="11" spans="1:51" ht="14.45" customHeight="1">
      <c r="A11" s="99" t="s">
        <v>151</v>
      </c>
      <c r="B11" s="171"/>
      <c r="C11" s="136" t="s">
        <v>216</v>
      </c>
      <c r="D11" s="137"/>
      <c r="E11" s="138" t="s">
        <v>217</v>
      </c>
      <c r="F11" s="139"/>
      <c r="G11" s="234">
        <v>507157408</v>
      </c>
      <c r="H11" s="234"/>
      <c r="I11" s="234"/>
      <c r="J11" s="234"/>
      <c r="K11" s="234"/>
      <c r="L11" s="234"/>
      <c r="M11" s="234"/>
      <c r="N11" s="234"/>
      <c r="O11" s="234"/>
      <c r="P11" s="207" t="s">
        <v>72</v>
      </c>
      <c r="Q11" s="208"/>
      <c r="R11" s="270" t="s">
        <v>209</v>
      </c>
      <c r="S11" s="173"/>
      <c r="T11" s="173"/>
      <c r="U11" s="173"/>
      <c r="V11" s="50" t="s">
        <v>73</v>
      </c>
      <c r="W11" s="235" t="s">
        <v>235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9" t="s">
        <v>236</v>
      </c>
      <c r="AM11" s="84"/>
      <c r="AN11" s="84"/>
      <c r="AO11" s="84"/>
      <c r="AP11" s="84"/>
      <c r="AQ11" s="84"/>
      <c r="AR11" s="84"/>
      <c r="AS11" s="59" t="s">
        <v>194</v>
      </c>
      <c r="AT11" s="78">
        <v>42</v>
      </c>
    </row>
    <row r="12" spans="1:51" ht="18" customHeight="1">
      <c r="A12" s="99"/>
      <c r="B12" s="171"/>
      <c r="C12" s="140" t="s">
        <v>215</v>
      </c>
      <c r="D12" s="141"/>
      <c r="E12" s="142" t="s">
        <v>278</v>
      </c>
      <c r="F12" s="143"/>
      <c r="G12" s="234"/>
      <c r="H12" s="234"/>
      <c r="I12" s="234"/>
      <c r="J12" s="234"/>
      <c r="K12" s="234"/>
      <c r="L12" s="234"/>
      <c r="M12" s="234"/>
      <c r="N12" s="234"/>
      <c r="O12" s="234"/>
      <c r="P12" s="178" t="s">
        <v>282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7"/>
      <c r="AK12" s="179" t="s">
        <v>237</v>
      </c>
      <c r="AL12" s="86"/>
      <c r="AM12" s="86"/>
      <c r="AN12" s="86"/>
      <c r="AO12" s="60" t="s">
        <v>195</v>
      </c>
      <c r="AP12" s="197" t="s">
        <v>238</v>
      </c>
      <c r="AQ12" s="86"/>
      <c r="AR12" s="86"/>
      <c r="AS12" s="88"/>
      <c r="AT12" s="78"/>
    </row>
    <row r="13" spans="1:51" ht="15" customHeight="1">
      <c r="A13" s="99" t="s">
        <v>152</v>
      </c>
      <c r="B13" s="171"/>
      <c r="C13" s="136" t="s">
        <v>207</v>
      </c>
      <c r="D13" s="137"/>
      <c r="E13" s="138" t="s">
        <v>208</v>
      </c>
      <c r="F13" s="139"/>
      <c r="G13" s="240"/>
      <c r="H13" s="240"/>
      <c r="I13" s="240"/>
      <c r="J13" s="240"/>
      <c r="K13" s="240"/>
      <c r="L13" s="240"/>
      <c r="M13" s="240"/>
      <c r="N13" s="240"/>
      <c r="O13" s="240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8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9"/>
      <c r="B14" s="171"/>
      <c r="C14" s="140" t="s">
        <v>205</v>
      </c>
      <c r="D14" s="141"/>
      <c r="E14" s="142" t="s">
        <v>206</v>
      </c>
      <c r="F14" s="143"/>
      <c r="G14" s="240"/>
      <c r="H14" s="240"/>
      <c r="I14" s="240"/>
      <c r="J14" s="240"/>
      <c r="K14" s="240"/>
      <c r="L14" s="240"/>
      <c r="M14" s="240"/>
      <c r="N14" s="240"/>
      <c r="O14" s="240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41" t="s">
        <v>166</v>
      </c>
      <c r="B15" s="171"/>
      <c r="C15" s="136" t="s">
        <v>207</v>
      </c>
      <c r="D15" s="137"/>
      <c r="E15" s="138" t="s">
        <v>208</v>
      </c>
      <c r="F15" s="139"/>
      <c r="G15" s="240"/>
      <c r="H15" s="240"/>
      <c r="I15" s="240"/>
      <c r="J15" s="240"/>
      <c r="K15" s="240"/>
      <c r="L15" s="240"/>
      <c r="M15" s="240"/>
      <c r="N15" s="240"/>
      <c r="O15" s="240"/>
      <c r="P15" s="207" t="s">
        <v>72</v>
      </c>
      <c r="Q15" s="208"/>
      <c r="R15" s="236" t="s">
        <v>258</v>
      </c>
      <c r="S15" s="173"/>
      <c r="T15" s="173"/>
      <c r="U15" s="173"/>
      <c r="V15" s="49" t="s">
        <v>73</v>
      </c>
      <c r="W15" s="162" t="s">
        <v>259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3" t="s">
        <v>260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9"/>
      <c r="B16" s="171"/>
      <c r="C16" s="140" t="s">
        <v>205</v>
      </c>
      <c r="D16" s="141"/>
      <c r="E16" s="142" t="s">
        <v>206</v>
      </c>
      <c r="F16" s="143"/>
      <c r="G16" s="240"/>
      <c r="H16" s="240"/>
      <c r="I16" s="240"/>
      <c r="J16" s="240"/>
      <c r="K16" s="240"/>
      <c r="L16" s="240"/>
      <c r="M16" s="240"/>
      <c r="N16" s="240"/>
      <c r="O16" s="240"/>
      <c r="P16" s="165" t="s">
        <v>263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85" t="s">
        <v>261</v>
      </c>
      <c r="AL16" s="86"/>
      <c r="AM16" s="86"/>
      <c r="AN16" s="86"/>
      <c r="AO16" s="60" t="s">
        <v>195</v>
      </c>
      <c r="AP16" s="87" t="s">
        <v>262</v>
      </c>
      <c r="AQ16" s="86"/>
      <c r="AR16" s="86"/>
      <c r="AS16" s="88"/>
      <c r="AT16" s="78"/>
    </row>
    <row r="17" spans="1:46">
      <c r="A17" s="99" t="s">
        <v>6</v>
      </c>
      <c r="B17" s="171"/>
      <c r="C17" s="226" t="str">
        <f>IF(P16="","",P16)</f>
        <v>千葉県市原市姉崎1699-8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71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71"/>
      <c r="C19" s="226" t="str">
        <f>IF(AL15="","",AL15&amp;"-"&amp;AK16&amp;"-"&amp;AP16)</f>
        <v>090-1102-3806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71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71"/>
      <c r="C21" s="250">
        <v>90</v>
      </c>
      <c r="D21" s="242"/>
      <c r="E21" s="242">
        <v>1102</v>
      </c>
      <c r="F21" s="242"/>
      <c r="G21" s="242">
        <v>3806</v>
      </c>
      <c r="H21" s="24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3"/>
      <c r="B22" s="265"/>
      <c r="C22" s="251"/>
      <c r="D22" s="243"/>
      <c r="E22" s="243"/>
      <c r="F22" s="243"/>
      <c r="G22" s="243"/>
      <c r="H22" s="24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8" t="s">
        <v>198</v>
      </c>
      <c r="B23" s="169" t="s">
        <v>154</v>
      </c>
      <c r="C23" s="227" t="s">
        <v>173</v>
      </c>
      <c r="D23" s="228"/>
      <c r="E23" s="229" t="s">
        <v>174</v>
      </c>
      <c r="F23" s="230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9"/>
      <c r="B24" s="171"/>
      <c r="C24" s="215" t="s">
        <v>171</v>
      </c>
      <c r="D24" s="216"/>
      <c r="E24" s="217" t="s">
        <v>172</v>
      </c>
      <c r="F24" s="218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31" t="s">
        <v>239</v>
      </c>
      <c r="C25" s="136" t="s">
        <v>221</v>
      </c>
      <c r="D25" s="137"/>
      <c r="E25" s="138" t="s">
        <v>222</v>
      </c>
      <c r="F25" s="139"/>
      <c r="G25" s="123">
        <v>6</v>
      </c>
      <c r="H25" s="124"/>
      <c r="I25" s="127" t="s">
        <v>223</v>
      </c>
      <c r="J25" s="128"/>
      <c r="K25" s="128"/>
      <c r="L25" s="124"/>
      <c r="M25" s="123">
        <v>518709631</v>
      </c>
      <c r="N25" s="128"/>
      <c r="O25" s="124"/>
      <c r="P25" s="123">
        <v>148</v>
      </c>
      <c r="Q25" s="128"/>
      <c r="R25" s="128"/>
      <c r="S25" s="128"/>
      <c r="T25" s="130"/>
      <c r="U25" s="1"/>
      <c r="V25" s="1"/>
      <c r="W25" s="1"/>
      <c r="X25" s="1"/>
      <c r="Y25" s="244">
        <v>12</v>
      </c>
      <c r="Z25" s="245"/>
      <c r="AA25" s="245"/>
      <c r="AB25" s="245"/>
      <c r="AC25" s="245"/>
      <c r="AD25" s="245"/>
      <c r="AE25" s="245"/>
      <c r="AF25" s="245"/>
      <c r="AG25" s="24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219</v>
      </c>
      <c r="D26" s="141"/>
      <c r="E26" s="142" t="s">
        <v>220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7"/>
      <c r="Z26" s="248"/>
      <c r="AA26" s="248"/>
      <c r="AB26" s="248"/>
      <c r="AC26" s="248"/>
      <c r="AD26" s="248"/>
      <c r="AE26" s="248"/>
      <c r="AF26" s="248"/>
      <c r="AG26" s="24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226</v>
      </c>
      <c r="D27" s="137"/>
      <c r="E27" s="138" t="s">
        <v>227</v>
      </c>
      <c r="F27" s="139"/>
      <c r="G27" s="123">
        <v>5</v>
      </c>
      <c r="H27" s="124"/>
      <c r="I27" s="127" t="s">
        <v>228</v>
      </c>
      <c r="J27" s="128"/>
      <c r="K27" s="128"/>
      <c r="L27" s="124"/>
      <c r="M27" s="123">
        <v>518108755</v>
      </c>
      <c r="N27" s="128"/>
      <c r="O27" s="124"/>
      <c r="P27" s="123">
        <v>149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224</v>
      </c>
      <c r="D28" s="141"/>
      <c r="E28" s="142" t="s">
        <v>225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216</v>
      </c>
      <c r="D29" s="137"/>
      <c r="E29" s="138" t="s">
        <v>230</v>
      </c>
      <c r="F29" s="139"/>
      <c r="G29" s="123">
        <v>5</v>
      </c>
      <c r="H29" s="124"/>
      <c r="I29" s="127" t="s">
        <v>231</v>
      </c>
      <c r="J29" s="128"/>
      <c r="K29" s="128"/>
      <c r="L29" s="124"/>
      <c r="M29" s="123">
        <v>518105433</v>
      </c>
      <c r="N29" s="128"/>
      <c r="O29" s="124"/>
      <c r="P29" s="123">
        <v>148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215</v>
      </c>
      <c r="D30" s="141"/>
      <c r="E30" s="142" t="s">
        <v>229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240</v>
      </c>
      <c r="D31" s="137"/>
      <c r="E31" s="138" t="s">
        <v>241</v>
      </c>
      <c r="F31" s="139"/>
      <c r="G31" s="123">
        <v>6</v>
      </c>
      <c r="H31" s="124"/>
      <c r="I31" s="127" t="s">
        <v>245</v>
      </c>
      <c r="J31" s="128"/>
      <c r="K31" s="128"/>
      <c r="L31" s="124"/>
      <c r="M31" s="123">
        <v>521213408</v>
      </c>
      <c r="N31" s="128"/>
      <c r="O31" s="124"/>
      <c r="P31" s="123">
        <v>151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242</v>
      </c>
      <c r="D32" s="141"/>
      <c r="E32" s="142" t="s">
        <v>243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233</v>
      </c>
      <c r="D33" s="137"/>
      <c r="E33" s="138" t="s">
        <v>234</v>
      </c>
      <c r="F33" s="139"/>
      <c r="G33" s="237">
        <v>6</v>
      </c>
      <c r="H33" s="124"/>
      <c r="I33" s="127" t="s">
        <v>228</v>
      </c>
      <c r="J33" s="128"/>
      <c r="K33" s="128"/>
      <c r="L33" s="124"/>
      <c r="M33" s="123">
        <v>520487152</v>
      </c>
      <c r="N33" s="128"/>
      <c r="O33" s="124"/>
      <c r="P33" s="123">
        <v>155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232</v>
      </c>
      <c r="D34" s="141"/>
      <c r="E34" s="142" t="s">
        <v>246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264</v>
      </c>
      <c r="D35" s="137"/>
      <c r="E35" s="138" t="s">
        <v>265</v>
      </c>
      <c r="F35" s="139"/>
      <c r="G35" s="123">
        <v>6</v>
      </c>
      <c r="H35" s="124"/>
      <c r="I35" s="127" t="s">
        <v>286</v>
      </c>
      <c r="J35" s="128"/>
      <c r="K35" s="128"/>
      <c r="L35" s="124"/>
      <c r="M35" s="123">
        <v>519813245</v>
      </c>
      <c r="N35" s="128"/>
      <c r="O35" s="124"/>
      <c r="P35" s="123">
        <v>157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266</v>
      </c>
      <c r="D36" s="141"/>
      <c r="E36" s="142" t="s">
        <v>267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247</v>
      </c>
      <c r="D37" s="137"/>
      <c r="E37" s="138" t="s">
        <v>248</v>
      </c>
      <c r="F37" s="139"/>
      <c r="G37" s="123">
        <v>4</v>
      </c>
      <c r="H37" s="124"/>
      <c r="I37" s="127" t="s">
        <v>231</v>
      </c>
      <c r="J37" s="128"/>
      <c r="K37" s="128"/>
      <c r="L37" s="124"/>
      <c r="M37" s="123">
        <v>521893556</v>
      </c>
      <c r="N37" s="128"/>
      <c r="O37" s="124"/>
      <c r="P37" s="123">
        <v>133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249</v>
      </c>
      <c r="D38" s="141"/>
      <c r="E38" s="142" t="s">
        <v>250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251</v>
      </c>
      <c r="D39" s="137"/>
      <c r="E39" s="138" t="s">
        <v>252</v>
      </c>
      <c r="F39" s="139"/>
      <c r="G39" s="123">
        <v>4</v>
      </c>
      <c r="H39" s="124"/>
      <c r="I39" s="127" t="s">
        <v>253</v>
      </c>
      <c r="J39" s="128"/>
      <c r="K39" s="128"/>
      <c r="L39" s="124"/>
      <c r="M39" s="123">
        <v>521893563</v>
      </c>
      <c r="N39" s="128"/>
      <c r="O39" s="124"/>
      <c r="P39" s="123">
        <v>134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256</v>
      </c>
      <c r="D40" s="141"/>
      <c r="E40" s="142" t="s">
        <v>254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251</v>
      </c>
      <c r="D41" s="137"/>
      <c r="E41" s="138" t="s">
        <v>255</v>
      </c>
      <c r="F41" s="139"/>
      <c r="G41" s="123">
        <v>3</v>
      </c>
      <c r="H41" s="124"/>
      <c r="I41" s="127" t="s">
        <v>253</v>
      </c>
      <c r="J41" s="128"/>
      <c r="K41" s="128"/>
      <c r="L41" s="124"/>
      <c r="M41" s="123">
        <v>521893587</v>
      </c>
      <c r="N41" s="128"/>
      <c r="O41" s="124"/>
      <c r="P41" s="123">
        <v>124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256</v>
      </c>
      <c r="D42" s="141"/>
      <c r="E42" s="142" t="s">
        <v>257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272</v>
      </c>
      <c r="D43" s="137"/>
      <c r="E43" s="138" t="s">
        <v>273</v>
      </c>
      <c r="F43" s="139"/>
      <c r="G43" s="123">
        <v>4</v>
      </c>
      <c r="H43" s="124"/>
      <c r="I43" s="127" t="s">
        <v>286</v>
      </c>
      <c r="J43" s="128"/>
      <c r="K43" s="128"/>
      <c r="L43" s="124"/>
      <c r="M43" s="123">
        <v>521995069</v>
      </c>
      <c r="N43" s="128"/>
      <c r="O43" s="124"/>
      <c r="P43" s="123">
        <v>134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274</v>
      </c>
      <c r="D44" s="141"/>
      <c r="E44" s="142" t="s">
        <v>275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251</v>
      </c>
      <c r="D45" s="137"/>
      <c r="E45" s="138" t="s">
        <v>276</v>
      </c>
      <c r="F45" s="139"/>
      <c r="G45" s="123">
        <v>1</v>
      </c>
      <c r="H45" s="124"/>
      <c r="I45" s="127" t="s">
        <v>253</v>
      </c>
      <c r="J45" s="128"/>
      <c r="K45" s="128"/>
      <c r="L45" s="124"/>
      <c r="M45" s="123">
        <v>521995076</v>
      </c>
      <c r="N45" s="128"/>
      <c r="O45" s="124"/>
      <c r="P45" s="123">
        <v>114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285</v>
      </c>
      <c r="D46" s="141"/>
      <c r="E46" s="142" t="s">
        <v>277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268</v>
      </c>
      <c r="D47" s="137"/>
      <c r="E47" s="138" t="s">
        <v>269</v>
      </c>
      <c r="F47" s="139"/>
      <c r="G47" s="123">
        <v>6</v>
      </c>
      <c r="H47" s="124"/>
      <c r="I47" s="127" t="s">
        <v>286</v>
      </c>
      <c r="J47" s="128"/>
      <c r="K47" s="128"/>
      <c r="L47" s="124"/>
      <c r="M47" s="123">
        <v>522120842</v>
      </c>
      <c r="N47" s="128"/>
      <c r="O47" s="124"/>
      <c r="P47" s="123">
        <v>150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 t="s">
        <v>270</v>
      </c>
      <c r="D48" s="223"/>
      <c r="E48" s="224" t="s">
        <v>271</v>
      </c>
      <c r="F48" s="225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8">
        <v>13</v>
      </c>
      <c r="B49" s="100"/>
      <c r="C49" s="102"/>
      <c r="D49" s="103"/>
      <c r="E49" s="103"/>
      <c r="F49" s="104"/>
      <c r="G49" s="90"/>
      <c r="H49" s="92"/>
      <c r="I49" s="90"/>
      <c r="J49" s="91"/>
      <c r="K49" s="91"/>
      <c r="L49" s="92"/>
      <c r="M49" s="90"/>
      <c r="N49" s="91"/>
      <c r="O49" s="92"/>
      <c r="P49" s="90"/>
      <c r="Q49" s="91"/>
      <c r="R49" s="91"/>
      <c r="S49" s="91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01"/>
      <c r="C50" s="105"/>
      <c r="D50" s="106"/>
      <c r="E50" s="106"/>
      <c r="F50" s="107"/>
      <c r="G50" s="93"/>
      <c r="H50" s="95"/>
      <c r="I50" s="93"/>
      <c r="J50" s="94"/>
      <c r="K50" s="94"/>
      <c r="L50" s="95"/>
      <c r="M50" s="93"/>
      <c r="N50" s="94"/>
      <c r="O50" s="95"/>
      <c r="P50" s="93"/>
      <c r="Q50" s="94"/>
      <c r="R50" s="94"/>
      <c r="S50" s="94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00"/>
      <c r="C51" s="102"/>
      <c r="D51" s="103"/>
      <c r="E51" s="103"/>
      <c r="F51" s="104"/>
      <c r="G51" s="90"/>
      <c r="H51" s="92"/>
      <c r="I51" s="90"/>
      <c r="J51" s="91"/>
      <c r="K51" s="91"/>
      <c r="L51" s="92"/>
      <c r="M51" s="111" t="s">
        <v>244</v>
      </c>
      <c r="N51" s="91"/>
      <c r="O51" s="92"/>
      <c r="P51" s="90"/>
      <c r="Q51" s="91"/>
      <c r="R51" s="91"/>
      <c r="S51" s="91"/>
      <c r="T51" s="9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5"/>
      <c r="D52" s="116"/>
      <c r="E52" s="116"/>
      <c r="F52" s="117"/>
      <c r="G52" s="108"/>
      <c r="H52" s="109"/>
      <c r="I52" s="108"/>
      <c r="J52" s="110"/>
      <c r="K52" s="110"/>
      <c r="L52" s="109"/>
      <c r="M52" s="108"/>
      <c r="N52" s="110"/>
      <c r="O52" s="109"/>
      <c r="P52" s="108"/>
      <c r="Q52" s="110"/>
      <c r="R52" s="110"/>
      <c r="S52" s="110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tabSelected="1" view="pageBreakPreview" topLeftCell="A34" zoomScaleNormal="100" workbookViewId="0">
      <selection activeCell="L52" sqref="L5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5.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75" t="s">
        <v>0</v>
      </c>
      <c r="B2" s="275"/>
      <c r="C2" s="286" t="str">
        <f>IF(入力!C3="","",入力!C3)</f>
        <v>姉崎ジュニアバレーボールクラブ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87">
        <f>IF(入力!C4="","",IF(入力!C5="",入力!C4,入力!C4&amp;"　　"&amp;入力!C5))</f>
        <v>432792959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吉川　龍太郎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503955109</v>
      </c>
      <c r="H7" s="283"/>
      <c r="I7" s="283"/>
      <c r="J7" s="283">
        <f>IF(入力!J7="","",入力!J7)</f>
        <v>18471</v>
      </c>
      <c r="K7" s="283"/>
      <c r="L7" s="283"/>
      <c r="M7" s="283">
        <f>IF(入力!M7="","",入力!M7)</f>
        <v>910021761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2</v>
      </c>
      <c r="B9" s="275"/>
      <c r="C9" s="276" t="str">
        <f>IF(入力!C10="","",入力!C10&amp;"　"&amp;入力!E10)</f>
        <v>渡辺　　　誠</v>
      </c>
      <c r="D9" s="277"/>
      <c r="E9" s="277"/>
      <c r="F9" s="277"/>
      <c r="G9" s="283">
        <f>IF(入力!G9="","",入力!G9)</f>
        <v>507157408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3</v>
      </c>
      <c r="B11" s="275"/>
      <c r="C11" s="276" t="str">
        <f>IF(入力!C12="","",入力!C12&amp;"　"&amp;入力!E12)</f>
        <v>床井　祐介</v>
      </c>
      <c r="D11" s="277"/>
      <c r="E11" s="277"/>
      <c r="F11" s="277"/>
      <c r="G11" s="283">
        <f>IF(入力!G11="","",入力!G11)</f>
        <v>507157408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吉川　龍太郎</v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吉川　龍太郎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>
      <c r="A17" s="275" t="s">
        <v>6</v>
      </c>
      <c r="B17" s="275"/>
      <c r="C17" s="286" t="str">
        <f>IF(入力!C17="","",入力!C17&amp;"　"&amp;入力!E17)</f>
        <v>千葉県市原市姉崎1699-8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090-1102-3806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90－1102－3806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岸　苺果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千種小学校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518709631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黄　遥陽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五所小学校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518108755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床井　陽咲</v>
      </c>
      <c r="D29" s="277"/>
      <c r="E29" s="277"/>
      <c r="F29" s="277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青葉台小学校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518105433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太田　七夢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千種小学校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521213408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近藤　結希乃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五所小学校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520487152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大塚　愛季</v>
      </c>
      <c r="D35" s="277"/>
      <c r="E35" s="277"/>
      <c r="F35" s="277"/>
      <c r="G35" s="275">
        <f>IF(入力!G35="","",入力!G35)</f>
        <v>6</v>
      </c>
      <c r="H35" s="275" t="str">
        <f>IF(入力!H35="","",入力!H35)</f>
        <v/>
      </c>
      <c r="I35" s="275" t="str">
        <f>IF(入力!I35="","",入力!I35)</f>
        <v>有秋西小学校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519813245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馬場　未來</v>
      </c>
      <c r="D37" s="277"/>
      <c r="E37" s="277"/>
      <c r="F37" s="277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青葉台小学校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521893556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武内　優花</v>
      </c>
      <c r="D39" s="277"/>
      <c r="E39" s="277"/>
      <c r="F39" s="277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国分寺台西小学校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521893563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武内　穂花</v>
      </c>
      <c r="D41" s="277"/>
      <c r="E41" s="277"/>
      <c r="F41" s="277"/>
      <c r="G41" s="275">
        <f>IF(入力!G41="","",入力!G41)</f>
        <v>3</v>
      </c>
      <c r="H41" s="275" t="str">
        <f>IF(入力!H41="","",入力!H41)</f>
        <v/>
      </c>
      <c r="I41" s="275" t="str">
        <f>IF(入力!I41="","",入力!I41)</f>
        <v>国分寺台西小学校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521893587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大桑　瑠華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有秋西小学校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521995069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竹内　陽菜乃</v>
      </c>
      <c r="D45" s="277"/>
      <c r="E45" s="277"/>
      <c r="F45" s="277"/>
      <c r="G45" s="275">
        <f>IF(入力!G45="","",入力!G45)</f>
        <v>1</v>
      </c>
      <c r="H45" s="275" t="str">
        <f>IF(入力!H45="","",入力!H45)</f>
        <v/>
      </c>
      <c r="I45" s="275" t="str">
        <f>IF(入力!I45="","",入力!I45)</f>
        <v>国分寺台西小学校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521995076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松本　楓</v>
      </c>
      <c r="D47" s="277"/>
      <c r="E47" s="277"/>
      <c r="F47" s="277"/>
      <c r="G47" s="275">
        <f>IF(入力!G47="","",入力!G47)</f>
        <v>6</v>
      </c>
      <c r="H47" s="275" t="str">
        <f>IF(入力!H47="","",入力!H47)</f>
        <v/>
      </c>
      <c r="I47" s="275" t="str">
        <f>IF(入力!I47="","",入力!I47)</f>
        <v>有秋西小学校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522120842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31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0" t="s">
        <v>32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3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6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9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アネサキジュニアバレーボールクラブ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421" t="s">
        <v>67</v>
      </c>
      <c r="Z16" s="422"/>
      <c r="AA16" s="422"/>
      <c r="AB16" s="422"/>
      <c r="AC16" s="422"/>
      <c r="AD16" s="422"/>
      <c r="AE16" s="422"/>
      <c r="AF16" s="422"/>
      <c r="AG16" s="422"/>
      <c r="AH16" s="422"/>
      <c r="AI16" s="423"/>
      <c r="AJ16" s="380" t="s">
        <v>38</v>
      </c>
      <c r="AK16" s="381"/>
      <c r="AL16" s="381"/>
      <c r="AM16" s="382"/>
      <c r="AN16" s="405" t="str">
        <f>IF(入力!P3="","",入力!P3)</f>
        <v>市原市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内房</v>
      </c>
      <c r="BA16" s="394"/>
      <c r="BB16" s="394"/>
      <c r="BC16" s="394"/>
      <c r="BD16" s="394"/>
      <c r="BE16" s="394"/>
      <c r="BF16" s="441" t="s">
        <v>40</v>
      </c>
    </row>
    <row r="17" spans="3:58" ht="4.5" customHeight="1">
      <c r="C17" s="440"/>
      <c r="D17" s="332"/>
      <c r="E17" s="332"/>
      <c r="F17" s="332"/>
      <c r="G17" s="392"/>
      <c r="H17" s="403" t="str">
        <f>IF(入力!C3="","",入力!C3)</f>
        <v>姉崎ジュニアバレーボールクラブ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424">
        <f>IF(入力!C4="","",入力!C4)</f>
        <v>432792959</v>
      </c>
      <c r="Z17" s="425"/>
      <c r="AA17" s="425"/>
      <c r="AB17" s="425"/>
      <c r="AC17" s="425"/>
      <c r="AD17" s="425"/>
      <c r="AE17" s="425"/>
      <c r="AF17" s="425"/>
      <c r="AG17" s="425"/>
      <c r="AH17" s="425"/>
      <c r="AI17" s="426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32"/>
      <c r="AX17" s="332"/>
      <c r="AY17" s="392"/>
      <c r="AZ17" s="395"/>
      <c r="BA17" s="396"/>
      <c r="BB17" s="396"/>
      <c r="BC17" s="396"/>
      <c r="BD17" s="396"/>
      <c r="BE17" s="396"/>
      <c r="BF17" s="442"/>
    </row>
    <row r="18" spans="3:58" ht="16.5" customHeight="1">
      <c r="C18" s="370"/>
      <c r="D18" s="333"/>
      <c r="E18" s="333"/>
      <c r="F18" s="333"/>
      <c r="G18" s="371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1"/>
      <c r="V18" s="401"/>
      <c r="W18" s="401"/>
      <c r="X18" s="402"/>
      <c r="Y18" s="427"/>
      <c r="Z18" s="428"/>
      <c r="AA18" s="428"/>
      <c r="AB18" s="428"/>
      <c r="AC18" s="428"/>
      <c r="AD18" s="428"/>
      <c r="AE18" s="428"/>
      <c r="AF18" s="428"/>
      <c r="AG18" s="428"/>
      <c r="AH18" s="428"/>
      <c r="AI18" s="429"/>
      <c r="AJ18" s="386"/>
      <c r="AK18" s="361"/>
      <c r="AL18" s="361"/>
      <c r="AM18" s="387"/>
      <c r="AN18" s="409"/>
      <c r="AO18" s="410"/>
      <c r="AP18" s="410"/>
      <c r="AQ18" s="410"/>
      <c r="AR18" s="410"/>
      <c r="AS18" s="410"/>
      <c r="AT18" s="361"/>
      <c r="AU18" s="387"/>
      <c r="AV18" s="357"/>
      <c r="AW18" s="333"/>
      <c r="AX18" s="333"/>
      <c r="AY18" s="371"/>
      <c r="AZ18" s="397" t="str">
        <f>IF(入力!AE5="","",入力!AE5)</f>
        <v>姉ヶ崎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78" t="s">
        <v>42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69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70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79"/>
    </row>
    <row r="20" spans="3:58" ht="15" customHeight="1">
      <c r="C20" s="444" t="s">
        <v>43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443">
        <f>IF(入力!J7="","",入力!J7)</f>
        <v>18471</v>
      </c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 t="str">
        <f>IF(入力!J9="","",入力!J9)</f>
        <v/>
      </c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 t="str">
        <f>IF(入力!J11="","",入力!J11)</f>
        <v/>
      </c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E20" s="443"/>
      <c r="BF20" s="445"/>
    </row>
    <row r="21" spans="3:58" ht="15" customHeight="1">
      <c r="C21" s="444" t="s">
        <v>44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443">
        <f>IF(入力!M7="","",入力!M7)</f>
        <v>910021761</v>
      </c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 t="str">
        <f>IF(入力!M9="","",入力!M9)</f>
        <v/>
      </c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 t="str">
        <f>IF(入力!M11="","",入力!M11)</f>
        <v/>
      </c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5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ヨシカワ　リュウタロウ</v>
      </c>
      <c r="I22" s="337"/>
      <c r="J22" s="337"/>
      <c r="K22" s="337"/>
      <c r="L22" s="337"/>
      <c r="M22" s="337"/>
      <c r="N22" s="337"/>
      <c r="O22" s="337"/>
      <c r="P22" s="337"/>
      <c r="Q22" s="346"/>
      <c r="R22" s="338" t="s">
        <v>45</v>
      </c>
      <c r="S22" s="337"/>
      <c r="T22" s="347">
        <f>IF(入力!AT7="","",入力!AT7)</f>
        <v>51</v>
      </c>
      <c r="U22" s="348"/>
      <c r="V22" s="349"/>
      <c r="W22" s="338" t="s">
        <v>46</v>
      </c>
      <c r="X22" s="338"/>
      <c r="Y22" s="338"/>
      <c r="Z22" s="14" t="s">
        <v>72</v>
      </c>
      <c r="AA22" s="15"/>
      <c r="AB22" s="337" t="str">
        <f>IF(入力!R7="","",入力!R7)</f>
        <v>299</v>
      </c>
      <c r="AC22" s="337"/>
      <c r="AD22" s="337"/>
      <c r="AE22" s="337"/>
      <c r="AF22" s="16" t="s">
        <v>73</v>
      </c>
      <c r="AG22" s="337" t="str">
        <f>IF(入力!W7="","",入力!W7)</f>
        <v>011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46"/>
      <c r="AU22" s="338" t="s">
        <v>47</v>
      </c>
      <c r="AV22" s="337"/>
      <c r="AW22" s="337"/>
      <c r="AX22" s="17" t="s">
        <v>74</v>
      </c>
      <c r="AY22" s="337" t="str">
        <f>IF(入力!AL7="","",入力!AL7)</f>
        <v>０４３６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70" t="s">
        <v>48</v>
      </c>
      <c r="D23" s="333"/>
      <c r="E23" s="333"/>
      <c r="F23" s="333"/>
      <c r="G23" s="371"/>
      <c r="H23" s="373" t="str">
        <f>IF(入力!C8="","",入力!C8&amp;"　"&amp;入力!E8)</f>
        <v>吉川　龍太郎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33"/>
      <c r="S23" s="333"/>
      <c r="T23" s="362"/>
      <c r="U23" s="363"/>
      <c r="V23" s="364"/>
      <c r="W23" s="361"/>
      <c r="X23" s="361"/>
      <c r="Y23" s="361"/>
      <c r="Z23" s="354" t="str">
        <f>IF(入力!P8="","",入力!P8)</f>
        <v>千葉県市原市姉崎1699‐8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33"/>
      <c r="AV23" s="333"/>
      <c r="AW23" s="333"/>
      <c r="AX23" s="357" t="str">
        <f>IF(入力!AK8="","",入力!AK8)</f>
        <v>61</v>
      </c>
      <c r="AY23" s="333"/>
      <c r="AZ23" s="333"/>
      <c r="BA23" s="333"/>
      <c r="BB23" s="19" t="s">
        <v>76</v>
      </c>
      <c r="BC23" s="333" t="str">
        <f>IF(入力!AP8="","",入力!AP8)</f>
        <v>1666</v>
      </c>
      <c r="BD23" s="333"/>
      <c r="BE23" s="333"/>
      <c r="BF23" s="353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ワタナベ　マコト</v>
      </c>
      <c r="I24" s="337"/>
      <c r="J24" s="337"/>
      <c r="K24" s="337"/>
      <c r="L24" s="337"/>
      <c r="M24" s="337"/>
      <c r="N24" s="337"/>
      <c r="O24" s="337"/>
      <c r="P24" s="337"/>
      <c r="Q24" s="346"/>
      <c r="R24" s="338" t="s">
        <v>45</v>
      </c>
      <c r="S24" s="337"/>
      <c r="T24" s="347">
        <f>IF(入力!AT9="","",入力!AT9)</f>
        <v>56</v>
      </c>
      <c r="U24" s="348"/>
      <c r="V24" s="349"/>
      <c r="W24" s="338" t="s">
        <v>46</v>
      </c>
      <c r="X24" s="338"/>
      <c r="Y24" s="338"/>
      <c r="Z24" s="14" t="s">
        <v>72</v>
      </c>
      <c r="AA24" s="15"/>
      <c r="AB24" s="337" t="str">
        <f>IF(入力!R9="","",入力!R9)</f>
        <v>299</v>
      </c>
      <c r="AC24" s="337"/>
      <c r="AD24" s="337"/>
      <c r="AE24" s="337"/>
      <c r="AF24" s="16" t="s">
        <v>73</v>
      </c>
      <c r="AG24" s="337" t="str">
        <f>IF(入力!W9="","",入力!W9)</f>
        <v>０１２５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46"/>
      <c r="AU24" s="338" t="s">
        <v>47</v>
      </c>
      <c r="AV24" s="337"/>
      <c r="AW24" s="337"/>
      <c r="AX24" s="17" t="s">
        <v>74</v>
      </c>
      <c r="AY24" s="337" t="str">
        <f>IF(入力!AL9="","",入力!AL9)</f>
        <v>０９０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70" t="s">
        <v>78</v>
      </c>
      <c r="D25" s="333"/>
      <c r="E25" s="333"/>
      <c r="F25" s="333"/>
      <c r="G25" s="371"/>
      <c r="H25" s="373" t="str">
        <f>IF(入力!C10="","",入力!C10&amp;"　"&amp;入力!E10)</f>
        <v>渡辺　　　誠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33"/>
      <c r="S25" s="333"/>
      <c r="T25" s="362"/>
      <c r="U25" s="363"/>
      <c r="V25" s="364"/>
      <c r="W25" s="361"/>
      <c r="X25" s="361"/>
      <c r="Y25" s="361"/>
      <c r="Z25" s="354" t="str">
        <f>IF(入力!P10="","",入力!P10)</f>
        <v>千葉県有秋台西１－６－６９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33"/>
      <c r="AV25" s="333"/>
      <c r="AW25" s="333"/>
      <c r="AX25" s="357" t="str">
        <f>IF(入力!AK10="","",入力!AK10)</f>
        <v>５３４３</v>
      </c>
      <c r="AY25" s="333"/>
      <c r="AZ25" s="333"/>
      <c r="BA25" s="333"/>
      <c r="BB25" s="19" t="s">
        <v>76</v>
      </c>
      <c r="BC25" s="333" t="str">
        <f>IF(入力!AP10="","",入力!AP10)</f>
        <v>４２９０</v>
      </c>
      <c r="BD25" s="333"/>
      <c r="BE25" s="333"/>
      <c r="BF25" s="353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トコイ　ユウスケ</v>
      </c>
      <c r="I26" s="337"/>
      <c r="J26" s="337"/>
      <c r="K26" s="337"/>
      <c r="L26" s="337"/>
      <c r="M26" s="337"/>
      <c r="N26" s="337"/>
      <c r="O26" s="337"/>
      <c r="P26" s="337"/>
      <c r="Q26" s="346"/>
      <c r="R26" s="338" t="s">
        <v>45</v>
      </c>
      <c r="S26" s="337"/>
      <c r="T26" s="347">
        <f>IF(入力!AT11="","",入力!AT11)</f>
        <v>42</v>
      </c>
      <c r="U26" s="348"/>
      <c r="V26" s="349"/>
      <c r="W26" s="338" t="s">
        <v>46</v>
      </c>
      <c r="X26" s="338"/>
      <c r="Y26" s="338"/>
      <c r="Z26" s="14" t="s">
        <v>72</v>
      </c>
      <c r="AA26" s="15"/>
      <c r="AB26" s="337" t="str">
        <f>IF(入力!R11="","",入力!R11)</f>
        <v>299</v>
      </c>
      <c r="AC26" s="337"/>
      <c r="AD26" s="337"/>
      <c r="AE26" s="337"/>
      <c r="AF26" s="16" t="s">
        <v>73</v>
      </c>
      <c r="AG26" s="337" t="str">
        <f>IF(入力!W11="","",入力!W11)</f>
        <v>０１１７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46"/>
      <c r="AU26" s="338" t="s">
        <v>47</v>
      </c>
      <c r="AV26" s="337"/>
      <c r="AW26" s="337"/>
      <c r="AX26" s="17" t="s">
        <v>74</v>
      </c>
      <c r="AY26" s="337" t="str">
        <f>IF(入力!AL11="","",入力!AL11)</f>
        <v>０９０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70" t="s">
        <v>79</v>
      </c>
      <c r="D27" s="333"/>
      <c r="E27" s="333"/>
      <c r="F27" s="333"/>
      <c r="G27" s="371"/>
      <c r="H27" s="373" t="str">
        <f>IF(入力!C12="","",入力!C12&amp;"　"&amp;入力!E12)</f>
        <v>床井　祐介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33"/>
      <c r="S27" s="333"/>
      <c r="T27" s="362"/>
      <c r="U27" s="363"/>
      <c r="V27" s="364"/>
      <c r="W27" s="361"/>
      <c r="X27" s="361"/>
      <c r="Y27" s="361"/>
      <c r="Z27" s="354" t="str">
        <f>IF(入力!P12="","",入力!P12)</f>
        <v>千葉県市原市青葉台5‐16‐30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33"/>
      <c r="AV27" s="333"/>
      <c r="AW27" s="333"/>
      <c r="AX27" s="357" t="str">
        <f>IF(入力!AK12="","",入力!AK12)</f>
        <v>５３４３</v>
      </c>
      <c r="AY27" s="333"/>
      <c r="AZ27" s="333"/>
      <c r="BA27" s="333"/>
      <c r="BB27" s="19" t="s">
        <v>76</v>
      </c>
      <c r="BC27" s="333" t="str">
        <f>IF(入力!AP12="","",入力!AP12)</f>
        <v>４２９０</v>
      </c>
      <c r="BD27" s="333"/>
      <c r="BE27" s="333"/>
      <c r="BF27" s="353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ヨシカワ　リュウタロウ</v>
      </c>
      <c r="I28" s="337"/>
      <c r="J28" s="337"/>
      <c r="K28" s="337"/>
      <c r="L28" s="337"/>
      <c r="M28" s="337"/>
      <c r="N28" s="337"/>
      <c r="O28" s="337"/>
      <c r="P28" s="337"/>
      <c r="Q28" s="346"/>
      <c r="R28" s="338" t="s">
        <v>45</v>
      </c>
      <c r="S28" s="337"/>
      <c r="T28" s="347" t="str">
        <f>IF(入力!AT15="","",入力!AT15)</f>
        <v/>
      </c>
      <c r="U28" s="348"/>
      <c r="V28" s="349"/>
      <c r="W28" s="338" t="s">
        <v>46</v>
      </c>
      <c r="X28" s="338"/>
      <c r="Y28" s="338"/>
      <c r="Z28" s="14" t="s">
        <v>72</v>
      </c>
      <c r="AA28" s="15"/>
      <c r="AB28" s="337" t="str">
        <f>IF(入力!R15="","",入力!R15)</f>
        <v>299</v>
      </c>
      <c r="AC28" s="337"/>
      <c r="AD28" s="337"/>
      <c r="AE28" s="337"/>
      <c r="AF28" s="16" t="s">
        <v>73</v>
      </c>
      <c r="AG28" s="337" t="str">
        <f>IF(入力!W15="","",入力!W15)</f>
        <v>0111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46"/>
      <c r="AU28" s="338" t="s">
        <v>47</v>
      </c>
      <c r="AV28" s="337"/>
      <c r="AW28" s="337"/>
      <c r="AX28" s="17" t="s">
        <v>74</v>
      </c>
      <c r="AY28" s="337" t="str">
        <f>IF(入力!AL15="","",入力!AL15)</f>
        <v>090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5" t="s">
        <v>49</v>
      </c>
      <c r="D29" s="339"/>
      <c r="E29" s="339"/>
      <c r="F29" s="339"/>
      <c r="G29" s="366"/>
      <c r="H29" s="358" t="str">
        <f>IF(入力!C16="","",入力!C16&amp;"　"&amp;入力!E16)</f>
        <v>吉川　龍太郎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9"/>
      <c r="S29" s="339"/>
      <c r="T29" s="350"/>
      <c r="U29" s="351"/>
      <c r="V29" s="352"/>
      <c r="W29" s="345"/>
      <c r="X29" s="345"/>
      <c r="Y29" s="345"/>
      <c r="Z29" s="340" t="str">
        <f>IF(入力!P16="","",入力!P16)</f>
        <v>千葉県市原市姉崎1699-8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1102</v>
      </c>
      <c r="AY29" s="339"/>
      <c r="AZ29" s="339"/>
      <c r="BA29" s="339"/>
      <c r="BB29" s="73" t="s">
        <v>76</v>
      </c>
      <c r="BC29" s="339" t="str">
        <f>IF(入力!AP16="","",入力!AP16)</f>
        <v>3806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4" t="s">
        <v>52</v>
      </c>
      <c r="D33" s="335"/>
      <c r="E33" s="335"/>
      <c r="F33" s="335" t="s">
        <v>53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 t="s">
        <v>54</v>
      </c>
      <c r="R33" s="335"/>
      <c r="S33" s="335"/>
      <c r="T33" s="335" t="s">
        <v>55</v>
      </c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 t="s">
        <v>56</v>
      </c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 t="s">
        <v>57</v>
      </c>
      <c r="BA33" s="335"/>
      <c r="BB33" s="335"/>
      <c r="BC33" s="335"/>
      <c r="BD33" s="335"/>
      <c r="BE33" s="335"/>
      <c r="BF33" s="336"/>
    </row>
    <row r="34" spans="3:58" ht="15" customHeight="1">
      <c r="C34" s="293" t="str">
        <f>IF(入力!B25="","",入力!B25)</f>
        <v>①</v>
      </c>
      <c r="D34" s="294"/>
      <c r="E34" s="295"/>
      <c r="F34" s="299" t="str">
        <f>IF(入力!C26="","",入力!C25&amp;"　"&amp;入力!E25&amp;"
"&amp;入力!C26&amp;"　"&amp;入力!E26)</f>
        <v>キシ　マイカ
岸　苺果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5">
        <f>IF(入力!G25="","",入力!G25)</f>
        <v>6</v>
      </c>
      <c r="R34" s="306"/>
      <c r="S34" s="307"/>
      <c r="T34" s="311" t="str">
        <f>IF(入力!I25="","",入力!I25)</f>
        <v>千種小学校</v>
      </c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3"/>
      <c r="AJ34" s="305">
        <f>IF(入力!M25="","",入力!M25)</f>
        <v>518709631</v>
      </c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7"/>
      <c r="AZ34" s="305">
        <f>IF(入力!P25="","",入力!P25)</f>
        <v>148</v>
      </c>
      <c r="BA34" s="306"/>
      <c r="BB34" s="306"/>
      <c r="BC34" s="306"/>
      <c r="BD34" s="306"/>
      <c r="BE34" s="306"/>
      <c r="BF34" s="317"/>
    </row>
    <row r="35" spans="3:58" ht="15" customHeight="1">
      <c r="C35" s="319"/>
      <c r="D35" s="320"/>
      <c r="E35" s="321"/>
      <c r="F35" s="322"/>
      <c r="G35" s="323"/>
      <c r="H35" s="323"/>
      <c r="I35" s="323"/>
      <c r="J35" s="323"/>
      <c r="K35" s="323"/>
      <c r="L35" s="323"/>
      <c r="M35" s="323"/>
      <c r="N35" s="323"/>
      <c r="O35" s="323"/>
      <c r="P35" s="324"/>
      <c r="Q35" s="325"/>
      <c r="R35" s="326"/>
      <c r="S35" s="327"/>
      <c r="T35" s="328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30"/>
      <c r="AJ35" s="325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7"/>
      <c r="AZ35" s="325"/>
      <c r="BA35" s="326"/>
      <c r="BB35" s="326"/>
      <c r="BC35" s="326"/>
      <c r="BD35" s="326"/>
      <c r="BE35" s="326"/>
      <c r="BF35" s="331"/>
    </row>
    <row r="36" spans="3:58" ht="15" customHeight="1">
      <c r="C36" s="293">
        <f>IF(入力!B27="","",入力!B27)</f>
        <v>2</v>
      </c>
      <c r="D36" s="294"/>
      <c r="E36" s="295"/>
      <c r="F36" s="299" t="str">
        <f>IF(入力!C28="","",入力!C27&amp;"　"&amp;入力!E27&amp;"
"&amp;入力!C28&amp;"　"&amp;入力!E28)</f>
        <v>コウ　ハルヒ
黄　遥陽</v>
      </c>
      <c r="G36" s="300"/>
      <c r="H36" s="300"/>
      <c r="I36" s="300"/>
      <c r="J36" s="300"/>
      <c r="K36" s="300"/>
      <c r="L36" s="300"/>
      <c r="M36" s="300"/>
      <c r="N36" s="300"/>
      <c r="O36" s="300"/>
      <c r="P36" s="301"/>
      <c r="Q36" s="305">
        <f>IF(入力!G27="","",入力!G27)</f>
        <v>5</v>
      </c>
      <c r="R36" s="306"/>
      <c r="S36" s="307"/>
      <c r="T36" s="311" t="str">
        <f>IF(入力!I27="","",入力!I27)</f>
        <v>五所小学校</v>
      </c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3"/>
      <c r="AJ36" s="305">
        <f>IF(入力!M27="","",入力!M27)</f>
        <v>518108755</v>
      </c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7"/>
      <c r="AZ36" s="305">
        <f>IF(入力!P27="","",入力!P27)</f>
        <v>149</v>
      </c>
      <c r="BA36" s="306"/>
      <c r="BB36" s="306"/>
      <c r="BC36" s="306"/>
      <c r="BD36" s="306"/>
      <c r="BE36" s="306"/>
      <c r="BF36" s="317"/>
    </row>
    <row r="37" spans="3:58" ht="15" customHeight="1">
      <c r="C37" s="319"/>
      <c r="D37" s="320"/>
      <c r="E37" s="321"/>
      <c r="F37" s="322"/>
      <c r="G37" s="323"/>
      <c r="H37" s="323"/>
      <c r="I37" s="323"/>
      <c r="J37" s="323"/>
      <c r="K37" s="323"/>
      <c r="L37" s="323"/>
      <c r="M37" s="323"/>
      <c r="N37" s="323"/>
      <c r="O37" s="323"/>
      <c r="P37" s="324"/>
      <c r="Q37" s="325"/>
      <c r="R37" s="326"/>
      <c r="S37" s="327"/>
      <c r="T37" s="328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30"/>
      <c r="AJ37" s="325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7"/>
      <c r="AZ37" s="325"/>
      <c r="BA37" s="326"/>
      <c r="BB37" s="326"/>
      <c r="BC37" s="326"/>
      <c r="BD37" s="326"/>
      <c r="BE37" s="326"/>
      <c r="BF37" s="331"/>
    </row>
    <row r="38" spans="3:58" ht="15" customHeight="1">
      <c r="C38" s="293">
        <f>IF(入力!B29="","",入力!B29)</f>
        <v>3</v>
      </c>
      <c r="D38" s="294"/>
      <c r="E38" s="295"/>
      <c r="F38" s="299" t="str">
        <f>IF(入力!C30="","",入力!C29&amp;"　"&amp;入力!E29&amp;"
"&amp;入力!C30&amp;"　"&amp;入力!E30)</f>
        <v>トコイ　ヒサキ
床井　陽咲</v>
      </c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Q38" s="305">
        <f>IF(入力!G29="","",入力!G29)</f>
        <v>5</v>
      </c>
      <c r="R38" s="306"/>
      <c r="S38" s="307"/>
      <c r="T38" s="311" t="str">
        <f>IF(入力!I29="","",入力!I29)</f>
        <v>青葉台小学校</v>
      </c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3"/>
      <c r="AJ38" s="305">
        <f>IF(入力!M29="","",入力!M29)</f>
        <v>518105433</v>
      </c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7"/>
      <c r="AZ38" s="305">
        <f>IF(入力!P29="","",入力!P29)</f>
        <v>148</v>
      </c>
      <c r="BA38" s="306"/>
      <c r="BB38" s="306"/>
      <c r="BC38" s="306"/>
      <c r="BD38" s="306"/>
      <c r="BE38" s="306"/>
      <c r="BF38" s="317"/>
    </row>
    <row r="39" spans="3:58" ht="15" customHeight="1">
      <c r="C39" s="319"/>
      <c r="D39" s="320"/>
      <c r="E39" s="321"/>
      <c r="F39" s="322"/>
      <c r="G39" s="323"/>
      <c r="H39" s="323"/>
      <c r="I39" s="323"/>
      <c r="J39" s="323"/>
      <c r="K39" s="323"/>
      <c r="L39" s="323"/>
      <c r="M39" s="323"/>
      <c r="N39" s="323"/>
      <c r="O39" s="323"/>
      <c r="P39" s="324"/>
      <c r="Q39" s="325"/>
      <c r="R39" s="326"/>
      <c r="S39" s="327"/>
      <c r="T39" s="328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30"/>
      <c r="AJ39" s="325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7"/>
      <c r="AZ39" s="325"/>
      <c r="BA39" s="326"/>
      <c r="BB39" s="326"/>
      <c r="BC39" s="326"/>
      <c r="BD39" s="326"/>
      <c r="BE39" s="326"/>
      <c r="BF39" s="331"/>
    </row>
    <row r="40" spans="3:58" ht="15" customHeight="1">
      <c r="C40" s="293">
        <f>IF(入力!B31="","",入力!B31)</f>
        <v>4</v>
      </c>
      <c r="D40" s="294"/>
      <c r="E40" s="295"/>
      <c r="F40" s="299" t="str">
        <f>IF(入力!C32="","",入力!C31&amp;"　"&amp;入力!E31&amp;"
"&amp;入力!C32&amp;"　"&amp;入力!E32)</f>
        <v>オオタ　ナナミ
太田　七夢</v>
      </c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5">
        <f>IF(入力!G31="","",入力!G31)</f>
        <v>6</v>
      </c>
      <c r="R40" s="306"/>
      <c r="S40" s="307"/>
      <c r="T40" s="311" t="str">
        <f>IF(入力!I31="","",入力!I31)</f>
        <v>千種小学校</v>
      </c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3"/>
      <c r="AJ40" s="305">
        <f>IF(入力!M31="","",入力!M31)</f>
        <v>521213408</v>
      </c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7"/>
      <c r="AZ40" s="305">
        <f>IF(入力!P31="","",入力!P31)</f>
        <v>151</v>
      </c>
      <c r="BA40" s="306"/>
      <c r="BB40" s="306"/>
      <c r="BC40" s="306"/>
      <c r="BD40" s="306"/>
      <c r="BE40" s="306"/>
      <c r="BF40" s="317"/>
    </row>
    <row r="41" spans="3:58" ht="15" customHeight="1">
      <c r="C41" s="319"/>
      <c r="D41" s="320"/>
      <c r="E41" s="321"/>
      <c r="F41" s="322"/>
      <c r="G41" s="323"/>
      <c r="H41" s="323"/>
      <c r="I41" s="323"/>
      <c r="J41" s="323"/>
      <c r="K41" s="323"/>
      <c r="L41" s="323"/>
      <c r="M41" s="323"/>
      <c r="N41" s="323"/>
      <c r="O41" s="323"/>
      <c r="P41" s="324"/>
      <c r="Q41" s="325"/>
      <c r="R41" s="326"/>
      <c r="S41" s="327"/>
      <c r="T41" s="328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30"/>
      <c r="AJ41" s="325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7"/>
      <c r="AZ41" s="325"/>
      <c r="BA41" s="326"/>
      <c r="BB41" s="326"/>
      <c r="BC41" s="326"/>
      <c r="BD41" s="326"/>
      <c r="BE41" s="326"/>
      <c r="BF41" s="331"/>
    </row>
    <row r="42" spans="3:58" ht="15" customHeight="1">
      <c r="C42" s="293">
        <f>IF(入力!B33="","",入力!B33)</f>
        <v>5</v>
      </c>
      <c r="D42" s="294"/>
      <c r="E42" s="295"/>
      <c r="F42" s="299" t="str">
        <f>IF(入力!C34="","",入力!C33&amp;"　"&amp;入力!E33&amp;"
"&amp;入力!C34&amp;"　"&amp;入力!E34)</f>
        <v>コンドウ　ユキノ
近藤　結希乃</v>
      </c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5">
        <f>IF(入力!G33="","",入力!G33)</f>
        <v>6</v>
      </c>
      <c r="R42" s="306"/>
      <c r="S42" s="307"/>
      <c r="T42" s="311" t="str">
        <f>IF(入力!I33="","",入力!I33)</f>
        <v>五所小学校</v>
      </c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3"/>
      <c r="AJ42" s="305">
        <f>IF(入力!M33="","",入力!M33)</f>
        <v>520487152</v>
      </c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7"/>
      <c r="AZ42" s="305">
        <f>IF(入力!P33="","",入力!P33)</f>
        <v>155</v>
      </c>
      <c r="BA42" s="306"/>
      <c r="BB42" s="306"/>
      <c r="BC42" s="306"/>
      <c r="BD42" s="306"/>
      <c r="BE42" s="306"/>
      <c r="BF42" s="317"/>
    </row>
    <row r="43" spans="3:58" ht="15" customHeight="1">
      <c r="C43" s="319"/>
      <c r="D43" s="320"/>
      <c r="E43" s="321"/>
      <c r="F43" s="322"/>
      <c r="G43" s="323"/>
      <c r="H43" s="323"/>
      <c r="I43" s="323"/>
      <c r="J43" s="323"/>
      <c r="K43" s="323"/>
      <c r="L43" s="323"/>
      <c r="M43" s="323"/>
      <c r="N43" s="323"/>
      <c r="O43" s="323"/>
      <c r="P43" s="324"/>
      <c r="Q43" s="325"/>
      <c r="R43" s="326"/>
      <c r="S43" s="327"/>
      <c r="T43" s="328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30"/>
      <c r="AJ43" s="325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7"/>
      <c r="AZ43" s="325"/>
      <c r="BA43" s="326"/>
      <c r="BB43" s="326"/>
      <c r="BC43" s="326"/>
      <c r="BD43" s="326"/>
      <c r="BE43" s="326"/>
      <c r="BF43" s="331"/>
    </row>
    <row r="44" spans="3:58" ht="15" customHeight="1">
      <c r="C44" s="293">
        <f>IF(入力!B35="","",入力!B35)</f>
        <v>6</v>
      </c>
      <c r="D44" s="294"/>
      <c r="E44" s="295"/>
      <c r="F44" s="299" t="str">
        <f>IF(入力!C36="","",入力!C35&amp;"　"&amp;入力!E35&amp;"
"&amp;入力!C36&amp;"　"&amp;入力!E36)</f>
        <v>オオツカ　アキ
大塚　愛季</v>
      </c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5">
        <f>IF(入力!G35="","",入力!G35)</f>
        <v>6</v>
      </c>
      <c r="R44" s="306"/>
      <c r="S44" s="307"/>
      <c r="T44" s="311" t="str">
        <f>IF(入力!I35="","",入力!I35)</f>
        <v>有秋西小学校</v>
      </c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3"/>
      <c r="AJ44" s="305">
        <f>IF(入力!M35="","",入力!M35)</f>
        <v>519813245</v>
      </c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7"/>
      <c r="AZ44" s="305">
        <f>IF(入力!P35="","",入力!P35)</f>
        <v>157</v>
      </c>
      <c r="BA44" s="306"/>
      <c r="BB44" s="306"/>
      <c r="BC44" s="306"/>
      <c r="BD44" s="306"/>
      <c r="BE44" s="306"/>
      <c r="BF44" s="317"/>
    </row>
    <row r="45" spans="3:58" ht="15" customHeight="1">
      <c r="C45" s="319"/>
      <c r="D45" s="320"/>
      <c r="E45" s="321"/>
      <c r="F45" s="322"/>
      <c r="G45" s="323"/>
      <c r="H45" s="323"/>
      <c r="I45" s="323"/>
      <c r="J45" s="323"/>
      <c r="K45" s="323"/>
      <c r="L45" s="323"/>
      <c r="M45" s="323"/>
      <c r="N45" s="323"/>
      <c r="O45" s="323"/>
      <c r="P45" s="324"/>
      <c r="Q45" s="325"/>
      <c r="R45" s="326"/>
      <c r="S45" s="327"/>
      <c r="T45" s="328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30"/>
      <c r="AJ45" s="325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7"/>
      <c r="AZ45" s="325"/>
      <c r="BA45" s="326"/>
      <c r="BB45" s="326"/>
      <c r="BC45" s="326"/>
      <c r="BD45" s="326"/>
      <c r="BE45" s="326"/>
      <c r="BF45" s="331"/>
    </row>
    <row r="46" spans="3:58" ht="15" customHeight="1">
      <c r="C46" s="293">
        <f>IF(入力!B37="","",入力!B37)</f>
        <v>7</v>
      </c>
      <c r="D46" s="294"/>
      <c r="E46" s="295"/>
      <c r="F46" s="299" t="str">
        <f>IF(入力!C38="","",入力!C37&amp;"　"&amp;入力!E37&amp;"
"&amp;入力!C38&amp;"　"&amp;入力!E38)</f>
        <v>ババ　ミライ
馬場　未來</v>
      </c>
      <c r="G46" s="300"/>
      <c r="H46" s="300"/>
      <c r="I46" s="300"/>
      <c r="J46" s="300"/>
      <c r="K46" s="300"/>
      <c r="L46" s="300"/>
      <c r="M46" s="300"/>
      <c r="N46" s="300"/>
      <c r="O46" s="300"/>
      <c r="P46" s="301"/>
      <c r="Q46" s="305">
        <f>IF(入力!G37="","",入力!G37)</f>
        <v>4</v>
      </c>
      <c r="R46" s="306"/>
      <c r="S46" s="307"/>
      <c r="T46" s="311" t="str">
        <f>IF(入力!I37="","",入力!I37)</f>
        <v>青葉台小学校</v>
      </c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3"/>
      <c r="AJ46" s="305">
        <f>IF(入力!M37="","",入力!M37)</f>
        <v>521893556</v>
      </c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7"/>
      <c r="AZ46" s="305">
        <f>IF(入力!P37="","",入力!P37)</f>
        <v>133</v>
      </c>
      <c r="BA46" s="306"/>
      <c r="BB46" s="306"/>
      <c r="BC46" s="306"/>
      <c r="BD46" s="306"/>
      <c r="BE46" s="306"/>
      <c r="BF46" s="317"/>
    </row>
    <row r="47" spans="3:58" ht="15" customHeight="1">
      <c r="C47" s="319"/>
      <c r="D47" s="320"/>
      <c r="E47" s="321"/>
      <c r="F47" s="322"/>
      <c r="G47" s="323"/>
      <c r="H47" s="323"/>
      <c r="I47" s="323"/>
      <c r="J47" s="323"/>
      <c r="K47" s="323"/>
      <c r="L47" s="323"/>
      <c r="M47" s="323"/>
      <c r="N47" s="323"/>
      <c r="O47" s="323"/>
      <c r="P47" s="324"/>
      <c r="Q47" s="325"/>
      <c r="R47" s="326"/>
      <c r="S47" s="327"/>
      <c r="T47" s="328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30"/>
      <c r="AJ47" s="325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7"/>
      <c r="AZ47" s="325"/>
      <c r="BA47" s="326"/>
      <c r="BB47" s="326"/>
      <c r="BC47" s="326"/>
      <c r="BD47" s="326"/>
      <c r="BE47" s="326"/>
      <c r="BF47" s="331"/>
    </row>
    <row r="48" spans="3:58" ht="15" customHeight="1">
      <c r="C48" s="293">
        <f>IF(入力!B39="","",入力!B39)</f>
        <v>8</v>
      </c>
      <c r="D48" s="294"/>
      <c r="E48" s="295"/>
      <c r="F48" s="299" t="str">
        <f>IF(入力!C40="","",入力!C39&amp;"　"&amp;入力!E39&amp;"
"&amp;入力!C40&amp;"　"&amp;入力!E40)</f>
        <v>タケウチ　ユウカ
武内　優花</v>
      </c>
      <c r="G48" s="300"/>
      <c r="H48" s="300"/>
      <c r="I48" s="300"/>
      <c r="J48" s="300"/>
      <c r="K48" s="300"/>
      <c r="L48" s="300"/>
      <c r="M48" s="300"/>
      <c r="N48" s="300"/>
      <c r="O48" s="300"/>
      <c r="P48" s="301"/>
      <c r="Q48" s="305">
        <f>IF(入力!G39="","",入力!G39)</f>
        <v>4</v>
      </c>
      <c r="R48" s="306"/>
      <c r="S48" s="307"/>
      <c r="T48" s="311" t="str">
        <f>IF(入力!I39="","",入力!I39)</f>
        <v>国分寺台西小学校</v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J48" s="305">
        <f>IF(入力!M39="","",入力!M39)</f>
        <v>521893563</v>
      </c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7"/>
      <c r="AZ48" s="305">
        <f>IF(入力!P39="","",入力!P39)</f>
        <v>134</v>
      </c>
      <c r="BA48" s="306"/>
      <c r="BB48" s="306"/>
      <c r="BC48" s="306"/>
      <c r="BD48" s="306"/>
      <c r="BE48" s="306"/>
      <c r="BF48" s="317"/>
    </row>
    <row r="49" spans="3:58" ht="15" customHeight="1">
      <c r="C49" s="319"/>
      <c r="D49" s="320"/>
      <c r="E49" s="321"/>
      <c r="F49" s="322"/>
      <c r="G49" s="323"/>
      <c r="H49" s="323"/>
      <c r="I49" s="323"/>
      <c r="J49" s="323"/>
      <c r="K49" s="323"/>
      <c r="L49" s="323"/>
      <c r="M49" s="323"/>
      <c r="N49" s="323"/>
      <c r="O49" s="323"/>
      <c r="P49" s="324"/>
      <c r="Q49" s="325"/>
      <c r="R49" s="326"/>
      <c r="S49" s="327"/>
      <c r="T49" s="328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30"/>
      <c r="AJ49" s="325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7"/>
      <c r="AZ49" s="325"/>
      <c r="BA49" s="326"/>
      <c r="BB49" s="326"/>
      <c r="BC49" s="326"/>
      <c r="BD49" s="326"/>
      <c r="BE49" s="326"/>
      <c r="BF49" s="331"/>
    </row>
    <row r="50" spans="3:58" ht="15" customHeight="1">
      <c r="C50" s="293">
        <f>IF(入力!B41="","",入力!B41)</f>
        <v>9</v>
      </c>
      <c r="D50" s="294"/>
      <c r="E50" s="295"/>
      <c r="F50" s="299" t="str">
        <f>IF(入力!C42="","",入力!C41&amp;"　"&amp;入力!E41&amp;"
"&amp;入力!C42&amp;"　"&amp;入力!E42)</f>
        <v>タケウチ　ホノカ
武内　穂花</v>
      </c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05">
        <f>IF(入力!G41="","",入力!G41)</f>
        <v>3</v>
      </c>
      <c r="R50" s="306"/>
      <c r="S50" s="307"/>
      <c r="T50" s="311" t="str">
        <f>IF(入力!I41="","",入力!I41)</f>
        <v>国分寺台西小学校</v>
      </c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3"/>
      <c r="AJ50" s="305">
        <f>IF(入力!M41="","",入力!M41)</f>
        <v>521893587</v>
      </c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7"/>
      <c r="AZ50" s="305">
        <f>IF(入力!P41="","",入力!P41)</f>
        <v>124</v>
      </c>
      <c r="BA50" s="306"/>
      <c r="BB50" s="306"/>
      <c r="BC50" s="306"/>
      <c r="BD50" s="306"/>
      <c r="BE50" s="306"/>
      <c r="BF50" s="317"/>
    </row>
    <row r="51" spans="3:58" ht="15" customHeight="1">
      <c r="C51" s="319"/>
      <c r="D51" s="320"/>
      <c r="E51" s="321"/>
      <c r="F51" s="322"/>
      <c r="G51" s="323"/>
      <c r="H51" s="323"/>
      <c r="I51" s="323"/>
      <c r="J51" s="323"/>
      <c r="K51" s="323"/>
      <c r="L51" s="323"/>
      <c r="M51" s="323"/>
      <c r="N51" s="323"/>
      <c r="O51" s="323"/>
      <c r="P51" s="324"/>
      <c r="Q51" s="325"/>
      <c r="R51" s="326"/>
      <c r="S51" s="327"/>
      <c r="T51" s="328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30"/>
      <c r="AJ51" s="325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7"/>
      <c r="AZ51" s="325"/>
      <c r="BA51" s="326"/>
      <c r="BB51" s="326"/>
      <c r="BC51" s="326"/>
      <c r="BD51" s="326"/>
      <c r="BE51" s="326"/>
      <c r="BF51" s="331"/>
    </row>
    <row r="52" spans="3:58" ht="15" customHeight="1">
      <c r="C52" s="293">
        <f>IF(入力!B43="","",入力!B43)</f>
        <v>10</v>
      </c>
      <c r="D52" s="294"/>
      <c r="E52" s="295"/>
      <c r="F52" s="299" t="str">
        <f>IF(入力!C44="","",入力!C43&amp;"　"&amp;入力!E43&amp;"
"&amp;入力!C44&amp;"　"&amp;入力!E44)</f>
        <v>オオクワ　ルカ
大桑　瑠華</v>
      </c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05">
        <f>IF(入力!G43="","",入力!G43)</f>
        <v>4</v>
      </c>
      <c r="R52" s="306"/>
      <c r="S52" s="307"/>
      <c r="T52" s="311" t="str">
        <f>IF(入力!I43="","",入力!I43)</f>
        <v>有秋西小学校</v>
      </c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3"/>
      <c r="AJ52" s="305">
        <f>IF(入力!M43="","",入力!M43)</f>
        <v>521995069</v>
      </c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7"/>
      <c r="AZ52" s="305">
        <f>IF(入力!P43="","",入力!P43)</f>
        <v>134</v>
      </c>
      <c r="BA52" s="306"/>
      <c r="BB52" s="306"/>
      <c r="BC52" s="306"/>
      <c r="BD52" s="306"/>
      <c r="BE52" s="306"/>
      <c r="BF52" s="317"/>
    </row>
    <row r="53" spans="3:58" ht="15" customHeight="1">
      <c r="C53" s="319"/>
      <c r="D53" s="320"/>
      <c r="E53" s="321"/>
      <c r="F53" s="322"/>
      <c r="G53" s="323"/>
      <c r="H53" s="323"/>
      <c r="I53" s="323"/>
      <c r="J53" s="323"/>
      <c r="K53" s="323"/>
      <c r="L53" s="323"/>
      <c r="M53" s="323"/>
      <c r="N53" s="323"/>
      <c r="O53" s="323"/>
      <c r="P53" s="324"/>
      <c r="Q53" s="325"/>
      <c r="R53" s="326"/>
      <c r="S53" s="327"/>
      <c r="T53" s="328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30"/>
      <c r="AJ53" s="325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7"/>
      <c r="AZ53" s="325"/>
      <c r="BA53" s="326"/>
      <c r="BB53" s="326"/>
      <c r="BC53" s="326"/>
      <c r="BD53" s="326"/>
      <c r="BE53" s="326"/>
      <c r="BF53" s="331"/>
    </row>
    <row r="54" spans="3:58" ht="15" customHeight="1">
      <c r="C54" s="293">
        <f>IF(入力!B45="","",入力!B45)</f>
        <v>11</v>
      </c>
      <c r="D54" s="294"/>
      <c r="E54" s="295"/>
      <c r="F54" s="299" t="str">
        <f>IF(入力!C46="","",入力!C45&amp;"　"&amp;入力!E45&amp;"
"&amp;入力!C46&amp;"　"&amp;入力!E46)</f>
        <v>タケウチ　ヒナノ　
竹内　陽菜乃</v>
      </c>
      <c r="G54" s="300"/>
      <c r="H54" s="300"/>
      <c r="I54" s="300"/>
      <c r="J54" s="300"/>
      <c r="K54" s="300"/>
      <c r="L54" s="300"/>
      <c r="M54" s="300"/>
      <c r="N54" s="300"/>
      <c r="O54" s="300"/>
      <c r="P54" s="301"/>
      <c r="Q54" s="305">
        <f>IF(入力!G45="","",入力!G45)</f>
        <v>1</v>
      </c>
      <c r="R54" s="306"/>
      <c r="S54" s="307"/>
      <c r="T54" s="311" t="str">
        <f>IF(入力!I45="","",入力!I45)</f>
        <v>国分寺台西小学校</v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3"/>
      <c r="AJ54" s="305">
        <f>IF(入力!M45="","",入力!M45)</f>
        <v>521995076</v>
      </c>
      <c r="AK54" s="306"/>
      <c r="AL54" s="306"/>
      <c r="AM54" s="306"/>
      <c r="AN54" s="306"/>
      <c r="AO54" s="306"/>
      <c r="AP54" s="306"/>
      <c r="AQ54" s="306"/>
      <c r="AR54" s="306"/>
      <c r="AS54" s="306"/>
      <c r="AT54" s="306"/>
      <c r="AU54" s="306"/>
      <c r="AV54" s="306"/>
      <c r="AW54" s="306"/>
      <c r="AX54" s="306"/>
      <c r="AY54" s="307"/>
      <c r="AZ54" s="305">
        <f>IF(入力!P45="","",入力!P45)</f>
        <v>114</v>
      </c>
      <c r="BA54" s="306"/>
      <c r="BB54" s="306"/>
      <c r="BC54" s="306"/>
      <c r="BD54" s="306"/>
      <c r="BE54" s="306"/>
      <c r="BF54" s="317"/>
    </row>
    <row r="55" spans="3:58" ht="15" customHeight="1">
      <c r="C55" s="319"/>
      <c r="D55" s="320"/>
      <c r="E55" s="321"/>
      <c r="F55" s="322"/>
      <c r="G55" s="323"/>
      <c r="H55" s="323"/>
      <c r="I55" s="323"/>
      <c r="J55" s="323"/>
      <c r="K55" s="323"/>
      <c r="L55" s="323"/>
      <c r="M55" s="323"/>
      <c r="N55" s="323"/>
      <c r="O55" s="323"/>
      <c r="P55" s="324"/>
      <c r="Q55" s="325"/>
      <c r="R55" s="326"/>
      <c r="S55" s="327"/>
      <c r="T55" s="328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30"/>
      <c r="AJ55" s="325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7"/>
      <c r="AZ55" s="325"/>
      <c r="BA55" s="326"/>
      <c r="BB55" s="326"/>
      <c r="BC55" s="326"/>
      <c r="BD55" s="326"/>
      <c r="BE55" s="326"/>
      <c r="BF55" s="331"/>
    </row>
    <row r="56" spans="3:58" ht="15" customHeight="1">
      <c r="C56" s="293">
        <f>IF(入力!B47="","",入力!B47)</f>
        <v>12</v>
      </c>
      <c r="D56" s="294"/>
      <c r="E56" s="295"/>
      <c r="F56" s="299" t="str">
        <f>IF(入力!C48="","",入力!C47&amp;"　"&amp;入力!E47&amp;"
"&amp;入力!C48&amp;"　"&amp;入力!E48)</f>
        <v>マツモト　カエデ
松本　楓</v>
      </c>
      <c r="G56" s="300"/>
      <c r="H56" s="300"/>
      <c r="I56" s="300"/>
      <c r="J56" s="300"/>
      <c r="K56" s="300"/>
      <c r="L56" s="300"/>
      <c r="M56" s="300"/>
      <c r="N56" s="300"/>
      <c r="O56" s="300"/>
      <c r="P56" s="301"/>
      <c r="Q56" s="305">
        <f>IF(入力!G47="","",入力!G47)</f>
        <v>6</v>
      </c>
      <c r="R56" s="306"/>
      <c r="S56" s="307"/>
      <c r="T56" s="311" t="str">
        <f>IF(入力!I47="","",入力!I47)</f>
        <v>有秋西小学校</v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3"/>
      <c r="AJ56" s="305">
        <f>IF(入力!M47="","",入力!M47)</f>
        <v>522120842</v>
      </c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7"/>
      <c r="AZ56" s="305">
        <f>IF(入力!P47="","",入力!P47)</f>
        <v>150</v>
      </c>
      <c r="BA56" s="306"/>
      <c r="BB56" s="306"/>
      <c r="BC56" s="306"/>
      <c r="BD56" s="306"/>
      <c r="BE56" s="306"/>
      <c r="BF56" s="317"/>
    </row>
    <row r="57" spans="3:58" ht="15" customHeight="1" thickBot="1">
      <c r="C57" s="296"/>
      <c r="D57" s="297"/>
      <c r="E57" s="298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4"/>
      <c r="Q57" s="308"/>
      <c r="R57" s="309"/>
      <c r="S57" s="310"/>
      <c r="T57" s="314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6"/>
      <c r="AJ57" s="308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10"/>
      <c r="AZ57" s="308"/>
      <c r="BA57" s="309"/>
      <c r="BB57" s="309"/>
      <c r="BC57" s="309"/>
      <c r="BD57" s="309"/>
      <c r="BE57" s="309"/>
      <c r="BF57" s="3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7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姉崎ジュニアバレーボールクラブ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432792959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吉川　龍太郎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503955109</v>
      </c>
      <c r="H7" s="283"/>
      <c r="I7" s="283"/>
      <c r="J7" s="283">
        <f>IF(入力!J7="","",入力!J7)</f>
        <v>18471</v>
      </c>
      <c r="K7" s="283"/>
      <c r="L7" s="283"/>
      <c r="M7" s="283">
        <f>IF(入力!M7="","",入力!M7)</f>
        <v>910021761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渡辺　　　誠</v>
      </c>
      <c r="D9" s="277"/>
      <c r="E9" s="277"/>
      <c r="F9" s="277"/>
      <c r="G9" s="283">
        <f>IF(入力!G9="","",入力!G9)</f>
        <v>507157408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床井　祐介</v>
      </c>
      <c r="D11" s="277"/>
      <c r="E11" s="277"/>
      <c r="F11" s="277"/>
      <c r="G11" s="283">
        <f>IF(入力!G11="","",入力!G11)</f>
        <v>507157408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吉川　龍太郎</v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吉川　龍太郎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千葉県市原市姉崎1699-8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090-1102-3806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90－1102－3806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岸　苺果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千種小学校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518709631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黄　遥陽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五所小学校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518108755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床井　陽咲</v>
      </c>
      <c r="D29" s="277"/>
      <c r="E29" s="277"/>
      <c r="F29" s="277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青葉台小学校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518105433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太田　七夢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千種小学校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521213408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近藤　結希乃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五所小学校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520487152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大塚　愛季</v>
      </c>
      <c r="D35" s="277"/>
      <c r="E35" s="277"/>
      <c r="F35" s="277"/>
      <c r="G35" s="275">
        <f>IF(入力!G35="","",入力!G35)</f>
        <v>6</v>
      </c>
      <c r="H35" s="275" t="str">
        <f>IF(入力!H35="","",入力!H35)</f>
        <v/>
      </c>
      <c r="I35" s="275" t="str">
        <f>IF(入力!I35="","",入力!I35)</f>
        <v>有秋西小学校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519813245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馬場　未來</v>
      </c>
      <c r="D37" s="277"/>
      <c r="E37" s="277"/>
      <c r="F37" s="277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青葉台小学校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521893556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武内　優花</v>
      </c>
      <c r="D39" s="277"/>
      <c r="E39" s="277"/>
      <c r="F39" s="277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国分寺台西小学校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521893563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武内　穂花</v>
      </c>
      <c r="D41" s="277"/>
      <c r="E41" s="277"/>
      <c r="F41" s="277"/>
      <c r="G41" s="275">
        <f>IF(入力!G41="","",入力!G41)</f>
        <v>3</v>
      </c>
      <c r="H41" s="275" t="str">
        <f>IF(入力!H41="","",入力!H41)</f>
        <v/>
      </c>
      <c r="I41" s="275" t="str">
        <f>IF(入力!I41="","",入力!I41)</f>
        <v>国分寺台西小学校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521893587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大桑　瑠華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有秋西小学校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521995069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竹内　陽菜乃</v>
      </c>
      <c r="D45" s="277"/>
      <c r="E45" s="277"/>
      <c r="F45" s="277"/>
      <c r="G45" s="275">
        <f>IF(入力!G45="","",入力!G45)</f>
        <v>1</v>
      </c>
      <c r="H45" s="275" t="str">
        <f>IF(入力!H45="","",入力!H45)</f>
        <v/>
      </c>
      <c r="I45" s="275" t="str">
        <f>IF(入力!I45="","",入力!I45)</f>
        <v>国分寺台西小学校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521995076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松本　楓</v>
      </c>
      <c r="D47" s="277"/>
      <c r="E47" s="277"/>
      <c r="F47" s="277"/>
      <c r="G47" s="275">
        <f>IF(入力!G47="","",入力!G47)</f>
        <v>6</v>
      </c>
      <c r="H47" s="275" t="str">
        <f>IF(入力!H47="","",入力!H47)</f>
        <v/>
      </c>
      <c r="I47" s="275" t="str">
        <f>IF(入力!I47="","",入力!I47)</f>
        <v>有秋西小学校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522120842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>　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1" zoomScaleNormal="100" workbookViewId="0">
      <selection activeCell="C35" sqref="C35:F36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姉崎ジュニアバレーボールクラブ</v>
      </c>
      <c r="D2" s="286"/>
      <c r="E2" s="286"/>
      <c r="F2" s="286"/>
      <c r="G2" s="286"/>
      <c r="H2" s="286"/>
      <c r="I2" s="286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>
        <f>IF(入力!C4="","",IF(入力!C5="",入力!C4,入力!C4&amp;"　　"&amp;入力!C5))</f>
        <v>432792959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吉川　龍太郎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503955109</v>
      </c>
      <c r="H7" s="283"/>
      <c r="I7" s="283"/>
      <c r="J7" s="283">
        <f>IF(入力!J7="","",入力!J7)</f>
        <v>18471</v>
      </c>
      <c r="K7" s="283"/>
      <c r="L7" s="283"/>
      <c r="M7" s="283">
        <f>IF(入力!M7="","",入力!M7)</f>
        <v>910021761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渡辺　　　誠</v>
      </c>
      <c r="D9" s="277"/>
      <c r="E9" s="277"/>
      <c r="F9" s="277"/>
      <c r="G9" s="283">
        <f>IF(入力!G9="","",入力!G9)</f>
        <v>507157408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床井　祐介</v>
      </c>
      <c r="D11" s="277"/>
      <c r="E11" s="277"/>
      <c r="F11" s="277"/>
      <c r="G11" s="283">
        <f>IF(入力!G11="","",入力!G11)</f>
        <v>507157408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>吉川　龍太郎</v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吉川　龍太郎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千葉県市原市姉崎1699-8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090-1102-3806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90－1102－3806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岸　苺果</v>
      </c>
      <c r="D25" s="277"/>
      <c r="E25" s="277"/>
      <c r="F25" s="277"/>
      <c r="G25" s="275">
        <f>IF(入力!G25="","",入力!G25)</f>
        <v>6</v>
      </c>
      <c r="H25" s="275" t="str">
        <f>IF(入力!H25="","",入力!H25)</f>
        <v/>
      </c>
      <c r="I25" s="275" t="str">
        <f>IF(入力!I25="","",入力!I25)</f>
        <v>千種小学校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518709631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黄　遥陽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五所小学校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518108755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床井　陽咲</v>
      </c>
      <c r="D29" s="277"/>
      <c r="E29" s="277"/>
      <c r="F29" s="277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青葉台小学校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518105433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太田　七夢</v>
      </c>
      <c r="D31" s="277"/>
      <c r="E31" s="277"/>
      <c r="F31" s="277"/>
      <c r="G31" s="275">
        <f>IF(入力!G31="","",入力!G31)</f>
        <v>6</v>
      </c>
      <c r="H31" s="275" t="str">
        <f>IF(入力!H31="","",入力!H31)</f>
        <v/>
      </c>
      <c r="I31" s="275" t="str">
        <f>IF(入力!I31="","",入力!I31)</f>
        <v>千種小学校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521213408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近藤　結希乃</v>
      </c>
      <c r="D33" s="277"/>
      <c r="E33" s="277"/>
      <c r="F33" s="277"/>
      <c r="G33" s="275">
        <f>IF(入力!G33="","",入力!G33)</f>
        <v>6</v>
      </c>
      <c r="H33" s="275" t="str">
        <f>IF(入力!H33="","",入力!H33)</f>
        <v/>
      </c>
      <c r="I33" s="275" t="str">
        <f>IF(入力!I33="","",入力!I33)</f>
        <v>五所小学校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520487152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大塚　愛季</v>
      </c>
      <c r="D35" s="277"/>
      <c r="E35" s="277"/>
      <c r="F35" s="277"/>
      <c r="G35" s="275">
        <f>IF(入力!G35="","",入力!G35)</f>
        <v>6</v>
      </c>
      <c r="H35" s="275" t="str">
        <f>IF(入力!H35="","",入力!H35)</f>
        <v/>
      </c>
      <c r="I35" s="275" t="str">
        <f>IF(入力!I35="","",入力!I35)</f>
        <v>有秋西小学校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519813245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馬場　未來</v>
      </c>
      <c r="D37" s="277"/>
      <c r="E37" s="277"/>
      <c r="F37" s="277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青葉台小学校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521893556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武内　優花</v>
      </c>
      <c r="D39" s="277"/>
      <c r="E39" s="277"/>
      <c r="F39" s="277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国分寺台西小学校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521893563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武内　穂花</v>
      </c>
      <c r="D41" s="277"/>
      <c r="E41" s="277"/>
      <c r="F41" s="277"/>
      <c r="G41" s="275">
        <f>IF(入力!G41="","",入力!G41)</f>
        <v>3</v>
      </c>
      <c r="H41" s="275" t="str">
        <f>IF(入力!H41="","",入力!H41)</f>
        <v/>
      </c>
      <c r="I41" s="275" t="str">
        <f>IF(入力!I41="","",入力!I41)</f>
        <v>国分寺台西小学校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521893587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大桑　瑠華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有秋西小学校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521995069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竹内　陽菜乃</v>
      </c>
      <c r="D45" s="277"/>
      <c r="E45" s="277"/>
      <c r="F45" s="277"/>
      <c r="G45" s="275">
        <f>IF(入力!G45="","",入力!G45)</f>
        <v>1</v>
      </c>
      <c r="H45" s="275" t="str">
        <f>IF(入力!H45="","",入力!H45)</f>
        <v/>
      </c>
      <c r="I45" s="275" t="str">
        <f>IF(入力!I45="","",入力!I45)</f>
        <v>国分寺台西小学校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521995076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松本　楓</v>
      </c>
      <c r="D47" s="277"/>
      <c r="E47" s="277"/>
      <c r="F47" s="277"/>
      <c r="G47" s="275">
        <f>IF(入力!G47="","",入力!G47)</f>
        <v>6</v>
      </c>
      <c r="H47" s="275" t="str">
        <f>IF(入力!H47="","",入力!H47)</f>
        <v/>
      </c>
      <c r="I47" s="275" t="str">
        <f>IF(入力!I47="","",入力!I47)</f>
        <v>有秋西小学校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522120842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>　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女子</v>
      </c>
      <c r="I5" s="29">
        <f>入力!Y25</f>
        <v>12</v>
      </c>
      <c r="J5" s="455" t="str">
        <f>IF(入力!A55="","",入力!A55)</f>
        <v/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姉崎ジュニアバレーボールクラブ</v>
      </c>
      <c r="C7" s="33" t="str">
        <f>IF(入力!C2="","",入力!C2)</f>
        <v>アネサキジュニアバレーボールクラブ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</v>
      </c>
      <c r="T16" s="33" t="str">
        <f>IF(入力!P8="","",入力!P8)</f>
        <v>千葉県市原市姉崎1699‐8</v>
      </c>
      <c r="U16" s="33" t="str">
        <f>IF(入力!AL7="","",入力!AL7)</f>
        <v>０４３６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渡辺　　</v>
      </c>
      <c r="D17" s="33" t="str">
        <f>IF(入力!E10="","",入力!E10)</f>
        <v>誠</v>
      </c>
      <c r="E17" s="33" t="str">
        <f>IF(入力!C9="","",入力!C9)</f>
        <v>ワタナベ</v>
      </c>
      <c r="F17" s="33" t="str">
        <f>IF(入力!E9="","",入力!E9)</f>
        <v>マコト</v>
      </c>
      <c r="G17" s="33">
        <f>IF(入力!G9="","",入力!G9)</f>
        <v>507157408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０１２５</v>
      </c>
      <c r="T17" s="33" t="str">
        <f>IF(入力!P10="","",入力!P10)</f>
        <v>千葉県有秋台西１－６－６９</v>
      </c>
      <c r="U17" s="33" t="str">
        <f>IF(入力!AL9="","",入力!AL9)</f>
        <v>０９０</v>
      </c>
      <c r="V17" s="33" t="str">
        <f>IF(入力!AK10="","",入力!AK10)</f>
        <v>５３４３</v>
      </c>
      <c r="W17" s="33" t="str">
        <f>IF(入力!AP10="","",入力!AP10)</f>
        <v>４２９０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床井</v>
      </c>
      <c r="D20" s="33" t="str">
        <f>IF(入力!E12="","",入力!E12)</f>
        <v>祐介</v>
      </c>
      <c r="E20" s="33" t="str">
        <f>IF(入力!C11="","",入力!C11)</f>
        <v>トコイ</v>
      </c>
      <c r="F20" s="33" t="str">
        <f>IF(入力!E11="","",入力!E11)</f>
        <v>ユウスケ</v>
      </c>
      <c r="G20" s="33">
        <f>IF(入力!G11="","",入力!G11)</f>
        <v>507157408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０１１７</v>
      </c>
      <c r="T20" s="33" t="str">
        <f>IF(入力!P12="","",入力!P12)</f>
        <v>千葉県市原市青葉台5‐16‐30</v>
      </c>
      <c r="U20" s="33" t="str">
        <f>IF(入力!AL11="","",入力!AL11)</f>
        <v>０９０</v>
      </c>
      <c r="V20" s="33" t="str">
        <f>IF(入力!AK12="","",入力!AK12)</f>
        <v>５３４３</v>
      </c>
      <c r="W20" s="33" t="str">
        <f>IF(入力!AP12="","",入力!AP12)</f>
        <v>４２９０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090</v>
      </c>
      <c r="V22" s="33" t="str">
        <f>IF(入力!AK16="","",入力!AK16)</f>
        <v>1102</v>
      </c>
      <c r="W22" s="33" t="str">
        <f>IF(入力!AP16="","",入力!AP16)</f>
        <v>3806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岸</v>
      </c>
      <c r="D24" s="75" t="str">
        <f>VLOOKUP($B$51,$A$53:$F$352,4)</f>
        <v>苺果</v>
      </c>
      <c r="E24" s="75" t="str">
        <f>VLOOKUP($B$51,$A$53:$F$352,5)</f>
        <v>キシ</v>
      </c>
      <c r="F24" s="75" t="str">
        <f>VLOOKUP($B$51,$A$53:$F$352,6)</f>
        <v>マイカ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岸</v>
      </c>
      <c r="D53" s="33" t="str">
        <f>IF(入力!E26="","",入力!E26)</f>
        <v>苺果</v>
      </c>
      <c r="E53" s="33" t="str">
        <f>IF(入力!C25="","",入力!C25)</f>
        <v>キシ</v>
      </c>
      <c r="F53" s="33" t="str">
        <f>IF(入力!E25="","",入力!E25)</f>
        <v>マイカ</v>
      </c>
      <c r="G53" s="33">
        <f>IF(入力!M25="","",入力!M25)</f>
        <v>518709631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黄</v>
      </c>
      <c r="D54" s="33" t="str">
        <f>IF(入力!E28="","",入力!E28)</f>
        <v>遥陽</v>
      </c>
      <c r="E54" s="33" t="str">
        <f>IF(入力!C27="","",入力!C27)</f>
        <v>コウ</v>
      </c>
      <c r="F54" s="33" t="str">
        <f>IF(入力!E27="","",入力!E27)</f>
        <v>ハルヒ</v>
      </c>
      <c r="G54" s="33">
        <f>IF(入力!M27="","",入力!M27)</f>
        <v>518108755</v>
      </c>
      <c r="H54" s="33" t="str">
        <f>IF(入力!I27="","",入力!I27)</f>
        <v>五所小学校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床井</v>
      </c>
      <c r="D55" s="33" t="str">
        <f>IF(入力!E30="","",入力!E30)</f>
        <v>陽咲</v>
      </c>
      <c r="E55" s="33" t="str">
        <f>IF(入力!C29="","",入力!C29)</f>
        <v>トコイ</v>
      </c>
      <c r="F55" s="33" t="str">
        <f>IF(入力!E29="","",入力!E29)</f>
        <v>ヒサキ</v>
      </c>
      <c r="G55" s="33">
        <f>IF(入力!M29="","",入力!M29)</f>
        <v>518105433</v>
      </c>
      <c r="H55" s="33" t="str">
        <f>IF(入力!I29="","",入力!I29)</f>
        <v>青葉台小学校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太田</v>
      </c>
      <c r="D56" s="33" t="str">
        <f>IF(入力!E32="","",入力!E32)</f>
        <v>七夢</v>
      </c>
      <c r="E56" s="33" t="str">
        <f>IF(入力!C31="","",入力!C31)</f>
        <v>オオタ</v>
      </c>
      <c r="F56" s="33" t="str">
        <f>IF(入力!E31="","",入力!E31)</f>
        <v>ナナミ</v>
      </c>
      <c r="G56" s="33">
        <f>IF(入力!M31="","",入力!M31)</f>
        <v>521213408</v>
      </c>
      <c r="H56" s="33" t="str">
        <f>IF(入力!I31="","",入力!I31)</f>
        <v>千種小学校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近藤</v>
      </c>
      <c r="D57" s="33" t="str">
        <f>IF(入力!E34="","",入力!E34)</f>
        <v>結希乃</v>
      </c>
      <c r="E57" s="33" t="str">
        <f>IF(入力!C33="","",入力!C33)</f>
        <v>コンドウ</v>
      </c>
      <c r="F57" s="33" t="str">
        <f>IF(入力!E33="","",入力!E33)</f>
        <v>ユキノ</v>
      </c>
      <c r="G57" s="33">
        <f>IF(入力!M33="","",入力!M33)</f>
        <v>520487152</v>
      </c>
      <c r="H57" s="33" t="str">
        <f>IF(入力!I33="","",入力!I33)</f>
        <v>五所小学校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大塚</v>
      </c>
      <c r="D58" s="33" t="str">
        <f>IF(入力!E36="","",入力!E36)</f>
        <v>愛季</v>
      </c>
      <c r="E58" s="33" t="str">
        <f>IF(入力!C35="","",入力!C35)</f>
        <v>オオツカ</v>
      </c>
      <c r="F58" s="33" t="str">
        <f>IF(入力!E35="","",入力!E35)</f>
        <v>アキ</v>
      </c>
      <c r="G58" s="33">
        <f>IF(入力!M35="","",入力!M35)</f>
        <v>519813245</v>
      </c>
      <c r="H58" s="33" t="str">
        <f>IF(入力!I35="","",入力!I35)</f>
        <v>有秋西小学校</v>
      </c>
      <c r="I58" s="33">
        <f>IF(入力!G35="","",入力!G35)</f>
        <v>6</v>
      </c>
      <c r="J58" s="33">
        <f>IF(入力!P35="","",入力!P35)</f>
        <v>157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馬場</v>
      </c>
      <c r="D59" s="33" t="str">
        <f>IF(入力!E38="","",入力!E38)</f>
        <v>未來</v>
      </c>
      <c r="E59" s="33" t="str">
        <f>IF(入力!C37="","",入力!C37)</f>
        <v>ババ</v>
      </c>
      <c r="F59" s="33" t="str">
        <f>IF(入力!E37="","",入力!E37)</f>
        <v>ミライ</v>
      </c>
      <c r="G59" s="33">
        <f>IF(入力!M37="","",入力!M37)</f>
        <v>521893556</v>
      </c>
      <c r="H59" s="33" t="str">
        <f>IF(入力!I37="","",入力!I37)</f>
        <v>青葉台小学校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武内</v>
      </c>
      <c r="D60" s="33" t="str">
        <f>IF(入力!E40="","",入力!E40)</f>
        <v>優花</v>
      </c>
      <c r="E60" s="33" t="str">
        <f>IF(入力!C39="","",入力!C39)</f>
        <v>タケウチ</v>
      </c>
      <c r="F60" s="33" t="str">
        <f>IF(入力!E39="","",入力!E39)</f>
        <v>ユウカ</v>
      </c>
      <c r="G60" s="33">
        <f>IF(入力!M39="","",入力!M39)</f>
        <v>521893563</v>
      </c>
      <c r="H60" s="33" t="str">
        <f>IF(入力!I39="","",入力!I39)</f>
        <v>国分寺台西小学校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武内</v>
      </c>
      <c r="D61" s="33" t="str">
        <f>IF(入力!E42="","",入力!E42)</f>
        <v>穂花</v>
      </c>
      <c r="E61" s="33" t="str">
        <f>IF(入力!C41="","",入力!C41)</f>
        <v>タケウチ</v>
      </c>
      <c r="F61" s="33" t="str">
        <f>IF(入力!E41="","",入力!E41)</f>
        <v>ホノカ</v>
      </c>
      <c r="G61" s="33">
        <f>IF(入力!M41="","",入力!M41)</f>
        <v>521893587</v>
      </c>
      <c r="H61" s="33" t="str">
        <f>IF(入力!I41="","",入力!I41)</f>
        <v>国分寺台西小学校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大桑</v>
      </c>
      <c r="D62" s="33" t="str">
        <f>IF(入力!E44="","",入力!E44)</f>
        <v>瑠華</v>
      </c>
      <c r="E62" s="33" t="str">
        <f>IF(入力!C43="","",入力!C43)</f>
        <v>オオクワ</v>
      </c>
      <c r="F62" s="33" t="str">
        <f>IF(入力!E43="","",入力!E43)</f>
        <v>ルカ</v>
      </c>
      <c r="G62" s="33">
        <f>IF(入力!M43="","",入力!M43)</f>
        <v>521995069</v>
      </c>
      <c r="H62" s="33" t="str">
        <f>IF(入力!I43="","",入力!I43)</f>
        <v>有秋西小学校</v>
      </c>
      <c r="I62" s="33">
        <f>IF(入力!G43="","",入力!G43)</f>
        <v>4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竹内</v>
      </c>
      <c r="D63" s="33" t="str">
        <f>IF(入力!E46="","",入力!E46)</f>
        <v>陽菜乃</v>
      </c>
      <c r="E63" s="33" t="str">
        <f>IF(入力!C45="","",入力!C45)</f>
        <v>タケウチ</v>
      </c>
      <c r="F63" s="33" t="str">
        <f>IF(入力!E45="","",入力!E45)</f>
        <v>ヒナノ　</v>
      </c>
      <c r="G63" s="33">
        <f>IF(入力!M45="","",入力!M45)</f>
        <v>521995076</v>
      </c>
      <c r="H63" s="33" t="str">
        <f>IF(入力!I45="","",入力!I45)</f>
        <v>国分寺台西小学校</v>
      </c>
      <c r="I63" s="33">
        <f>IF(入力!G45="","",入力!G45)</f>
        <v>1</v>
      </c>
      <c r="J63" s="33">
        <f>IF(入力!P45="","",入力!P45)</f>
        <v>114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松本</v>
      </c>
      <c r="D64" s="33" t="str">
        <f>IF(入力!E48="","",入力!E48)</f>
        <v>楓</v>
      </c>
      <c r="E64" s="33" t="str">
        <f>IF(入力!C47="","",入力!C47)</f>
        <v>マツモト</v>
      </c>
      <c r="F64" s="33" t="str">
        <f>IF(入力!E47="","",入力!E47)</f>
        <v>カエデ</v>
      </c>
      <c r="G64" s="33">
        <f>IF(入力!M47="","",入力!M47)</f>
        <v>522120842</v>
      </c>
      <c r="H64" s="33" t="str">
        <f>IF(入力!I47="","",入力!I47)</f>
        <v>有秋西小学校</v>
      </c>
      <c r="I64" s="33">
        <f>IF(入力!G47="","",入力!G47)</f>
        <v>6</v>
      </c>
      <c r="J64" s="33">
        <f>IF(入力!P47="","",入力!P47)</f>
        <v>150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>　</v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1013d</cp:lastModifiedBy>
  <cp:lastPrinted>2022-04-28T08:08:53Z</cp:lastPrinted>
  <dcterms:created xsi:type="dcterms:W3CDTF">2014-04-05T09:56:00Z</dcterms:created>
  <dcterms:modified xsi:type="dcterms:W3CDTF">2022-04-28T08:09:39Z</dcterms:modified>
</cp:coreProperties>
</file>