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3d\Desktop\"/>
    </mc:Choice>
  </mc:AlternateContent>
  <xr:revisionPtr revIDLastSave="0" documentId="13_ncr:1_{7685791E-4A14-4342-BDED-8943BBE0804E}" xr6:coauthVersionLast="47" xr6:coauthVersionMax="47" xr10:uidLastSave="{00000000-0000-0000-0000-000000000000}"/>
  <workbookProtection lockStructure="1"/>
  <bookViews>
    <workbookView xWindow="-98" yWindow="-98" windowWidth="19396" windowHeight="11596" activeTab="3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<sst xmlns="http://schemas.openxmlformats.org/spreadsheetml/2006/main" count="441" uniqueCount="293">
  <si>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</si>
  <si>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</si>
  <si>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</si>
  <si>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</si>
  <si>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</si>
  <si>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</si>
  <si>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</si>
  <si>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</si>
  <si>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</si>
  <si>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</si>
  <si>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</si>
  <si>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</si>
  <si>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</si>
  <si>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</si>
  <si>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</si>
  <si>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</si>
  <si>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</si>
  <si>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</si>
  <si>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</si>
  <si>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</si>
  <si>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</si>
  <si>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</si>
  <si>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</si>
  <si>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</si>
  <si>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</si>
  <si>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</si>
  <si>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</si>
  <si>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</si>
  <si>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</si>
  <si>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</si>
  <si>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</si>
  <si>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</si>
  <si>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</si>
  <si>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</si>
  <si>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</si>
  <si>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</si>
  <si>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</si>
  <si>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</si>
  <si>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</si>
  <si>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</si>
  <si>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</si>
  <si>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</si>
  <si>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</si>
  <si>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</si>
  <si>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</si>
  <si>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</si>
  <si>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</si>
  <si>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</si>
  <si>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</si>
  <si>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</si>
  <si>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</si>
  <si>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</si>
  <si>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</si>
  <si>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</si>
  <si>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</si>
  <si>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</si>
  <si>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</si>
  <si>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</si>
  <si>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</si>
  <si>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</si>
  <si>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</si>
  <si>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</si>
  <si>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</si>
  <si>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</si>
  <si>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</si>
  <si>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</si>
  <si>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</si>
  <si>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</si>
  <si>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</si>
  <si>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</si>
  <si>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</si>
  <si>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</si>
  <si>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</si>
  <si>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</si>
  <si>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</si>
  <si>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</si>
  <si>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</si>
  <si>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</si>
  <si>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</si>
  <si>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</si>
  <si>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</si>
  <si>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</si>
  <si>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</si>
  <si>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</si>
  <si>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</si>
  <si>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</si>
  <si>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</si>
  <si>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</si>
  <si>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</si>
  <si>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</si>
  <si>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</si>
  <si>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</si>
  <si>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</si>
  <si>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</si>
  <si>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</si>
  <si>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</si>
  <si>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</si>
  <si>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</si>
  <si>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</si>
  <si>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</si>
  <si>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</si>
  <si>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</si>
  <si>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</si>
  <si>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</si>
  <si>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</si>
  <si>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</si>
  <si>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</si>
  <si>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</si>
  <si>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</si>
  <si>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</si>
  <si>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</si>
  <si>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</si>
  <si>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</si>
  <si>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</si>
  <si>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</si>
  <si>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</si>
  <si>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</si>
  <si>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</si>
  <si>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</si>
  <si>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</si>
  <si>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</si>
  <si>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</si>
  <si>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</si>
  <si>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</si>
  <si>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</si>
  <si>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</si>
  <si>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</si>
  <si>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</si>
  <si>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</si>
  <si>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</si>
  <si>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</si>
  <si>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</si>
  <si>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</si>
  <si>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</si>
  <si>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</si>
  <si>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</si>
  <si>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</si>
  <si>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</si>
  <si>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</si>
  <si>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</si>
  <si>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</si>
  <si>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</si>
  <si>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</si>
  <si>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</si>
  <si>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</si>
  <si>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</si>
  <si>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</si>
  <si>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</si>
  <si>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</si>
  <si>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</si>
  <si>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</si>
  <si>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</si>
  <si>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</si>
  <si>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</si>
  <si>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</si>
  <si>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</si>
  <si>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</si>
  <si>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</si>
  <si>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</si>
  <si>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</si>
  <si>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</si>
  <si>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</si>
  <si>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</si>
  <si>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</si>
  <si>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</si>
  <si>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</si>
  <si>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</si>
  <si>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</si>
  <si>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</si>
  <si>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</si>
  <si>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</si>
  <si>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</si>
  <si>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</si>
  <si>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</si>
  <si>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</si>
  <si>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</si>
  <si>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</si>
  <si>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</si>
  <si>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</si>
  <si>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</si>
  <si>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</si>
  <si>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</si>
  <si>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</si>
  <si>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</si>
  <si>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</si>
  <si>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</si>
  <si>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</si>
  <si>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</si>
  <si>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</si>
  <si>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</si>
  <si>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</si>
  <si>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</si>
  <si>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</si>
  <si>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</si>
  <si>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</si>
  <si>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</si>
  <si>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</si>
  <si>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</si>
  <si>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</si>
  <si>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</si>
  <si>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</si>
  <si>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</si>
  <si>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</si>
  <si>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</si>
  <si>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</si>
  <si>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</si>
  <si>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</si>
  <si>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</si>
  <si>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</si>
  <si>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</si>
  <si>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</si>
  <si>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</si>
  <si>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</si>
  <si>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</si>
  <si>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</si>
  <si>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</si>
  <si>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</si>
  <si>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</si>
  <si>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</si>
  <si>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岸</t>
    <rPh sb="0" eb="1">
      <t>キシ</t>
    </rPh>
    <phoneticPr fontId="2"/>
  </si>
  <si>
    <t>苺果</t>
    <rPh sb="0" eb="1">
      <t>イチゴ</t>
    </rPh>
    <rPh sb="1" eb="2">
      <t>カ</t>
    </rPh>
    <phoneticPr fontId="2"/>
  </si>
  <si>
    <t>キシ</t>
    <phoneticPr fontId="2"/>
  </si>
  <si>
    <t>マイカ</t>
    <phoneticPr fontId="2"/>
  </si>
  <si>
    <t>千種小学校</t>
    <rPh sb="0" eb="2">
      <t>チクサ</t>
    </rPh>
    <rPh sb="2" eb="5">
      <t>ショウガッコウ</t>
    </rPh>
    <phoneticPr fontId="2"/>
  </si>
  <si>
    <t>黄</t>
    <rPh sb="0" eb="1">
      <t>コウ</t>
    </rPh>
    <phoneticPr fontId="2"/>
  </si>
  <si>
    <t>遥陽</t>
    <rPh sb="0" eb="1">
      <t>ハルカ</t>
    </rPh>
    <rPh sb="1" eb="2">
      <t>ヨウ</t>
    </rPh>
    <phoneticPr fontId="2"/>
  </si>
  <si>
    <t>コウ</t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</si>
  <si>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</si>
  <si>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</si>
  <si>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</si>
  <si>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</si>
  <si>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青葉台小学校</t>
    <rPh sb="0" eb="3">
      <t>アオバダイ</t>
    </rPh>
    <rPh sb="3" eb="6">
      <t>ショウガッコウ</t>
    </rPh>
    <phoneticPr fontId="2"/>
  </si>
  <si>
    <t>近藤</t>
    <rPh sb="0" eb="2">
      <t>コンドウ</t>
    </rPh>
    <phoneticPr fontId="2"/>
  </si>
  <si>
    <t>コンドウ</t>
    <phoneticPr fontId="2"/>
  </si>
  <si>
    <t>ユキノ</t>
    <phoneticPr fontId="2"/>
  </si>
  <si>
    <t>０１１７</t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</si>
  <si>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</si>
  <si>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</si>
  <si>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</si>
  <si>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</si>
  <si>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オオタ</t>
    <phoneticPr fontId="2"/>
  </si>
  <si>
    <t>ナナミ</t>
    <phoneticPr fontId="2"/>
  </si>
  <si>
    <t>太田</t>
    <rPh sb="0" eb="2">
      <t>オオタ</t>
    </rPh>
    <phoneticPr fontId="2"/>
  </si>
  <si>
    <t>千種小学校</t>
    <rPh sb="0" eb="5">
      <t>チグサショウガッコウ</t>
    </rPh>
    <phoneticPr fontId="2"/>
  </si>
  <si>
    <t>結希乃</t>
    <rPh sb="0" eb="1">
      <t>ムス</t>
    </rPh>
    <rPh sb="1" eb="2">
      <t>キ</t>
    </rPh>
    <rPh sb="2" eb="3">
      <t>ノ</t>
    </rPh>
    <phoneticPr fontId="2"/>
  </si>
  <si>
    <t>ババ</t>
    <phoneticPr fontId="2"/>
  </si>
  <si>
    <t>ミライ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</si>
  <si>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</si>
  <si>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</si>
  <si>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タケウチ</t>
    <phoneticPr fontId="2"/>
  </si>
  <si>
    <t>ユウカ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</si>
  <si>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</si>
  <si>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優花</t>
    <rPh sb="0" eb="2">
      <t>ユウカ</t>
    </rPh>
    <phoneticPr fontId="2"/>
  </si>
  <si>
    <t>ホノカ</t>
    <phoneticPr fontId="2"/>
  </si>
  <si>
    <t>武内</t>
    <rPh sb="0" eb="2">
      <t>タケウチ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</si>
  <si>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</si>
  <si>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</si>
  <si>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</si>
  <si>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</si>
  <si>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</si>
  <si>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</si>
  <si>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オオツカ</t>
    <phoneticPr fontId="2"/>
  </si>
  <si>
    <t>アキ</t>
    <phoneticPr fontId="2"/>
  </si>
  <si>
    <t>大塚</t>
    <rPh sb="0" eb="2">
      <t>オオツカ</t>
    </rPh>
    <phoneticPr fontId="2"/>
  </si>
  <si>
    <t>愛季</t>
    <rPh sb="0" eb="1">
      <t>アイ</t>
    </rPh>
    <rPh sb="1" eb="2">
      <t>キ</t>
    </rPh>
    <phoneticPr fontId="2"/>
  </si>
  <si>
    <t>マツモト</t>
    <phoneticPr fontId="2"/>
  </si>
  <si>
    <t>カエデ</t>
    <phoneticPr fontId="2"/>
  </si>
  <si>
    <t>松本</t>
    <rPh sb="0" eb="2">
      <t>マツモト</t>
    </rPh>
    <phoneticPr fontId="2"/>
  </si>
  <si>
    <t>楓</t>
    <rPh sb="0" eb="1">
      <t>カエデ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</si>
  <si>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</si>
  <si>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</si>
  <si>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</si>
  <si>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祐介</t>
    <rPh sb="0" eb="2">
      <t>ユウスケ</t>
    </rPh>
    <phoneticPr fontId="2"/>
  </si>
  <si>
    <t>渡辺　　</t>
    <rPh sb="0" eb="2">
      <t>ワタナベ</t>
    </rPh>
    <phoneticPr fontId="2"/>
  </si>
  <si>
    <t>誠</t>
    <rPh sb="0" eb="1">
      <t>マコト</t>
    </rPh>
    <phoneticPr fontId="2"/>
  </si>
  <si>
    <t>マコト</t>
    <phoneticPr fontId="2"/>
  </si>
  <si>
    <t>千葉県市原市青葉台5‐16‐30</t>
    <rPh sb="0" eb="3">
      <t>チバケン</t>
    </rPh>
    <rPh sb="3" eb="6">
      <t>イチハラシ</t>
    </rPh>
    <rPh sb="6" eb="9">
      <t>アオバダイ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</si>
  <si>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</si>
  <si>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</si>
  <si>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</si>
  <si>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穂花</t>
    <rPh sb="0" eb="1">
      <t>ホ</t>
    </rPh>
    <rPh sb="1" eb="2">
      <t>ハナ</t>
    </rPh>
    <phoneticPr fontId="2"/>
  </si>
  <si>
    <t>瑠華</t>
    <rPh sb="0" eb="2">
      <t>ルカ</t>
    </rPh>
    <phoneticPr fontId="2"/>
  </si>
  <si>
    <t>七夢</t>
    <rPh sb="0" eb="2">
      <t>ナナユメ</t>
    </rPh>
    <phoneticPr fontId="2"/>
  </si>
  <si>
    <t>ミツキ</t>
    <phoneticPr fontId="2"/>
  </si>
  <si>
    <t>海月</t>
    <rPh sb="0" eb="2">
      <t>ウミツキ</t>
    </rPh>
    <phoneticPr fontId="2"/>
  </si>
  <si>
    <t>フジムラ</t>
    <phoneticPr fontId="2"/>
  </si>
  <si>
    <t>ミウ</t>
    <phoneticPr fontId="2"/>
  </si>
  <si>
    <t>藤村</t>
    <rPh sb="0" eb="2">
      <t>フジムラ</t>
    </rPh>
    <phoneticPr fontId="2"/>
  </si>
  <si>
    <t>美羽</t>
    <rPh sb="0" eb="2">
      <t>ミウ</t>
    </rPh>
    <phoneticPr fontId="2"/>
  </si>
  <si>
    <t>マツナガ</t>
    <phoneticPr fontId="2"/>
  </si>
  <si>
    <t>ハルカ</t>
    <phoneticPr fontId="2"/>
  </si>
  <si>
    <t>松永</t>
    <rPh sb="0" eb="2">
      <t>マツナガ</t>
    </rPh>
    <phoneticPr fontId="2"/>
  </si>
  <si>
    <t>遼花</t>
    <rPh sb="0" eb="2">
      <t>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</si>
</sst>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42" fillId="0" borderId="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42" fillId="0" borderId="2" xfId="0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7" borderId="58" xfId="0" applyFont="1" applyFill="1" applyBorder="1" applyAlignment="1" applyProtection="1">
      <alignment horizontal="center" vertical="center"/>
      <protection locked="0"/>
    </xf>
    <xf numFmtId="0" fontId="36" fillId="7" borderId="59" xfId="0" applyFont="1" applyFill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7" zoomScaleNormal="100" zoomScaleSheetLayoutView="100" workbookViewId="0">
      <selection activeCell="E21" sqref="E21:F2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45" width="1.531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46484375" style="1" bestFit="1" customWidth="1"/>
    <col min="52" max="52" width="6.53125" style="1" customWidth="1"/>
    <col min="53" max="16384" width="9" style="1"/>
  </cols>
  <sheetData>
    <row r="1" spans="1:51" ht="31.1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15" t="s">
        <v>189</v>
      </c>
      <c r="B2" s="216"/>
      <c r="C2" s="217" t="s">
        <v>201</v>
      </c>
      <c r="D2" s="218"/>
      <c r="E2" s="218"/>
      <c r="F2" s="218"/>
      <c r="G2" s="218"/>
      <c r="H2" s="218"/>
      <c r="I2" s="219"/>
      <c r="J2" s="85" t="s">
        <v>187</v>
      </c>
      <c r="K2" s="86"/>
      <c r="L2" s="86"/>
      <c r="M2" s="86"/>
      <c r="N2" s="86"/>
      <c r="O2" s="87"/>
      <c r="P2" s="85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200</v>
      </c>
      <c r="D3" s="223"/>
      <c r="E3" s="223"/>
      <c r="F3" s="223"/>
      <c r="G3" s="223"/>
      <c r="H3" s="223"/>
      <c r="I3" s="224"/>
      <c r="J3" s="82" t="s">
        <v>159</v>
      </c>
      <c r="K3" s="83"/>
      <c r="L3" s="83"/>
      <c r="M3" s="83"/>
      <c r="N3" s="83"/>
      <c r="O3" s="84"/>
      <c r="P3" s="212" t="s">
        <v>202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4" t="s">
        <v>182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2" t="s">
        <v>191</v>
      </c>
      <c r="B4" s="103"/>
      <c r="C4" s="92">
        <v>432792959</v>
      </c>
      <c r="D4" s="93"/>
      <c r="E4" s="93"/>
      <c r="F4" s="93"/>
      <c r="G4" s="93"/>
      <c r="H4" s="93"/>
      <c r="I4" s="94"/>
      <c r="J4" s="113" t="s">
        <v>185</v>
      </c>
      <c r="K4" s="114"/>
      <c r="L4" s="114"/>
      <c r="M4" s="114"/>
      <c r="N4" s="114"/>
      <c r="O4" s="115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4" t="s">
        <v>184</v>
      </c>
      <c r="B5" s="105"/>
      <c r="C5" s="95"/>
      <c r="D5" s="96"/>
      <c r="E5" s="96"/>
      <c r="F5" s="96"/>
      <c r="G5" s="96"/>
      <c r="H5" s="96"/>
      <c r="I5" s="97"/>
      <c r="J5" s="147">
        <v>23014</v>
      </c>
      <c r="K5" s="147"/>
      <c r="L5" s="147"/>
      <c r="M5" s="147"/>
      <c r="N5" s="147"/>
      <c r="O5" s="147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99"/>
      <c r="C6" s="235" t="s">
        <v>175</v>
      </c>
      <c r="D6" s="236"/>
      <c r="E6" s="206" t="s">
        <v>176</v>
      </c>
      <c r="F6" s="207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200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98"/>
      <c r="B7" s="99"/>
      <c r="C7" s="135" t="s">
        <v>207</v>
      </c>
      <c r="D7" s="136"/>
      <c r="E7" s="111" t="s">
        <v>208</v>
      </c>
      <c r="F7" s="112"/>
      <c r="G7" s="91">
        <v>503955109</v>
      </c>
      <c r="H7" s="91"/>
      <c r="I7" s="91"/>
      <c r="J7" s="91">
        <v>18471</v>
      </c>
      <c r="K7" s="91"/>
      <c r="L7" s="91"/>
      <c r="M7" s="91">
        <v>910021761</v>
      </c>
      <c r="N7" s="91"/>
      <c r="O7" s="91"/>
      <c r="P7" s="88" t="s">
        <v>72</v>
      </c>
      <c r="Q7" s="89"/>
      <c r="R7" s="109" t="s">
        <v>209</v>
      </c>
      <c r="S7" s="109"/>
      <c r="T7" s="109"/>
      <c r="U7" s="109"/>
      <c r="V7" s="50" t="s">
        <v>73</v>
      </c>
      <c r="W7" s="106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212</v>
      </c>
      <c r="AM7" s="148"/>
      <c r="AN7" s="148"/>
      <c r="AO7" s="148"/>
      <c r="AP7" s="148"/>
      <c r="AQ7" s="148"/>
      <c r="AR7" s="148"/>
      <c r="AS7" s="59" t="s">
        <v>75</v>
      </c>
      <c r="AT7" s="260">
        <v>51</v>
      </c>
    </row>
    <row r="8" spans="1:51" ht="18" customHeight="1">
      <c r="A8" s="98"/>
      <c r="B8" s="99"/>
      <c r="C8" s="138" t="s">
        <v>205</v>
      </c>
      <c r="D8" s="139"/>
      <c r="E8" s="140" t="s">
        <v>206</v>
      </c>
      <c r="F8" s="141"/>
      <c r="G8" s="91"/>
      <c r="H8" s="91"/>
      <c r="I8" s="91"/>
      <c r="J8" s="91"/>
      <c r="K8" s="91"/>
      <c r="L8" s="91"/>
      <c r="M8" s="91"/>
      <c r="N8" s="91"/>
      <c r="O8" s="91"/>
      <c r="P8" s="149" t="s">
        <v>211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213</v>
      </c>
      <c r="AL8" s="152"/>
      <c r="AM8" s="152"/>
      <c r="AN8" s="152"/>
      <c r="AO8" s="60" t="s">
        <v>76</v>
      </c>
      <c r="AP8" s="153" t="s">
        <v>214</v>
      </c>
      <c r="AQ8" s="152"/>
      <c r="AR8" s="152"/>
      <c r="AS8" s="154"/>
      <c r="AT8" s="260"/>
    </row>
    <row r="9" spans="1:51" ht="14.45" customHeight="1">
      <c r="A9" s="98" t="s">
        <v>150</v>
      </c>
      <c r="B9" s="99"/>
      <c r="C9" s="135" t="s">
        <v>218</v>
      </c>
      <c r="D9" s="136"/>
      <c r="E9" s="111" t="s">
        <v>275</v>
      </c>
      <c r="F9" s="112"/>
      <c r="G9" s="91">
        <v>507157408</v>
      </c>
      <c r="H9" s="91"/>
      <c r="I9" s="91"/>
      <c r="J9" s="91"/>
      <c r="K9" s="91"/>
      <c r="L9" s="91"/>
      <c r="M9" s="91"/>
      <c r="N9" s="91"/>
      <c r="O9" s="91"/>
      <c r="P9" s="88" t="s">
        <v>72</v>
      </c>
      <c r="Q9" s="89"/>
      <c r="R9" s="109" t="s">
        <v>209</v>
      </c>
      <c r="S9" s="109"/>
      <c r="T9" s="109"/>
      <c r="U9" s="109"/>
      <c r="V9" s="50" t="s">
        <v>73</v>
      </c>
      <c r="W9" s="106" t="s">
        <v>277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10"/>
      <c r="AK9" s="58" t="s">
        <v>193</v>
      </c>
      <c r="AL9" s="148" t="s">
        <v>236</v>
      </c>
      <c r="AM9" s="148"/>
      <c r="AN9" s="148"/>
      <c r="AO9" s="148"/>
      <c r="AP9" s="148"/>
      <c r="AQ9" s="148"/>
      <c r="AR9" s="148"/>
      <c r="AS9" s="59" t="s">
        <v>194</v>
      </c>
      <c r="AT9" s="261">
        <v>56</v>
      </c>
    </row>
    <row r="10" spans="1:51" ht="18" customHeight="1">
      <c r="A10" s="98"/>
      <c r="B10" s="99"/>
      <c r="C10" s="138" t="s">
        <v>273</v>
      </c>
      <c r="D10" s="139"/>
      <c r="E10" s="140" t="s">
        <v>274</v>
      </c>
      <c r="F10" s="141"/>
      <c r="G10" s="91"/>
      <c r="H10" s="91"/>
      <c r="I10" s="91"/>
      <c r="J10" s="91"/>
      <c r="K10" s="91"/>
      <c r="L10" s="91"/>
      <c r="M10" s="91"/>
      <c r="N10" s="91"/>
      <c r="O10" s="91"/>
      <c r="P10" s="208" t="s">
        <v>278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9"/>
      <c r="AK10" s="151" t="s">
        <v>237</v>
      </c>
      <c r="AL10" s="152"/>
      <c r="AM10" s="152"/>
      <c r="AN10" s="152"/>
      <c r="AO10" s="60" t="s">
        <v>195</v>
      </c>
      <c r="AP10" s="153" t="s">
        <v>238</v>
      </c>
      <c r="AQ10" s="152"/>
      <c r="AR10" s="152"/>
      <c r="AS10" s="154"/>
      <c r="AT10" s="261"/>
    </row>
    <row r="11" spans="1:51" ht="14.45" customHeight="1">
      <c r="A11" s="98" t="s">
        <v>151</v>
      </c>
      <c r="B11" s="99"/>
      <c r="C11" s="135" t="s">
        <v>216</v>
      </c>
      <c r="D11" s="136"/>
      <c r="E11" s="111" t="s">
        <v>217</v>
      </c>
      <c r="F11" s="112"/>
      <c r="G11" s="91">
        <v>507157408</v>
      </c>
      <c r="H11" s="91"/>
      <c r="I11" s="91"/>
      <c r="J11" s="91"/>
      <c r="K11" s="91"/>
      <c r="L11" s="91"/>
      <c r="M11" s="91"/>
      <c r="N11" s="91"/>
      <c r="O11" s="91"/>
      <c r="P11" s="88" t="s">
        <v>72</v>
      </c>
      <c r="Q11" s="89"/>
      <c r="R11" s="108" t="s">
        <v>209</v>
      </c>
      <c r="S11" s="109"/>
      <c r="T11" s="109"/>
      <c r="U11" s="109"/>
      <c r="V11" s="50" t="s">
        <v>73</v>
      </c>
      <c r="W11" s="106" t="s">
        <v>235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10"/>
      <c r="AK11" s="58" t="s">
        <v>193</v>
      </c>
      <c r="AL11" s="269" t="s">
        <v>236</v>
      </c>
      <c r="AM11" s="148"/>
      <c r="AN11" s="148"/>
      <c r="AO11" s="148"/>
      <c r="AP11" s="148"/>
      <c r="AQ11" s="148"/>
      <c r="AR11" s="148"/>
      <c r="AS11" s="59" t="s">
        <v>194</v>
      </c>
      <c r="AT11" s="261">
        <v>42</v>
      </c>
    </row>
    <row r="12" spans="1:51" ht="18" customHeight="1">
      <c r="A12" s="98"/>
      <c r="B12" s="99"/>
      <c r="C12" s="138" t="s">
        <v>215</v>
      </c>
      <c r="D12" s="139"/>
      <c r="E12" s="140" t="s">
        <v>272</v>
      </c>
      <c r="F12" s="141"/>
      <c r="G12" s="91"/>
      <c r="H12" s="91"/>
      <c r="I12" s="91"/>
      <c r="J12" s="91"/>
      <c r="K12" s="91"/>
      <c r="L12" s="91"/>
      <c r="M12" s="91"/>
      <c r="N12" s="91"/>
      <c r="O12" s="91"/>
      <c r="P12" s="208" t="s">
        <v>276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9"/>
      <c r="AK12" s="151" t="s">
        <v>237</v>
      </c>
      <c r="AL12" s="152"/>
      <c r="AM12" s="152"/>
      <c r="AN12" s="152"/>
      <c r="AO12" s="60" t="s">
        <v>195</v>
      </c>
      <c r="AP12" s="153" t="s">
        <v>238</v>
      </c>
      <c r="AQ12" s="152"/>
      <c r="AR12" s="152"/>
      <c r="AS12" s="154"/>
      <c r="AT12" s="261"/>
    </row>
    <row r="13" spans="1:51" ht="15" customHeight="1">
      <c r="A13" s="98" t="s">
        <v>152</v>
      </c>
      <c r="B13" s="99"/>
      <c r="C13" s="135" t="s">
        <v>207</v>
      </c>
      <c r="D13" s="136"/>
      <c r="E13" s="111" t="s">
        <v>208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2"/>
    </row>
    <row r="14" spans="1:51" ht="18" customHeight="1">
      <c r="A14" s="98"/>
      <c r="B14" s="99"/>
      <c r="C14" s="138" t="s">
        <v>205</v>
      </c>
      <c r="D14" s="139"/>
      <c r="E14" s="140" t="s">
        <v>206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2"/>
    </row>
    <row r="15" spans="1:51" ht="15" customHeight="1">
      <c r="A15" s="146" t="s">
        <v>166</v>
      </c>
      <c r="B15" s="99"/>
      <c r="C15" s="135" t="s">
        <v>207</v>
      </c>
      <c r="D15" s="136"/>
      <c r="E15" s="111" t="s">
        <v>208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8" t="s">
        <v>72</v>
      </c>
      <c r="Q15" s="89"/>
      <c r="R15" s="155" t="s">
        <v>255</v>
      </c>
      <c r="S15" s="109"/>
      <c r="T15" s="109"/>
      <c r="U15" s="109"/>
      <c r="V15" s="49" t="s">
        <v>73</v>
      </c>
      <c r="W15" s="231" t="s">
        <v>256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10"/>
      <c r="AK15" s="58" t="s">
        <v>193</v>
      </c>
      <c r="AL15" s="266" t="s">
        <v>257</v>
      </c>
      <c r="AM15" s="148"/>
      <c r="AN15" s="148"/>
      <c r="AO15" s="148"/>
      <c r="AP15" s="148"/>
      <c r="AQ15" s="148"/>
      <c r="AR15" s="148"/>
      <c r="AS15" s="59" t="s">
        <v>194</v>
      </c>
      <c r="AT15" s="261"/>
    </row>
    <row r="16" spans="1:51" ht="18" customHeight="1">
      <c r="A16" s="98"/>
      <c r="B16" s="99"/>
      <c r="C16" s="138" t="s">
        <v>205</v>
      </c>
      <c r="D16" s="139"/>
      <c r="E16" s="140" t="s">
        <v>206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9" t="s">
        <v>260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9"/>
      <c r="AK16" s="267" t="s">
        <v>258</v>
      </c>
      <c r="AL16" s="152"/>
      <c r="AM16" s="152"/>
      <c r="AN16" s="152"/>
      <c r="AO16" s="60" t="s">
        <v>195</v>
      </c>
      <c r="AP16" s="268" t="s">
        <v>259</v>
      </c>
      <c r="AQ16" s="152"/>
      <c r="AR16" s="152"/>
      <c r="AS16" s="154"/>
      <c r="AT16" s="261"/>
    </row>
    <row r="17" spans="1:46">
      <c r="A17" s="98" t="s">
        <v>6</v>
      </c>
      <c r="B17" s="99"/>
      <c r="C17" s="160" t="str">
        <f>IF(P16="","",P16)</f>
        <v>千葉県市原市姉崎1699-8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99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99"/>
      <c r="C19" s="160" t="str">
        <f>IF(AL15="","",AL15&amp;"-"&amp;AK16&amp;"-"&amp;AP16)</f>
        <v>090-1102-3806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9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99"/>
      <c r="C21" s="476">
        <v>90</v>
      </c>
      <c r="D21" s="77"/>
      <c r="E21" s="77">
        <v>1102</v>
      </c>
      <c r="F21" s="77"/>
      <c r="G21" s="77">
        <v>3806</v>
      </c>
      <c r="H21" s="7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0"/>
      <c r="B22" s="101"/>
      <c r="C22" s="78"/>
      <c r="D22" s="79"/>
      <c r="E22" s="79"/>
      <c r="F22" s="79"/>
      <c r="G22" s="79"/>
      <c r="H22" s="7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2" t="s">
        <v>154</v>
      </c>
      <c r="C23" s="161" t="s">
        <v>173</v>
      </c>
      <c r="D23" s="162"/>
      <c r="E23" s="163" t="s">
        <v>174</v>
      </c>
      <c r="F23" s="164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32" t="s">
        <v>167</v>
      </c>
      <c r="Q23" s="142"/>
      <c r="R23" s="142"/>
      <c r="S23" s="142"/>
      <c r="T23" s="23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99"/>
      <c r="C24" s="171" t="s">
        <v>171</v>
      </c>
      <c r="D24" s="172"/>
      <c r="E24" s="173" t="s">
        <v>172</v>
      </c>
      <c r="F24" s="174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234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9" t="s">
        <v>239</v>
      </c>
      <c r="C25" s="135" t="s">
        <v>221</v>
      </c>
      <c r="D25" s="136"/>
      <c r="E25" s="111" t="s">
        <v>222</v>
      </c>
      <c r="F25" s="112"/>
      <c r="G25" s="122">
        <v>6</v>
      </c>
      <c r="H25" s="118"/>
      <c r="I25" s="116" t="s">
        <v>223</v>
      </c>
      <c r="J25" s="117"/>
      <c r="K25" s="117"/>
      <c r="L25" s="118"/>
      <c r="M25" s="122">
        <v>518709631</v>
      </c>
      <c r="N25" s="117"/>
      <c r="O25" s="118"/>
      <c r="P25" s="122">
        <v>148</v>
      </c>
      <c r="Q25" s="117"/>
      <c r="R25" s="117"/>
      <c r="S25" s="117"/>
      <c r="T25" s="123"/>
      <c r="U25" s="1"/>
      <c r="V25" s="1"/>
      <c r="W25" s="1"/>
      <c r="X25" s="1"/>
      <c r="Y25" s="125">
        <v>12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219</v>
      </c>
      <c r="D26" s="139"/>
      <c r="E26" s="140" t="s">
        <v>220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226</v>
      </c>
      <c r="D27" s="136"/>
      <c r="E27" s="111" t="s">
        <v>227</v>
      </c>
      <c r="F27" s="112"/>
      <c r="G27" s="122">
        <v>5</v>
      </c>
      <c r="H27" s="118"/>
      <c r="I27" s="116" t="s">
        <v>228</v>
      </c>
      <c r="J27" s="117"/>
      <c r="K27" s="117"/>
      <c r="L27" s="118"/>
      <c r="M27" s="122">
        <v>518108755</v>
      </c>
      <c r="N27" s="117"/>
      <c r="O27" s="118"/>
      <c r="P27" s="122">
        <v>149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224</v>
      </c>
      <c r="D28" s="139"/>
      <c r="E28" s="140" t="s">
        <v>225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216</v>
      </c>
      <c r="D29" s="136"/>
      <c r="E29" s="111" t="s">
        <v>230</v>
      </c>
      <c r="F29" s="112"/>
      <c r="G29" s="122">
        <v>5</v>
      </c>
      <c r="H29" s="118"/>
      <c r="I29" s="116" t="s">
        <v>231</v>
      </c>
      <c r="J29" s="117"/>
      <c r="K29" s="117"/>
      <c r="L29" s="118"/>
      <c r="M29" s="122">
        <v>518105433</v>
      </c>
      <c r="N29" s="117"/>
      <c r="O29" s="118"/>
      <c r="P29" s="122">
        <v>148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215</v>
      </c>
      <c r="D30" s="139"/>
      <c r="E30" s="140" t="s">
        <v>229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261</v>
      </c>
      <c r="D31" s="136"/>
      <c r="E31" s="111" t="s">
        <v>262</v>
      </c>
      <c r="F31" s="112"/>
      <c r="G31" s="122">
        <v>6</v>
      </c>
      <c r="H31" s="118"/>
      <c r="I31" s="116" t="s">
        <v>279</v>
      </c>
      <c r="J31" s="117"/>
      <c r="K31" s="117"/>
      <c r="L31" s="118"/>
      <c r="M31" s="122">
        <v>519813245</v>
      </c>
      <c r="N31" s="117"/>
      <c r="O31" s="118"/>
      <c r="P31" s="122">
        <v>160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263</v>
      </c>
      <c r="D32" s="139"/>
      <c r="E32" s="140" t="s">
        <v>264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472" t="s">
        <v>240</v>
      </c>
      <c r="D33" s="473"/>
      <c r="E33" s="470" t="s">
        <v>241</v>
      </c>
      <c r="F33" s="471"/>
      <c r="G33" s="143">
        <v>6</v>
      </c>
      <c r="H33" s="467"/>
      <c r="I33" s="116" t="s">
        <v>243</v>
      </c>
      <c r="J33" s="462"/>
      <c r="K33" s="462"/>
      <c r="L33" s="463"/>
      <c r="M33" s="122">
        <v>521213408</v>
      </c>
      <c r="N33" s="117"/>
      <c r="O33" s="118"/>
      <c r="P33" s="122">
        <v>155</v>
      </c>
      <c r="Q33" s="117"/>
      <c r="R33" s="117"/>
      <c r="S33" s="117"/>
      <c r="T33" s="123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460" t="s">
        <v>242</v>
      </c>
      <c r="D34" s="461"/>
      <c r="E34" s="458" t="s">
        <v>282</v>
      </c>
      <c r="F34" s="459"/>
      <c r="G34" s="468"/>
      <c r="H34" s="469"/>
      <c r="I34" s="464"/>
      <c r="J34" s="465"/>
      <c r="K34" s="465"/>
      <c r="L34" s="466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472" t="s">
        <v>233</v>
      </c>
      <c r="D35" s="473"/>
      <c r="E35" s="470" t="s">
        <v>234</v>
      </c>
      <c r="F35" s="471"/>
      <c r="G35" s="122">
        <v>6</v>
      </c>
      <c r="H35" s="118"/>
      <c r="I35" s="116" t="s">
        <v>228</v>
      </c>
      <c r="J35" s="462"/>
      <c r="K35" s="462"/>
      <c r="L35" s="463"/>
      <c r="M35" s="122">
        <v>520487152</v>
      </c>
      <c r="N35" s="117"/>
      <c r="O35" s="118"/>
      <c r="P35" s="122">
        <v>160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460" t="s">
        <v>232</v>
      </c>
      <c r="D36" s="461"/>
      <c r="E36" s="458" t="s">
        <v>244</v>
      </c>
      <c r="F36" s="459"/>
      <c r="G36" s="119"/>
      <c r="H36" s="121"/>
      <c r="I36" s="464"/>
      <c r="J36" s="465"/>
      <c r="K36" s="465"/>
      <c r="L36" s="466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233</v>
      </c>
      <c r="D37" s="473"/>
      <c r="E37" s="470" t="s">
        <v>283</v>
      </c>
      <c r="F37" s="471"/>
      <c r="G37" s="116">
        <v>6</v>
      </c>
      <c r="H37" s="118"/>
      <c r="I37" s="116" t="s">
        <v>251</v>
      </c>
      <c r="J37" s="462"/>
      <c r="K37" s="462"/>
      <c r="L37" s="463"/>
      <c r="M37" s="116">
        <v>522696842</v>
      </c>
      <c r="N37" s="117"/>
      <c r="O37" s="118"/>
      <c r="P37" s="116">
        <v>150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460" t="s">
        <v>232</v>
      </c>
      <c r="D38" s="461"/>
      <c r="E38" s="458" t="s">
        <v>284</v>
      </c>
      <c r="F38" s="459"/>
      <c r="G38" s="119"/>
      <c r="H38" s="121"/>
      <c r="I38" s="464"/>
      <c r="J38" s="465"/>
      <c r="K38" s="465"/>
      <c r="L38" s="466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265</v>
      </c>
      <c r="D39" s="136"/>
      <c r="E39" s="111" t="s">
        <v>266</v>
      </c>
      <c r="F39" s="112"/>
      <c r="G39" s="122">
        <v>6</v>
      </c>
      <c r="H39" s="118"/>
      <c r="I39" s="116" t="s">
        <v>279</v>
      </c>
      <c r="J39" s="117"/>
      <c r="K39" s="117"/>
      <c r="L39" s="118"/>
      <c r="M39" s="122">
        <v>522120842</v>
      </c>
      <c r="N39" s="117"/>
      <c r="O39" s="118"/>
      <c r="P39" s="122">
        <v>152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267</v>
      </c>
      <c r="D40" s="139"/>
      <c r="E40" s="140" t="s">
        <v>268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285</v>
      </c>
      <c r="D41" s="136"/>
      <c r="E41" s="111" t="s">
        <v>286</v>
      </c>
      <c r="F41" s="112"/>
      <c r="G41" s="122">
        <v>6</v>
      </c>
      <c r="H41" s="118"/>
      <c r="I41" s="116" t="s">
        <v>251</v>
      </c>
      <c r="J41" s="117"/>
      <c r="K41" s="117"/>
      <c r="L41" s="118"/>
      <c r="M41" s="122">
        <v>522696835</v>
      </c>
      <c r="N41" s="117"/>
      <c r="O41" s="118"/>
      <c r="P41" s="122">
        <v>156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287</v>
      </c>
      <c r="D42" s="139"/>
      <c r="E42" s="140" t="s">
        <v>288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245</v>
      </c>
      <c r="D43" s="136"/>
      <c r="E43" s="111" t="s">
        <v>246</v>
      </c>
      <c r="F43" s="112"/>
      <c r="G43" s="122">
        <v>4</v>
      </c>
      <c r="H43" s="118"/>
      <c r="I43" s="116" t="s">
        <v>231</v>
      </c>
      <c r="J43" s="117"/>
      <c r="K43" s="117"/>
      <c r="L43" s="118"/>
      <c r="M43" s="122">
        <v>521893556</v>
      </c>
      <c r="N43" s="117"/>
      <c r="O43" s="118"/>
      <c r="P43" s="122">
        <v>135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247</v>
      </c>
      <c r="D44" s="139"/>
      <c r="E44" s="140" t="s">
        <v>248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269</v>
      </c>
      <c r="D45" s="136"/>
      <c r="E45" s="111" t="s">
        <v>270</v>
      </c>
      <c r="F45" s="112"/>
      <c r="G45" s="122">
        <v>4</v>
      </c>
      <c r="H45" s="118"/>
      <c r="I45" s="116" t="s">
        <v>279</v>
      </c>
      <c r="J45" s="117"/>
      <c r="K45" s="117"/>
      <c r="L45" s="118"/>
      <c r="M45" s="122">
        <v>521995069</v>
      </c>
      <c r="N45" s="117"/>
      <c r="O45" s="118"/>
      <c r="P45" s="122">
        <v>135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271</v>
      </c>
      <c r="D46" s="139"/>
      <c r="E46" s="140" t="s">
        <v>281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249</v>
      </c>
      <c r="D47" s="136"/>
      <c r="E47" s="111" t="s">
        <v>250</v>
      </c>
      <c r="F47" s="112"/>
      <c r="G47" s="122">
        <v>4</v>
      </c>
      <c r="H47" s="118"/>
      <c r="I47" s="116" t="s">
        <v>251</v>
      </c>
      <c r="J47" s="117"/>
      <c r="K47" s="117"/>
      <c r="L47" s="118"/>
      <c r="M47" s="122">
        <v>521893563</v>
      </c>
      <c r="N47" s="117"/>
      <c r="O47" s="118"/>
      <c r="P47" s="122">
        <v>135</v>
      </c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 t="s">
        <v>254</v>
      </c>
      <c r="D48" s="181"/>
      <c r="E48" s="182" t="s">
        <v>252</v>
      </c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46">
        <v>13</v>
      </c>
      <c r="C49" s="454" t="s">
        <v>249</v>
      </c>
      <c r="D49" s="248"/>
      <c r="E49" s="455" t="s">
        <v>253</v>
      </c>
      <c r="F49" s="249"/>
      <c r="G49" s="237">
        <v>3</v>
      </c>
      <c r="H49" s="239"/>
      <c r="I49" s="255" t="s">
        <v>279</v>
      </c>
      <c r="J49" s="238"/>
      <c r="K49" s="238"/>
      <c r="L49" s="239"/>
      <c r="M49" s="237">
        <v>521893587</v>
      </c>
      <c r="N49" s="238"/>
      <c r="O49" s="239"/>
      <c r="P49" s="237">
        <v>125</v>
      </c>
      <c r="Q49" s="238"/>
      <c r="R49" s="238"/>
      <c r="S49" s="238"/>
      <c r="T49" s="24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247"/>
      <c r="C50" s="456" t="s">
        <v>254</v>
      </c>
      <c r="D50" s="250"/>
      <c r="E50" s="457" t="s">
        <v>280</v>
      </c>
      <c r="F50" s="251"/>
      <c r="G50" s="240"/>
      <c r="H50" s="242"/>
      <c r="I50" s="240"/>
      <c r="J50" s="241"/>
      <c r="K50" s="241"/>
      <c r="L50" s="242"/>
      <c r="M50" s="240"/>
      <c r="N50" s="241"/>
      <c r="O50" s="242"/>
      <c r="P50" s="240"/>
      <c r="Q50" s="241"/>
      <c r="R50" s="241"/>
      <c r="S50" s="241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246">
        <v>14</v>
      </c>
      <c r="C51" s="454" t="s">
        <v>289</v>
      </c>
      <c r="D51" s="248"/>
      <c r="E51" s="455" t="s">
        <v>290</v>
      </c>
      <c r="F51" s="249"/>
      <c r="G51" s="237">
        <v>4</v>
      </c>
      <c r="H51" s="239"/>
      <c r="I51" s="255" t="s">
        <v>279</v>
      </c>
      <c r="J51" s="238"/>
      <c r="K51" s="238"/>
      <c r="L51" s="239"/>
      <c r="M51" s="255">
        <v>522696866</v>
      </c>
      <c r="N51" s="238"/>
      <c r="O51" s="239"/>
      <c r="P51" s="237">
        <v>135</v>
      </c>
      <c r="Q51" s="238"/>
      <c r="R51" s="238"/>
      <c r="S51" s="238"/>
      <c r="T51" s="24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0"/>
      <c r="B52" s="257"/>
      <c r="C52" s="474" t="s">
        <v>291</v>
      </c>
      <c r="D52" s="258"/>
      <c r="E52" s="475" t="s">
        <v>292</v>
      </c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3">
        <f>LEN(A55)</f>
        <v>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96" yWindow="73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I37" sqref="I37:L38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5.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姉崎ジュニアバレーボールクラブ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432792959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吉川　龍太郎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503955109</v>
      </c>
      <c r="H7" s="272"/>
      <c r="I7" s="272"/>
      <c r="J7" s="272">
        <f>IF(入力!J7="","",入力!J7)</f>
        <v>18471</v>
      </c>
      <c r="K7" s="272"/>
      <c r="L7" s="272"/>
      <c r="M7" s="272">
        <f>IF(入力!M7="","",入力!M7)</f>
        <v>910021761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2</v>
      </c>
      <c r="B9" s="270"/>
      <c r="C9" s="282" t="str">
        <f>IF(入力!C10="","",入力!C10&amp;"　"&amp;入力!E10)</f>
        <v>渡辺　　　誠</v>
      </c>
      <c r="D9" s="283"/>
      <c r="E9" s="283"/>
      <c r="F9" s="283"/>
      <c r="G9" s="272">
        <f>IF(入力!G9="","",入力!G9)</f>
        <v>507157408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3</v>
      </c>
      <c r="B11" s="270"/>
      <c r="C11" s="282" t="str">
        <f>IF(入力!C12="","",入力!C12&amp;"　"&amp;入力!E12)</f>
        <v>床井　祐介</v>
      </c>
      <c r="D11" s="283"/>
      <c r="E11" s="283"/>
      <c r="F11" s="283"/>
      <c r="G11" s="272">
        <f>IF(入力!G11="","",入力!G11)</f>
        <v>507157408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吉川　龍太郎</v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吉川　龍太郎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0" t="s">
        <v>6</v>
      </c>
      <c r="B17" s="270"/>
      <c r="C17" s="273" t="str">
        <f>IF(入力!C17="","",入力!C17&amp;"　"&amp;入力!E17)</f>
        <v>千葉県市原市姉崎1699-8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090-1102-3806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90－1102－3806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岸　苺果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千種小学校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518709631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黄　遥陽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五所小学校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518108755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床井　陽咲</v>
      </c>
      <c r="D29" s="283"/>
      <c r="E29" s="283"/>
      <c r="F29" s="283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青葉台小学校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518105433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大塚　愛季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有秋西小学校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519813245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太田　七夢</v>
      </c>
      <c r="D33" s="283"/>
      <c r="E33" s="283"/>
      <c r="F33" s="283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千種小学校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521213408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近藤　結希乃</v>
      </c>
      <c r="D35" s="283"/>
      <c r="E35" s="283"/>
      <c r="F35" s="283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五所小学校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520487152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近藤　海月</v>
      </c>
      <c r="D37" s="283"/>
      <c r="E37" s="283"/>
      <c r="F37" s="283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国分寺台西小学校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522696842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松本　楓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有秋西小学校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522120842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藤村　美羽</v>
      </c>
      <c r="D41" s="283"/>
      <c r="E41" s="283"/>
      <c r="F41" s="283"/>
      <c r="G41" s="270">
        <f>IF(入力!G41="","",入力!G41)</f>
        <v>6</v>
      </c>
      <c r="H41" s="270" t="str">
        <f>IF(入力!H41="","",入力!H41)</f>
        <v/>
      </c>
      <c r="I41" s="270" t="str">
        <f>IF(入力!I41="","",入力!I41)</f>
        <v>国分寺台西小学校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522696835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馬場　未來</v>
      </c>
      <c r="D43" s="283"/>
      <c r="E43" s="283"/>
      <c r="F43" s="283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青葉台小学校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521893556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大桑　瑠華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有秋西小学校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521995069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武内　優花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国分寺台西小学校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521893563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31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21"/>
      <c r="E16" s="321"/>
      <c r="F16" s="321"/>
      <c r="G16" s="322"/>
      <c r="H16" s="345" t="s">
        <v>66</v>
      </c>
      <c r="I16" s="346"/>
      <c r="J16" s="346"/>
      <c r="K16" s="321" t="str">
        <f>IF(入力!C2="","",入力!C2)</f>
        <v>アネサキジュニアバレーボールクラブ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2" t="s">
        <v>38</v>
      </c>
      <c r="AK16" s="313"/>
      <c r="AL16" s="313"/>
      <c r="AM16" s="314"/>
      <c r="AN16" s="339" t="str">
        <f>IF(入力!P3="","",入力!P3)</f>
        <v>市原市</v>
      </c>
      <c r="AO16" s="340"/>
      <c r="AP16" s="340"/>
      <c r="AQ16" s="340"/>
      <c r="AR16" s="340"/>
      <c r="AS16" s="340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>内房</v>
      </c>
      <c r="BA16" s="328"/>
      <c r="BB16" s="328"/>
      <c r="BC16" s="328"/>
      <c r="BD16" s="328"/>
      <c r="BE16" s="328"/>
      <c r="BF16" s="379" t="s">
        <v>40</v>
      </c>
    </row>
    <row r="17" spans="3:58" ht="4.5" customHeight="1">
      <c r="C17" s="377"/>
      <c r="D17" s="324"/>
      <c r="E17" s="324"/>
      <c r="F17" s="324"/>
      <c r="G17" s="325"/>
      <c r="H17" s="337" t="str">
        <f>IF(入力!C3="","",入力!C3)</f>
        <v>姉崎ジュニアバレーボールクラブ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1">
        <f>IF(入力!C4="","",入力!C4)</f>
        <v>432792959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5"/>
      <c r="AK17" s="316"/>
      <c r="AL17" s="316"/>
      <c r="AM17" s="317"/>
      <c r="AN17" s="341"/>
      <c r="AO17" s="342"/>
      <c r="AP17" s="342"/>
      <c r="AQ17" s="342"/>
      <c r="AR17" s="342"/>
      <c r="AS17" s="342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0"/>
    </row>
    <row r="18" spans="3:58" ht="16.5" customHeight="1">
      <c r="C18" s="378"/>
      <c r="D18" s="302"/>
      <c r="E18" s="302"/>
      <c r="F18" s="302"/>
      <c r="G18" s="326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8"/>
      <c r="AK18" s="308"/>
      <c r="AL18" s="308"/>
      <c r="AM18" s="319"/>
      <c r="AN18" s="343"/>
      <c r="AO18" s="344"/>
      <c r="AP18" s="344"/>
      <c r="AQ18" s="344"/>
      <c r="AR18" s="344"/>
      <c r="AS18" s="344"/>
      <c r="AT18" s="308"/>
      <c r="AU18" s="319"/>
      <c r="AV18" s="303"/>
      <c r="AW18" s="302"/>
      <c r="AX18" s="302"/>
      <c r="AY18" s="326"/>
      <c r="AZ18" s="331" t="str">
        <f>IF(入力!AE5="","",入力!AE5)</f>
        <v>姉ヶ崎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11"/>
    </row>
    <row r="20" spans="3:58" ht="15" customHeight="1">
      <c r="C20" s="290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89">
        <f>IF(入力!J7="","",入力!J7)</f>
        <v>18471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 t="str">
        <f>IF(入力!J9="","",入力!J9)</f>
        <v/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300"/>
    </row>
    <row r="21" spans="3:58" ht="15" customHeight="1">
      <c r="C21" s="290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89">
        <f>IF(入力!M7="","",入力!M7)</f>
        <v>910021761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300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ヨシカワ　リュウタロウ</v>
      </c>
      <c r="I22" s="292"/>
      <c r="J22" s="292"/>
      <c r="K22" s="292"/>
      <c r="L22" s="292"/>
      <c r="M22" s="292"/>
      <c r="N22" s="292"/>
      <c r="O22" s="292"/>
      <c r="P22" s="292"/>
      <c r="Q22" s="293"/>
      <c r="R22" s="301" t="s">
        <v>45</v>
      </c>
      <c r="S22" s="292"/>
      <c r="T22" s="294">
        <f>IF(入力!AT7="","",入力!AT7)</f>
        <v>51</v>
      </c>
      <c r="U22" s="295"/>
      <c r="V22" s="296"/>
      <c r="W22" s="301" t="s">
        <v>46</v>
      </c>
      <c r="X22" s="301"/>
      <c r="Y22" s="301"/>
      <c r="Z22" s="14" t="s">
        <v>72</v>
      </c>
      <c r="AA22" s="15"/>
      <c r="AB22" s="292" t="str">
        <f>IF(入力!R7="","",入力!R7)</f>
        <v>299</v>
      </c>
      <c r="AC22" s="292"/>
      <c r="AD22" s="292"/>
      <c r="AE22" s="292"/>
      <c r="AF22" s="16" t="s">
        <v>73</v>
      </c>
      <c r="AG22" s="292" t="str">
        <f>IF(入力!W7="","",入力!W7)</f>
        <v>011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3"/>
      <c r="AU22" s="301" t="s">
        <v>47</v>
      </c>
      <c r="AV22" s="292"/>
      <c r="AW22" s="292"/>
      <c r="AX22" s="17" t="s">
        <v>74</v>
      </c>
      <c r="AY22" s="292" t="str">
        <f>IF(入力!AL7="","",入力!AL7)</f>
        <v>０４３６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78" t="s">
        <v>48</v>
      </c>
      <c r="D23" s="302"/>
      <c r="E23" s="302"/>
      <c r="F23" s="302"/>
      <c r="G23" s="326"/>
      <c r="H23" s="353" t="str">
        <f>IF(入力!C8="","",入力!C8&amp;"　"&amp;入力!E8)</f>
        <v>吉川　龍太郎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2"/>
      <c r="S23" s="302"/>
      <c r="T23" s="297"/>
      <c r="U23" s="298"/>
      <c r="V23" s="299"/>
      <c r="W23" s="308"/>
      <c r="X23" s="308"/>
      <c r="Y23" s="308"/>
      <c r="Z23" s="305" t="str">
        <f>IF(入力!P8="","",入力!P8)</f>
        <v>千葉県市原市姉崎1699‐8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2"/>
      <c r="AV23" s="302"/>
      <c r="AW23" s="302"/>
      <c r="AX23" s="303" t="str">
        <f>IF(入力!AK8="","",入力!AK8)</f>
        <v>61</v>
      </c>
      <c r="AY23" s="302"/>
      <c r="AZ23" s="302"/>
      <c r="BA23" s="302"/>
      <c r="BB23" s="19" t="s">
        <v>76</v>
      </c>
      <c r="BC23" s="302" t="str">
        <f>IF(入力!AP8="","",入力!AP8)</f>
        <v>1666</v>
      </c>
      <c r="BD23" s="302"/>
      <c r="BE23" s="302"/>
      <c r="BF23" s="304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ワタナベ　マコト</v>
      </c>
      <c r="I24" s="292"/>
      <c r="J24" s="292"/>
      <c r="K24" s="292"/>
      <c r="L24" s="292"/>
      <c r="M24" s="292"/>
      <c r="N24" s="292"/>
      <c r="O24" s="292"/>
      <c r="P24" s="292"/>
      <c r="Q24" s="293"/>
      <c r="R24" s="301" t="s">
        <v>45</v>
      </c>
      <c r="S24" s="292"/>
      <c r="T24" s="294">
        <f>IF(入力!AT9="","",入力!AT9)</f>
        <v>56</v>
      </c>
      <c r="U24" s="295"/>
      <c r="V24" s="296"/>
      <c r="W24" s="301" t="s">
        <v>46</v>
      </c>
      <c r="X24" s="301"/>
      <c r="Y24" s="301"/>
      <c r="Z24" s="14" t="s">
        <v>72</v>
      </c>
      <c r="AA24" s="15"/>
      <c r="AB24" s="292" t="str">
        <f>IF(入力!R9="","",入力!R9)</f>
        <v>299</v>
      </c>
      <c r="AC24" s="292"/>
      <c r="AD24" s="292"/>
      <c r="AE24" s="292"/>
      <c r="AF24" s="16" t="s">
        <v>73</v>
      </c>
      <c r="AG24" s="292" t="str">
        <f>IF(入力!W9="","",入力!W9)</f>
        <v>０１２５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3"/>
      <c r="AU24" s="301" t="s">
        <v>47</v>
      </c>
      <c r="AV24" s="292"/>
      <c r="AW24" s="292"/>
      <c r="AX24" s="17" t="s">
        <v>74</v>
      </c>
      <c r="AY24" s="292" t="str">
        <f>IF(入力!AL9="","",入力!AL9)</f>
        <v>０９０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78" t="s">
        <v>78</v>
      </c>
      <c r="D25" s="302"/>
      <c r="E25" s="302"/>
      <c r="F25" s="302"/>
      <c r="G25" s="326"/>
      <c r="H25" s="353" t="str">
        <f>IF(入力!C10="","",入力!C10&amp;"　"&amp;入力!E10)</f>
        <v>渡辺　　　誠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2"/>
      <c r="S25" s="302"/>
      <c r="T25" s="297"/>
      <c r="U25" s="298"/>
      <c r="V25" s="299"/>
      <c r="W25" s="308"/>
      <c r="X25" s="308"/>
      <c r="Y25" s="308"/>
      <c r="Z25" s="305" t="str">
        <f>IF(入力!P10="","",入力!P10)</f>
        <v>千葉県有秋台西１－６－６９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2"/>
      <c r="AV25" s="302"/>
      <c r="AW25" s="302"/>
      <c r="AX25" s="303" t="str">
        <f>IF(入力!AK10="","",入力!AK10)</f>
        <v>５３４３</v>
      </c>
      <c r="AY25" s="302"/>
      <c r="AZ25" s="302"/>
      <c r="BA25" s="302"/>
      <c r="BB25" s="19" t="s">
        <v>76</v>
      </c>
      <c r="BC25" s="302" t="str">
        <f>IF(入力!AP10="","",入力!AP10)</f>
        <v>４２９０</v>
      </c>
      <c r="BD25" s="302"/>
      <c r="BE25" s="302"/>
      <c r="BF25" s="304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>トコイ　ユウスケ</v>
      </c>
      <c r="I26" s="292"/>
      <c r="J26" s="292"/>
      <c r="K26" s="292"/>
      <c r="L26" s="292"/>
      <c r="M26" s="292"/>
      <c r="N26" s="292"/>
      <c r="O26" s="292"/>
      <c r="P26" s="292"/>
      <c r="Q26" s="293"/>
      <c r="R26" s="301" t="s">
        <v>45</v>
      </c>
      <c r="S26" s="292"/>
      <c r="T26" s="294">
        <f>IF(入力!AT11="","",入力!AT11)</f>
        <v>42</v>
      </c>
      <c r="U26" s="295"/>
      <c r="V26" s="296"/>
      <c r="W26" s="301" t="s">
        <v>46</v>
      </c>
      <c r="X26" s="301"/>
      <c r="Y26" s="301"/>
      <c r="Z26" s="14" t="s">
        <v>72</v>
      </c>
      <c r="AA26" s="15"/>
      <c r="AB26" s="292" t="str">
        <f>IF(入力!R11="","",入力!R11)</f>
        <v>299</v>
      </c>
      <c r="AC26" s="292"/>
      <c r="AD26" s="292"/>
      <c r="AE26" s="292"/>
      <c r="AF26" s="16" t="s">
        <v>73</v>
      </c>
      <c r="AG26" s="292" t="str">
        <f>IF(入力!W11="","",入力!W11)</f>
        <v>０１１７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3"/>
      <c r="AU26" s="301" t="s">
        <v>47</v>
      </c>
      <c r="AV26" s="292"/>
      <c r="AW26" s="292"/>
      <c r="AX26" s="17" t="s">
        <v>74</v>
      </c>
      <c r="AY26" s="292" t="str">
        <f>IF(入力!AL11="","",入力!AL11)</f>
        <v>０９０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78" t="s">
        <v>79</v>
      </c>
      <c r="D27" s="302"/>
      <c r="E27" s="302"/>
      <c r="F27" s="302"/>
      <c r="G27" s="326"/>
      <c r="H27" s="353" t="str">
        <f>IF(入力!C12="","",入力!C12&amp;"　"&amp;入力!E12)</f>
        <v>床井　祐介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2"/>
      <c r="S27" s="302"/>
      <c r="T27" s="297"/>
      <c r="U27" s="298"/>
      <c r="V27" s="299"/>
      <c r="W27" s="308"/>
      <c r="X27" s="308"/>
      <c r="Y27" s="308"/>
      <c r="Z27" s="305" t="str">
        <f>IF(入力!P12="","",入力!P12)</f>
        <v>千葉県市原市青葉台5‐16‐30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2"/>
      <c r="AV27" s="302"/>
      <c r="AW27" s="302"/>
      <c r="AX27" s="303" t="str">
        <f>IF(入力!AK12="","",入力!AK12)</f>
        <v>５３４３</v>
      </c>
      <c r="AY27" s="302"/>
      <c r="AZ27" s="302"/>
      <c r="BA27" s="302"/>
      <c r="BB27" s="19" t="s">
        <v>76</v>
      </c>
      <c r="BC27" s="302" t="str">
        <f>IF(入力!AP12="","",入力!AP12)</f>
        <v>４２９０</v>
      </c>
      <c r="BD27" s="302"/>
      <c r="BE27" s="302"/>
      <c r="BF27" s="304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ヨシカワ　リュウタロウ</v>
      </c>
      <c r="I28" s="292"/>
      <c r="J28" s="292"/>
      <c r="K28" s="292"/>
      <c r="L28" s="292"/>
      <c r="M28" s="292"/>
      <c r="N28" s="292"/>
      <c r="O28" s="292"/>
      <c r="P28" s="292"/>
      <c r="Q28" s="293"/>
      <c r="R28" s="301" t="s">
        <v>45</v>
      </c>
      <c r="S28" s="292"/>
      <c r="T28" s="294" t="str">
        <f>IF(入力!AT15="","",入力!AT15)</f>
        <v/>
      </c>
      <c r="U28" s="295"/>
      <c r="V28" s="296"/>
      <c r="W28" s="301" t="s">
        <v>46</v>
      </c>
      <c r="X28" s="301"/>
      <c r="Y28" s="301"/>
      <c r="Z28" s="14" t="s">
        <v>72</v>
      </c>
      <c r="AA28" s="15"/>
      <c r="AB28" s="292" t="str">
        <f>IF(入力!R15="","",入力!R15)</f>
        <v>299</v>
      </c>
      <c r="AC28" s="292"/>
      <c r="AD28" s="292"/>
      <c r="AE28" s="292"/>
      <c r="AF28" s="16" t="s">
        <v>73</v>
      </c>
      <c r="AG28" s="292" t="str">
        <f>IF(入力!W15="","",入力!W15)</f>
        <v>0111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3"/>
      <c r="AU28" s="301" t="s">
        <v>47</v>
      </c>
      <c r="AV28" s="292"/>
      <c r="AW28" s="292"/>
      <c r="AX28" s="17" t="s">
        <v>74</v>
      </c>
      <c r="AY28" s="292" t="str">
        <f>IF(入力!AL15="","",入力!AL15)</f>
        <v>090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2" t="str">
        <f>IF(入力!C16="","",入力!C16&amp;"　"&amp;入力!E16)</f>
        <v>吉川　龍太郎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2"/>
      <c r="S29" s="382"/>
      <c r="T29" s="389"/>
      <c r="U29" s="390"/>
      <c r="V29" s="391"/>
      <c r="W29" s="388"/>
      <c r="X29" s="388"/>
      <c r="Y29" s="388"/>
      <c r="Z29" s="405" t="str">
        <f>IF(入力!P16="","",入力!P16)</f>
        <v>千葉県市原市姉崎1699-8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2"/>
      <c r="AV29" s="382"/>
      <c r="AW29" s="382"/>
      <c r="AX29" s="408" t="str">
        <f>IF(入力!AK16="","",入力!AK16)</f>
        <v>1102</v>
      </c>
      <c r="AY29" s="382"/>
      <c r="AZ29" s="382"/>
      <c r="BA29" s="382"/>
      <c r="BB29" s="73" t="s">
        <v>76</v>
      </c>
      <c r="BC29" s="382" t="str">
        <f>IF(入力!AP16="","",入力!AP16)</f>
        <v>3806</v>
      </c>
      <c r="BD29" s="382"/>
      <c r="BE29" s="382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キシ　マイカ
岸　苺果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6</v>
      </c>
      <c r="R34" s="398"/>
      <c r="S34" s="399"/>
      <c r="T34" s="416" t="str">
        <f>IF(入力!I25="","",入力!I25)</f>
        <v>千種小学校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518709631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148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コウ　ハルヒ
黄　遥陽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5</v>
      </c>
      <c r="R36" s="398"/>
      <c r="S36" s="399"/>
      <c r="T36" s="416" t="str">
        <f>IF(入力!I27="","",入力!I27)</f>
        <v>五所小学校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518108755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149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トコイ　ヒサキ
床井　陽咲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5</v>
      </c>
      <c r="R38" s="398"/>
      <c r="S38" s="399"/>
      <c r="T38" s="416" t="str">
        <f>IF(入力!I29="","",入力!I29)</f>
        <v>青葉台小学校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518105433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148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オオツカ　アキ
大塚　愛季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6</v>
      </c>
      <c r="R40" s="398"/>
      <c r="S40" s="399"/>
      <c r="T40" s="416" t="str">
        <f>IF(入力!I31="","",入力!I31)</f>
        <v>有秋西小学校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519813245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160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オオタ　ナナミ
太田　七夢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6</v>
      </c>
      <c r="R42" s="398"/>
      <c r="S42" s="399"/>
      <c r="T42" s="416" t="str">
        <f>IF(入力!I33="","",入力!I33)</f>
        <v>千種小学校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521213408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155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コンドウ　ユキノ
近藤　結希乃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6</v>
      </c>
      <c r="R44" s="398"/>
      <c r="S44" s="399"/>
      <c r="T44" s="416" t="str">
        <f>IF(入力!I35="","",入力!I35)</f>
        <v>五所小学校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520487152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160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コンドウ　ミツキ
近藤　海月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6</v>
      </c>
      <c r="R46" s="398"/>
      <c r="S46" s="399"/>
      <c r="T46" s="416" t="str">
        <f>IF(入力!I37="","",入力!I37)</f>
        <v>国分寺台西小学校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522696842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150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マツモト　カエデ
松本　楓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6</v>
      </c>
      <c r="R48" s="398"/>
      <c r="S48" s="399"/>
      <c r="T48" s="416" t="str">
        <f>IF(入力!I39="","",入力!I39)</f>
        <v>有秋西小学校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522120842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152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フジムラ　ミウ
藤村　美羽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>
        <f>IF(入力!G41="","",入力!G41)</f>
        <v>6</v>
      </c>
      <c r="R50" s="398"/>
      <c r="S50" s="399"/>
      <c r="T50" s="416" t="str">
        <f>IF(入力!I41="","",入力!I41)</f>
        <v>国分寺台西小学校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522696835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>
        <f>IF(入力!P41="","",入力!P41)</f>
        <v>156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ババ　ミライ
馬場　未來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>
        <f>IF(入力!G43="","",入力!G43)</f>
        <v>4</v>
      </c>
      <c r="R52" s="398"/>
      <c r="S52" s="399"/>
      <c r="T52" s="416" t="str">
        <f>IF(入力!I43="","",入力!I43)</f>
        <v>青葉台小学校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521893556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>
        <f>IF(入力!P43="","",入力!P43)</f>
        <v>135</v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>オオクワ　ルカ
大桑　瑠華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>
        <f>IF(入力!G45="","",入力!G45)</f>
        <v>4</v>
      </c>
      <c r="R54" s="398"/>
      <c r="S54" s="399"/>
      <c r="T54" s="416" t="str">
        <f>IF(入力!I45="","",入力!I45)</f>
        <v>有秋西小学校</v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>
        <f>IF(入力!M45="","",入力!M45)</f>
        <v>521995069</v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>
        <f>IF(入力!P45="","",入力!P45)</f>
        <v>135</v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>
        <f>IF(入力!B47="","",入力!B47)</f>
        <v>12</v>
      </c>
      <c r="D56" s="424"/>
      <c r="E56" s="425"/>
      <c r="F56" s="410" t="str">
        <f>IF(入力!C48="","",入力!C47&amp;"　"&amp;入力!E47&amp;"
"&amp;入力!C48&amp;"　"&amp;入力!E48)</f>
        <v>タケウチ　ユウカ
武内　優花</v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>
        <f>IF(入力!G47="","",入力!G47)</f>
        <v>4</v>
      </c>
      <c r="R56" s="398"/>
      <c r="S56" s="399"/>
      <c r="T56" s="416" t="str">
        <f>IF(入力!I47="","",入力!I47)</f>
        <v>国分寺台西小学校</v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>
        <f>IF(入力!M47="","",入力!M47)</f>
        <v>521893563</v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>
        <f>IF(入力!P47="","",入力!P47)</f>
        <v>135</v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tabSelected="1" view="pageBreakPreview" zoomScaleNormal="100" workbookViewId="0">
      <selection activeCell="Y44" sqref="Y44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姉崎ジュニアバレーボールクラブ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432792959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吉川　龍太郎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503955109</v>
      </c>
      <c r="H7" s="272"/>
      <c r="I7" s="272"/>
      <c r="J7" s="272">
        <f>IF(入力!J7="","",入力!J7)</f>
        <v>18471</v>
      </c>
      <c r="K7" s="272"/>
      <c r="L7" s="272"/>
      <c r="M7" s="272">
        <f>IF(入力!M7="","",入力!M7)</f>
        <v>910021761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渡辺　　　誠</v>
      </c>
      <c r="D9" s="283"/>
      <c r="E9" s="283"/>
      <c r="F9" s="283"/>
      <c r="G9" s="272">
        <f>IF(入力!G9="","",入力!G9)</f>
        <v>507157408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床井　祐介</v>
      </c>
      <c r="D11" s="283"/>
      <c r="E11" s="283"/>
      <c r="F11" s="283"/>
      <c r="G11" s="272">
        <f>IF(入力!G11="","",入力!G11)</f>
        <v>507157408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吉川　龍太郎</v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吉川　龍太郎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千葉県市原市姉崎1699-8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090-1102-3806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90－1102－3806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岸　苺果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千種小学校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518709631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黄　遥陽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五所小学校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518108755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床井　陽咲</v>
      </c>
      <c r="D29" s="283"/>
      <c r="E29" s="283"/>
      <c r="F29" s="283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青葉台小学校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518105433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大塚　愛季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有秋西小学校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519813245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太田　七夢</v>
      </c>
      <c r="D33" s="283"/>
      <c r="E33" s="283"/>
      <c r="F33" s="283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千種小学校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521213408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近藤　結希乃</v>
      </c>
      <c r="D35" s="283"/>
      <c r="E35" s="283"/>
      <c r="F35" s="283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五所小学校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520487152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近藤　海月</v>
      </c>
      <c r="D37" s="283"/>
      <c r="E37" s="283"/>
      <c r="F37" s="283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国分寺台西小学校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522696842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松本　楓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有秋西小学校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522120842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藤村　美羽</v>
      </c>
      <c r="D41" s="283"/>
      <c r="E41" s="283"/>
      <c r="F41" s="283"/>
      <c r="G41" s="270">
        <f>IF(入力!G41="","",入力!G41)</f>
        <v>6</v>
      </c>
      <c r="H41" s="270" t="str">
        <f>IF(入力!H41="","",入力!H41)</f>
        <v/>
      </c>
      <c r="I41" s="270" t="str">
        <f>IF(入力!I41="","",入力!I41)</f>
        <v>国分寺台西小学校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522696835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馬場　未來</v>
      </c>
      <c r="D43" s="283"/>
      <c r="E43" s="283"/>
      <c r="F43" s="283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青葉台小学校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521893556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大桑　瑠華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有秋西小学校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521995069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武内　優花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国分寺台西小学校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521893563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>武内　穂花</v>
      </c>
      <c r="D49" s="283"/>
      <c r="E49" s="283"/>
      <c r="F49" s="283"/>
      <c r="G49" s="270">
        <f>IF(入力!G49="","",入力!G49)</f>
        <v>3</v>
      </c>
      <c r="H49" s="270" t="str">
        <f>IF(入力!H49="","",入力!H49)</f>
        <v/>
      </c>
      <c r="I49" s="270" t="str">
        <f>IF(入力!I49="","",入力!I49)</f>
        <v>有秋西小学校</v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>
        <f>IF(入力!M49="","",入力!M49)</f>
        <v>521893587</v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>松永　遼花</v>
      </c>
      <c r="D51" s="283"/>
      <c r="E51" s="283"/>
      <c r="F51" s="283"/>
      <c r="G51" s="270">
        <f>IF(入力!G51="","",入力!G51)</f>
        <v>4</v>
      </c>
      <c r="H51" s="270" t="str">
        <f>IF(入力!H51="","",入力!H51)</f>
        <v/>
      </c>
      <c r="I51" s="270" t="str">
        <f>IF(入力!I51="","",入力!I51)</f>
        <v>有秋西小学校</v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>
        <f>IF(入力!M51="","",入力!M51)</f>
        <v>522696866</v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21" zoomScaleNormal="100" workbookViewId="0">
      <selection activeCell="C35" sqref="C35:F36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姉崎ジュニアバレーボールクラブ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432792959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吉川　龍太郎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503955109</v>
      </c>
      <c r="H7" s="272"/>
      <c r="I7" s="272"/>
      <c r="J7" s="272">
        <f>IF(入力!J7="","",入力!J7)</f>
        <v>18471</v>
      </c>
      <c r="K7" s="272"/>
      <c r="L7" s="272"/>
      <c r="M7" s="272">
        <f>IF(入力!M7="","",入力!M7)</f>
        <v>910021761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渡辺　　　誠</v>
      </c>
      <c r="D9" s="283"/>
      <c r="E9" s="283"/>
      <c r="F9" s="283"/>
      <c r="G9" s="272">
        <f>IF(入力!G9="","",入力!G9)</f>
        <v>507157408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>床井　祐介</v>
      </c>
      <c r="D11" s="283"/>
      <c r="E11" s="283"/>
      <c r="F11" s="283"/>
      <c r="G11" s="272">
        <f>IF(入力!G11="","",入力!G11)</f>
        <v>507157408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吉川　龍太郎</v>
      </c>
      <c r="D13" s="283"/>
      <c r="E13" s="283"/>
      <c r="F13" s="283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0"/>
      <c r="B14" s="270"/>
      <c r="C14" s="284"/>
      <c r="D14" s="285"/>
      <c r="E14" s="285"/>
      <c r="F14" s="285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0" t="s">
        <v>5</v>
      </c>
      <c r="B15" s="270"/>
      <c r="C15" s="282" t="str">
        <f>IF(入力!C16="","",入力!C16&amp;"　"&amp;入力!E16)</f>
        <v>吉川　龍太郎</v>
      </c>
      <c r="D15" s="283"/>
      <c r="E15" s="283"/>
      <c r="F15" s="280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0"/>
      <c r="B16" s="270"/>
      <c r="C16" s="284"/>
      <c r="D16" s="285"/>
      <c r="E16" s="285"/>
      <c r="F16" s="281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千葉県市原市姉崎1699-8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090-1102-3806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90－1102－3806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岸　苺果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千種小学校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518709631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黄　遥陽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五所小学校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518108755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床井　陽咲</v>
      </c>
      <c r="D29" s="283"/>
      <c r="E29" s="283"/>
      <c r="F29" s="283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青葉台小学校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518105433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大塚　愛季</v>
      </c>
      <c r="D31" s="283"/>
      <c r="E31" s="283"/>
      <c r="F31" s="283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有秋西小学校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519813245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太田　七夢</v>
      </c>
      <c r="D33" s="283"/>
      <c r="E33" s="283"/>
      <c r="F33" s="283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千種小学校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521213408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近藤　結希乃</v>
      </c>
      <c r="D35" s="283"/>
      <c r="E35" s="283"/>
      <c r="F35" s="283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五所小学校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520487152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近藤　海月</v>
      </c>
      <c r="D37" s="283"/>
      <c r="E37" s="283"/>
      <c r="F37" s="283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国分寺台西小学校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522696842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松本　楓</v>
      </c>
      <c r="D39" s="283"/>
      <c r="E39" s="283"/>
      <c r="F39" s="283"/>
      <c r="G39" s="270">
        <f>IF(入力!G39="","",入力!G39)</f>
        <v>6</v>
      </c>
      <c r="H39" s="270" t="str">
        <f>IF(入力!H39="","",入力!H39)</f>
        <v/>
      </c>
      <c r="I39" s="270" t="str">
        <f>IF(入力!I39="","",入力!I39)</f>
        <v>有秋西小学校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522120842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藤村　美羽</v>
      </c>
      <c r="D41" s="283"/>
      <c r="E41" s="283"/>
      <c r="F41" s="283"/>
      <c r="G41" s="270">
        <f>IF(入力!G41="","",入力!G41)</f>
        <v>6</v>
      </c>
      <c r="H41" s="270" t="str">
        <f>IF(入力!H41="","",入力!H41)</f>
        <v/>
      </c>
      <c r="I41" s="270" t="str">
        <f>IF(入力!I41="","",入力!I41)</f>
        <v>国分寺台西小学校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522696835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馬場　未來</v>
      </c>
      <c r="D43" s="283"/>
      <c r="E43" s="283"/>
      <c r="F43" s="283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青葉台小学校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521893556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大桑　瑠華</v>
      </c>
      <c r="D45" s="283"/>
      <c r="E45" s="283"/>
      <c r="F45" s="283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有秋西小学校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521995069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武内　優花</v>
      </c>
      <c r="D47" s="283"/>
      <c r="E47" s="283"/>
      <c r="F47" s="283"/>
      <c r="G47" s="270">
        <f>IF(入力!G47="","",入力!G47)</f>
        <v>4</v>
      </c>
      <c r="H47" s="270" t="str">
        <f>IF(入力!H47="","",入力!H47)</f>
        <v/>
      </c>
      <c r="I47" s="270" t="str">
        <f>IF(入力!I47="","",入力!I47)</f>
        <v>国分寺台西小学校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521893563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>
        <f>IF(入力!B49="","",入力!B49)</f>
        <v>13</v>
      </c>
      <c r="C49" s="282" t="str">
        <f>IF(入力!C50="","",入力!C50&amp;"　"&amp;入力!E50)</f>
        <v>武内　穂花</v>
      </c>
      <c r="D49" s="283"/>
      <c r="E49" s="283"/>
      <c r="F49" s="283"/>
      <c r="G49" s="270">
        <f>IF(入力!G49="","",入力!G49)</f>
        <v>3</v>
      </c>
      <c r="H49" s="270" t="str">
        <f>IF(入力!H49="","",入力!H49)</f>
        <v/>
      </c>
      <c r="I49" s="270" t="str">
        <f>IF(入力!I49="","",入力!I49)</f>
        <v>有秋西小学校</v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>
        <f>IF(入力!M49="","",入力!M49)</f>
        <v>521893587</v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>
        <f>IF(入力!B51="","",入力!B51)</f>
        <v>14</v>
      </c>
      <c r="C51" s="282" t="str">
        <f>IF(入力!C52="","",入力!C52&amp;"　"&amp;入力!E52)</f>
        <v>松永　遼花</v>
      </c>
      <c r="D51" s="283"/>
      <c r="E51" s="283"/>
      <c r="F51" s="283"/>
      <c r="G51" s="270">
        <f>IF(入力!G51="","",入力!G51)</f>
        <v>4</v>
      </c>
      <c r="H51" s="270" t="str">
        <f>IF(入力!H51="","",入力!H51)</f>
        <v/>
      </c>
      <c r="I51" s="270" t="str">
        <f>IF(入力!I51="","",入力!I51)</f>
        <v>有秋西小学校</v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>
        <f>IF(入力!M51="","",入力!M51)</f>
        <v>522696866</v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9" sqref="K19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12</v>
      </c>
      <c r="J5" s="451" t="str">
        <f>IF(入力!A55="","",入力!A55)</f>
        <v/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姉崎ジュニアバレーボールクラブ</v>
      </c>
      <c r="C7" s="33" t="str">
        <f>IF(入力!C2="","",入力!C2)</f>
        <v>アネサキジュニアバレーボールクラブ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</v>
      </c>
      <c r="T16" s="33" t="str">
        <f>IF(入力!P8="","",入力!P8)</f>
        <v>千葉県市原市姉崎1699‐8</v>
      </c>
      <c r="U16" s="33" t="str">
        <f>IF(入力!AL7="","",入力!AL7)</f>
        <v>０４３６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渡辺　　</v>
      </c>
      <c r="D17" s="33" t="str">
        <f>IF(入力!E10="","",入力!E10)</f>
        <v>誠</v>
      </c>
      <c r="E17" s="33" t="str">
        <f>IF(入力!C9="","",入力!C9)</f>
        <v>ワタナベ</v>
      </c>
      <c r="F17" s="33" t="str">
        <f>IF(入力!E9="","",入力!E9)</f>
        <v>マコト</v>
      </c>
      <c r="G17" s="33">
        <f>IF(入力!G9="","",入力!G9)</f>
        <v>507157408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０１２５</v>
      </c>
      <c r="T17" s="33" t="str">
        <f>IF(入力!P10="","",入力!P10)</f>
        <v>千葉県有秋台西１－６－６９</v>
      </c>
      <c r="U17" s="33" t="str">
        <f>IF(入力!AL9="","",入力!AL9)</f>
        <v>０９０</v>
      </c>
      <c r="V17" s="33" t="str">
        <f>IF(入力!AK10="","",入力!AK10)</f>
        <v>５３４３</v>
      </c>
      <c r="W17" s="33" t="str">
        <f>IF(入力!AP10="","",入力!AP10)</f>
        <v>４２９０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床井</v>
      </c>
      <c r="D20" s="33" t="str">
        <f>IF(入力!E12="","",入力!E12)</f>
        <v>祐介</v>
      </c>
      <c r="E20" s="33" t="str">
        <f>IF(入力!C11="","",入力!C11)</f>
        <v>トコイ</v>
      </c>
      <c r="F20" s="33" t="str">
        <f>IF(入力!E11="","",入力!E11)</f>
        <v>ユウスケ</v>
      </c>
      <c r="G20" s="33">
        <f>IF(入力!G11="","",入力!G11)</f>
        <v>507157408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０１１７</v>
      </c>
      <c r="T20" s="33" t="str">
        <f>IF(入力!P12="","",入力!P12)</f>
        <v>千葉県市原市青葉台5‐16‐30</v>
      </c>
      <c r="U20" s="33" t="str">
        <f>IF(入力!AL11="","",入力!AL11)</f>
        <v>０９０</v>
      </c>
      <c r="V20" s="33" t="str">
        <f>IF(入力!AK12="","",入力!AK12)</f>
        <v>５３４３</v>
      </c>
      <c r="W20" s="33" t="str">
        <f>IF(入力!AP12="","",入力!AP12)</f>
        <v>４２９０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090</v>
      </c>
      <c r="V22" s="33" t="str">
        <f>IF(入力!AK16="","",入力!AK16)</f>
        <v>1102</v>
      </c>
      <c r="W22" s="33" t="str">
        <f>IF(入力!AP16="","",入力!AP16)</f>
        <v>3806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岸</v>
      </c>
      <c r="D24" s="75" t="str">
        <f>VLOOKUP($B$51,$A$53:$F$352,4)</f>
        <v>苺果</v>
      </c>
      <c r="E24" s="75" t="str">
        <f>VLOOKUP($B$51,$A$53:$F$352,5)</f>
        <v>キシ</v>
      </c>
      <c r="F24" s="75" t="str">
        <f>VLOOKUP($B$51,$A$53:$F$352,6)</f>
        <v>マイカ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岸</v>
      </c>
      <c r="D53" s="33" t="str">
        <f>IF(入力!E26="","",入力!E26)</f>
        <v>苺果</v>
      </c>
      <c r="E53" s="33" t="str">
        <f>IF(入力!C25="","",入力!C25)</f>
        <v>キシ</v>
      </c>
      <c r="F53" s="33" t="str">
        <f>IF(入力!E25="","",入力!E25)</f>
        <v>マイカ</v>
      </c>
      <c r="G53" s="33">
        <f>IF(入力!M25="","",入力!M25)</f>
        <v>518709631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黄</v>
      </c>
      <c r="D54" s="33" t="str">
        <f>IF(入力!E28="","",入力!E28)</f>
        <v>遥陽</v>
      </c>
      <c r="E54" s="33" t="str">
        <f>IF(入力!C27="","",入力!C27)</f>
        <v>コウ</v>
      </c>
      <c r="F54" s="33" t="str">
        <f>IF(入力!E27="","",入力!E27)</f>
        <v>ハルヒ</v>
      </c>
      <c r="G54" s="33">
        <f>IF(入力!M27="","",入力!M27)</f>
        <v>518108755</v>
      </c>
      <c r="H54" s="33" t="str">
        <f>IF(入力!I27="","",入力!I27)</f>
        <v>五所小学校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床井</v>
      </c>
      <c r="D55" s="33" t="str">
        <f>IF(入力!E30="","",入力!E30)</f>
        <v>陽咲</v>
      </c>
      <c r="E55" s="33" t="str">
        <f>IF(入力!C29="","",入力!C29)</f>
        <v>トコイ</v>
      </c>
      <c r="F55" s="33" t="str">
        <f>IF(入力!E29="","",入力!E29)</f>
        <v>ヒサキ</v>
      </c>
      <c r="G55" s="33">
        <f>IF(入力!M29="","",入力!M29)</f>
        <v>518105433</v>
      </c>
      <c r="H55" s="33" t="str">
        <f>IF(入力!I29="","",入力!I29)</f>
        <v>青葉台小学校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大塚</v>
      </c>
      <c r="D56" s="33" t="str">
        <f>IF(入力!E32="","",入力!E32)</f>
        <v>愛季</v>
      </c>
      <c r="E56" s="33" t="str">
        <f>IF(入力!C31="","",入力!C31)</f>
        <v>オオツカ</v>
      </c>
      <c r="F56" s="33" t="str">
        <f>IF(入力!E31="","",入力!E31)</f>
        <v>アキ</v>
      </c>
      <c r="G56" s="33">
        <f>IF(入力!M31="","",入力!M31)</f>
        <v>519813245</v>
      </c>
      <c r="H56" s="33" t="str">
        <f>IF(入力!I31="","",入力!I31)</f>
        <v>有秋西小学校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太田</v>
      </c>
      <c r="D57" s="33" t="str">
        <f>IF(入力!E34="","",入力!E34)</f>
        <v>七夢</v>
      </c>
      <c r="E57" s="33" t="str">
        <f>IF(入力!C33="","",入力!C33)</f>
        <v>オオタ</v>
      </c>
      <c r="F57" s="33" t="str">
        <f>IF(入力!E33="","",入力!E33)</f>
        <v>ナナミ</v>
      </c>
      <c r="G57" s="33">
        <f>IF(入力!M33="","",入力!M33)</f>
        <v>521213408</v>
      </c>
      <c r="H57" s="33" t="str">
        <f>IF(入力!I33="","",入力!I33)</f>
        <v>千種小学校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近藤</v>
      </c>
      <c r="D58" s="33" t="str">
        <f>IF(入力!E36="","",入力!E36)</f>
        <v>結希乃</v>
      </c>
      <c r="E58" s="33" t="str">
        <f>IF(入力!C35="","",入力!C35)</f>
        <v>コンドウ</v>
      </c>
      <c r="F58" s="33" t="str">
        <f>IF(入力!E35="","",入力!E35)</f>
        <v>ユキノ</v>
      </c>
      <c r="G58" s="33">
        <f>IF(入力!M35="","",入力!M35)</f>
        <v>520487152</v>
      </c>
      <c r="H58" s="33" t="str">
        <f>IF(入力!I35="","",入力!I35)</f>
        <v>五所小学校</v>
      </c>
      <c r="I58" s="33">
        <f>IF(入力!G35="","",入力!G35)</f>
        <v>6</v>
      </c>
      <c r="J58" s="33">
        <f>IF(入力!P35="","",入力!P35)</f>
        <v>160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近藤</v>
      </c>
      <c r="D59" s="33" t="str">
        <f>IF(入力!E38="","",入力!E38)</f>
        <v>海月</v>
      </c>
      <c r="E59" s="33" t="str">
        <f>IF(入力!C37="","",入力!C37)</f>
        <v>コンドウ</v>
      </c>
      <c r="F59" s="33" t="str">
        <f>IF(入力!E37="","",入力!E37)</f>
        <v>ミツキ</v>
      </c>
      <c r="G59" s="33">
        <f>IF(入力!M37="","",入力!M37)</f>
        <v>522696842</v>
      </c>
      <c r="H59" s="33" t="str">
        <f>IF(入力!I37="","",入力!I37)</f>
        <v>国分寺台西小学校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松本</v>
      </c>
      <c r="D60" s="33" t="str">
        <f>IF(入力!E40="","",入力!E40)</f>
        <v>楓</v>
      </c>
      <c r="E60" s="33" t="str">
        <f>IF(入力!C39="","",入力!C39)</f>
        <v>マツモト</v>
      </c>
      <c r="F60" s="33" t="str">
        <f>IF(入力!E39="","",入力!E39)</f>
        <v>カエデ</v>
      </c>
      <c r="G60" s="33">
        <f>IF(入力!M39="","",入力!M39)</f>
        <v>522120842</v>
      </c>
      <c r="H60" s="33" t="str">
        <f>IF(入力!I39="","",入力!I39)</f>
        <v>有秋西小学校</v>
      </c>
      <c r="I60" s="33">
        <f>IF(入力!G39="","",入力!G39)</f>
        <v>6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藤村</v>
      </c>
      <c r="D61" s="33" t="str">
        <f>IF(入力!E42="","",入力!E42)</f>
        <v>美羽</v>
      </c>
      <c r="E61" s="33" t="str">
        <f>IF(入力!C41="","",入力!C41)</f>
        <v>フジムラ</v>
      </c>
      <c r="F61" s="33" t="str">
        <f>IF(入力!E41="","",入力!E41)</f>
        <v>ミウ</v>
      </c>
      <c r="G61" s="33">
        <f>IF(入力!M41="","",入力!M41)</f>
        <v>522696835</v>
      </c>
      <c r="H61" s="33" t="str">
        <f>IF(入力!I41="","",入力!I41)</f>
        <v>国分寺台西小学校</v>
      </c>
      <c r="I61" s="33">
        <f>IF(入力!G41="","",入力!G41)</f>
        <v>6</v>
      </c>
      <c r="J61" s="33">
        <f>IF(入力!P41="","",入力!P41)</f>
        <v>156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馬場</v>
      </c>
      <c r="D62" s="33" t="str">
        <f>IF(入力!E44="","",入力!E44)</f>
        <v>未來</v>
      </c>
      <c r="E62" s="33" t="str">
        <f>IF(入力!C43="","",入力!C43)</f>
        <v>ババ</v>
      </c>
      <c r="F62" s="33" t="str">
        <f>IF(入力!E43="","",入力!E43)</f>
        <v>ミライ</v>
      </c>
      <c r="G62" s="33">
        <f>IF(入力!M43="","",入力!M43)</f>
        <v>521893556</v>
      </c>
      <c r="H62" s="33" t="str">
        <f>IF(入力!I43="","",入力!I43)</f>
        <v>青葉台小学校</v>
      </c>
      <c r="I62" s="33">
        <f>IF(入力!G43="","",入力!G43)</f>
        <v>4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大桑</v>
      </c>
      <c r="D63" s="33" t="str">
        <f>IF(入力!E46="","",入力!E46)</f>
        <v>瑠華</v>
      </c>
      <c r="E63" s="33" t="str">
        <f>IF(入力!C45="","",入力!C45)</f>
        <v>オオクワ</v>
      </c>
      <c r="F63" s="33" t="str">
        <f>IF(入力!E45="","",入力!E45)</f>
        <v>ルカ</v>
      </c>
      <c r="G63" s="33">
        <f>IF(入力!M45="","",入力!M45)</f>
        <v>521995069</v>
      </c>
      <c r="H63" s="33" t="str">
        <f>IF(入力!I45="","",入力!I45)</f>
        <v>有秋西小学校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武内</v>
      </c>
      <c r="D64" s="33" t="str">
        <f>IF(入力!E48="","",入力!E48)</f>
        <v>優花</v>
      </c>
      <c r="E64" s="33" t="str">
        <f>IF(入力!C47="","",入力!C47)</f>
        <v>タケウチ</v>
      </c>
      <c r="F64" s="33" t="str">
        <f>IF(入力!E47="","",入力!E47)</f>
        <v>ユウカ</v>
      </c>
      <c r="G64" s="33">
        <f>IF(入力!M47="","",入力!M47)</f>
        <v>521893563</v>
      </c>
      <c r="H64" s="33" t="str">
        <f>IF(入力!I47="","",入力!I47)</f>
        <v>国分寺台西小学校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武内</v>
      </c>
      <c r="D65" s="33" t="str">
        <f>IF(入力!E50="","",入力!E50)</f>
        <v>穂花</v>
      </c>
      <c r="E65" s="33" t="str">
        <f>IF(入力!C49="","",入力!C49)</f>
        <v>タケウチ</v>
      </c>
      <c r="F65" s="33" t="str">
        <f>IF(入力!E49="","",入力!E49)</f>
        <v>ホノカ</v>
      </c>
      <c r="G65" s="33">
        <f>IF(入力!M49="","",入力!M49)</f>
        <v>521893587</v>
      </c>
      <c r="H65" s="33" t="str">
        <f>IF(入力!I49="","",入力!I49)</f>
        <v>有秋西小学校</v>
      </c>
      <c r="I65" s="33">
        <f>IF(入力!G49="","",入力!G49)</f>
        <v>3</v>
      </c>
      <c r="J65" s="33">
        <f>IF(入力!P49="","",入力!P49)</f>
        <v>125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松永</v>
      </c>
      <c r="D66" s="33" t="str">
        <f>IF(入力!E52="","",入力!E52)</f>
        <v>遼花</v>
      </c>
      <c r="E66" s="33" t="str">
        <f>IF(入力!C51="","",入力!C51)</f>
        <v>マツナガ</v>
      </c>
      <c r="F66" s="33" t="str">
        <f>IF(入力!E51="","",入力!E51)</f>
        <v>ハルカ</v>
      </c>
      <c r="G66" s="33">
        <f>IF(入力!M51="","",入力!M51)</f>
        <v>522696866</v>
      </c>
      <c r="H66" s="33" t="str">
        <f>IF(入力!I51="","",入力!I51)</f>
        <v>有秋西小学校</v>
      </c>
      <c r="I66" s="33">
        <f>IF(入力!G51="","",入力!G51)</f>
        <v>4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1013d</cp:lastModifiedBy>
  <cp:lastPrinted>2022-04-28T08:08:53Z</cp:lastPrinted>
  <dcterms:created xsi:type="dcterms:W3CDTF">2014-04-05T09:56:00Z</dcterms:created>
  <dcterms:modified xsi:type="dcterms:W3CDTF">2022-09-22T05:36:19Z</dcterms:modified>
</cp:coreProperties>
</file>