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lockStructure="1"/>
  <bookViews>
    <workbookView xWindow="0" yWindow="0" windowWidth="15345" windowHeight="673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<sst xmlns="http://schemas.openxmlformats.org/spreadsheetml/2006/main" count="425" uniqueCount="286">
  <si>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</si>
  <si>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</si>
  <si>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</si>
  <si>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</si>
  <si>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</si>
  <si>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</si>
  <si>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</si>
  <si>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</si>
  <si>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</si>
  <si>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</si>
  <si>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</si>
  <si>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</si>
  <si>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</si>
  <si>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</si>
  <si>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</si>
  <si>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</si>
  <si>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</si>
  <si>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</si>
  <si>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</si>
  <si>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</si>
  <si>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</si>
  <si>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</si>
  <si>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</si>
  <si>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</si>
  <si>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</si>
  <si>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</si>
  <si>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</si>
  <si>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</si>
  <si>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</si>
  <si>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</si>
  <si>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</si>
  <si>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</si>
  <si>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</si>
  <si>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</si>
  <si>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</si>
  <si>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</si>
  <si>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</si>
  <si>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</si>
  <si>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</si>
  <si>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</si>
  <si>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</si>
  <si>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</si>
  <si>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</si>
  <si>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</si>
  <si>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</si>
  <si>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</si>
  <si>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</si>
  <si>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</si>
  <si>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</si>
  <si>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</si>
  <si>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</si>
  <si>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</si>
  <si>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</si>
  <si>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</si>
  <si>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</si>
  <si>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</si>
  <si>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</si>
  <si>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</si>
  <si>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</si>
  <si>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</si>
  <si>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</si>
  <si>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</si>
  <si>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</si>
  <si>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</si>
  <si>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</si>
  <si>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</si>
  <si>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</si>
  <si>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</si>
  <si>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</si>
  <si>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</si>
  <si>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</si>
  <si>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</si>
  <si>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</si>
  <si>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</si>
  <si>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</si>
  <si>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</si>
  <si>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</si>
  <si>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</si>
  <si>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</si>
  <si>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</si>
  <si>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</si>
  <si>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</si>
  <si>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</si>
  <si>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</si>
  <si>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</si>
  <si>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</si>
  <si>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</si>
  <si>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</si>
  <si>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</si>
  <si>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</si>
  <si>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</si>
  <si>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</si>
  <si>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</si>
  <si>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</si>
  <si>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</si>
  <si>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</si>
  <si>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</si>
  <si>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</si>
  <si>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</si>
  <si>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</si>
  <si>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</si>
  <si>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</si>
  <si>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</si>
  <si>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</si>
  <si>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</si>
  <si>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</si>
  <si>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</si>
  <si>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</si>
  <si>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</si>
  <si>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</si>
  <si>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</si>
  <si>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</si>
  <si>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</si>
  <si>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</si>
  <si>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</si>
  <si>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</si>
  <si>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</si>
  <si>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</si>
  <si>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</si>
  <si>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</si>
  <si>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</si>
  <si>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</si>
  <si>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</si>
  <si>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</si>
  <si>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</si>
  <si>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</si>
  <si>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</si>
  <si>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</si>
  <si>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</si>
  <si>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</si>
  <si>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</si>
  <si>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</si>
  <si>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</si>
  <si>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</si>
  <si>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</si>
  <si>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</si>
  <si>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</si>
  <si>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</si>
  <si>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</si>
  <si>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</si>
  <si>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</si>
  <si>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</si>
  <si>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</si>
  <si>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</si>
  <si>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</si>
  <si>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</si>
  <si>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</si>
  <si>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</si>
  <si>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</si>
  <si>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</si>
  <si>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</si>
  <si>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</si>
  <si>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</si>
  <si>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</si>
  <si>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</si>
  <si>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</si>
  <si>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</si>
  <si>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</si>
  <si>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</si>
  <si>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</si>
  <si>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</si>
  <si>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</si>
  <si>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</si>
  <si>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</si>
  <si>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</si>
  <si>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</si>
  <si>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</si>
  <si>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</si>
  <si>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</si>
  <si>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</si>
  <si>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</si>
  <si>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</si>
  <si>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</si>
  <si>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</si>
  <si>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</si>
  <si>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</si>
  <si>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</si>
  <si>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</si>
  <si>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</si>
  <si>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</si>
  <si>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</si>
  <si>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</si>
  <si>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</si>
  <si>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</si>
  <si>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</si>
  <si>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</si>
  <si>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</si>
  <si>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</si>
  <si>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</si>
  <si>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</si>
  <si>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</si>
  <si>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</si>
  <si>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</si>
  <si>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</si>
  <si>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</si>
  <si>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</si>
  <si>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</si>
  <si>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</si>
  <si>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</si>
  <si>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</si>
  <si>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姉崎ジュニアバレ－ボ－ルクラブ</t>
    <rPh sb="0" eb="2">
      <t>アネサキ</t>
    </rPh>
    <phoneticPr fontId="2"/>
  </si>
  <si>
    <t>アネサキジュニアバレ－ボ－ルクラブ</t>
    <phoneticPr fontId="2"/>
  </si>
  <si>
    <t>市原市</t>
    <rPh sb="0" eb="2">
      <t>イチハラ</t>
    </rPh>
    <rPh sb="2" eb="3">
      <t>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</si>
  <si>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</si>
  <si>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</si>
  <si>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</si>
  <si>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</si>
  <si>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ヨシカワ</t>
  </si>
  <si>
    <t>ヨシカワ</t>
    <phoneticPr fontId="2"/>
  </si>
  <si>
    <t>リュウタロウ</t>
  </si>
  <si>
    <t>リュウタロウ</t>
    <phoneticPr fontId="2"/>
  </si>
  <si>
    <t>299</t>
    <phoneticPr fontId="2"/>
  </si>
  <si>
    <t>0111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</si>
  <si>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</si>
  <si>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0436</t>
    <phoneticPr fontId="2"/>
  </si>
  <si>
    <t>61</t>
    <phoneticPr fontId="2"/>
  </si>
  <si>
    <t>1666</t>
    <phoneticPr fontId="2"/>
  </si>
  <si>
    <t>－</t>
    <phoneticPr fontId="2"/>
  </si>
  <si>
    <t>－</t>
    <phoneticPr fontId="2"/>
  </si>
  <si>
    <t>①</t>
    <phoneticPr fontId="2"/>
  </si>
  <si>
    <r>
      <rPr>
        <sz val="16"/>
        <color indexed="8"/>
        <rFont val="ＭＳ Ｐゴシック"/>
        <family val="3"/>
        <charset val="128"/>
      </rPr>
      <t>Ｏ</t>
    </r>
    <r>
      <rPr>
        <sz val="16"/>
        <color indexed="8"/>
        <rFont val="Calibri"/>
        <family val="2"/>
      </rPr>
      <t>90</t>
    </r>
    <phoneticPr fontId="2"/>
  </si>
  <si>
    <t>千種小学校</t>
    <rPh sb="0" eb="5">
      <t>チグサショウガッコウ</t>
    </rPh>
    <phoneticPr fontId="2"/>
  </si>
  <si>
    <t>イシカワ</t>
    <phoneticPr fontId="2"/>
  </si>
  <si>
    <t>カリン</t>
    <phoneticPr fontId="2"/>
  </si>
  <si>
    <t>石川</t>
    <rPh sb="0" eb="2">
      <t>イシカワ</t>
    </rPh>
    <phoneticPr fontId="2"/>
  </si>
  <si>
    <t>華梨</t>
    <rPh sb="0" eb="1">
      <t>カ</t>
    </rPh>
    <rPh sb="1" eb="2">
      <t>ナシ</t>
    </rPh>
    <phoneticPr fontId="2"/>
  </si>
  <si>
    <t>青葉台小学校</t>
    <rPh sb="0" eb="6">
      <t>アオバダイショウガッコウ</t>
    </rPh>
    <phoneticPr fontId="2"/>
  </si>
  <si>
    <t>トコイ</t>
    <phoneticPr fontId="2"/>
  </si>
  <si>
    <t>アヤネ</t>
    <phoneticPr fontId="2"/>
  </si>
  <si>
    <t>床井</t>
    <rPh sb="0" eb="2">
      <t>トコイ</t>
    </rPh>
    <phoneticPr fontId="2"/>
  </si>
  <si>
    <t>絢音</t>
    <rPh sb="0" eb="1">
      <t>アヤ</t>
    </rPh>
    <rPh sb="1" eb="2">
      <t>オト</t>
    </rPh>
    <phoneticPr fontId="2"/>
  </si>
  <si>
    <t>ハタナカ</t>
    <phoneticPr fontId="2"/>
  </si>
  <si>
    <t>畠中</t>
    <rPh sb="0" eb="2">
      <t>ハタナカ</t>
    </rPh>
    <phoneticPr fontId="2"/>
  </si>
  <si>
    <t>妃芽乃</t>
    <rPh sb="0" eb="1">
      <t>ヒ</t>
    </rPh>
    <rPh sb="1" eb="2">
      <t>メ</t>
    </rPh>
    <rPh sb="2" eb="3">
      <t>ノ</t>
    </rPh>
    <phoneticPr fontId="2"/>
  </si>
  <si>
    <t>姉崎小学校</t>
    <rPh sb="0" eb="2">
      <t>アネサキ</t>
    </rPh>
    <rPh sb="2" eb="5">
      <t>ショウガッコウ</t>
    </rPh>
    <phoneticPr fontId="2"/>
  </si>
  <si>
    <t>マキノ</t>
    <phoneticPr fontId="2"/>
  </si>
  <si>
    <t>牧野</t>
    <rPh sb="0" eb="2">
      <t>マキノ</t>
    </rPh>
    <phoneticPr fontId="2"/>
  </si>
  <si>
    <t>葵</t>
    <rPh sb="0" eb="1">
      <t>アオイ</t>
    </rPh>
    <phoneticPr fontId="2"/>
  </si>
  <si>
    <t>アズ</t>
    <phoneticPr fontId="2"/>
  </si>
  <si>
    <t>白石</t>
    <rPh sb="0" eb="2">
      <t>シライシ</t>
    </rPh>
    <phoneticPr fontId="2"/>
  </si>
  <si>
    <t>あず</t>
    <phoneticPr fontId="2"/>
  </si>
  <si>
    <t>大森</t>
    <rPh sb="0" eb="2">
      <t>オオモリ</t>
    </rPh>
    <phoneticPr fontId="2"/>
  </si>
  <si>
    <t>叶愛</t>
    <rPh sb="0" eb="1">
      <t>カナ</t>
    </rPh>
    <rPh sb="1" eb="2">
      <t>アイ</t>
    </rPh>
    <phoneticPr fontId="2"/>
  </si>
  <si>
    <t>299</t>
    <phoneticPr fontId="2"/>
  </si>
  <si>
    <t>0111</t>
    <phoneticPr fontId="2"/>
  </si>
  <si>
    <t>0436</t>
    <phoneticPr fontId="2"/>
  </si>
  <si>
    <t>61</t>
    <phoneticPr fontId="2"/>
  </si>
  <si>
    <t>1666</t>
    <phoneticPr fontId="2"/>
  </si>
  <si>
    <t>元気いっぱい姉崎魂で頑張ります！！</t>
    <rPh sb="0" eb="2">
      <t>ゲンキ</t>
    </rPh>
    <rPh sb="6" eb="8">
      <t>アネサキ</t>
    </rPh>
    <rPh sb="8" eb="9">
      <t>タマシイ</t>
    </rPh>
    <rPh sb="10" eb="12">
      <t>ガンバ</t>
    </rPh>
    <phoneticPr fontId="2"/>
  </si>
  <si>
    <t>アンザイ</t>
    <phoneticPr fontId="2"/>
  </si>
  <si>
    <t>安齋</t>
    <rPh sb="0" eb="2">
      <t>アンザイ</t>
    </rPh>
    <phoneticPr fontId="2"/>
  </si>
  <si>
    <t>ミサキ</t>
    <phoneticPr fontId="2"/>
  </si>
  <si>
    <t>実咲</t>
    <rPh sb="0" eb="2">
      <t>ミサキ</t>
    </rPh>
    <phoneticPr fontId="2"/>
  </si>
  <si>
    <t>コトノ</t>
    <phoneticPr fontId="2"/>
  </si>
  <si>
    <t>琴乃</t>
    <rPh sb="0" eb="2">
      <t>コトノ</t>
    </rPh>
    <phoneticPr fontId="2"/>
  </si>
  <si>
    <t>青葉台小学校</t>
    <rPh sb="0" eb="3">
      <t>アオバダイ</t>
    </rPh>
    <rPh sb="3" eb="6">
      <t>ショウガッコウ</t>
    </rPh>
    <phoneticPr fontId="2"/>
  </si>
  <si>
    <t>ｻｲﾄｳ</t>
    <phoneticPr fontId="2"/>
  </si>
  <si>
    <t>齊藤</t>
    <rPh sb="0" eb="2">
      <t>サイトウ</t>
    </rPh>
    <phoneticPr fontId="2"/>
  </si>
  <si>
    <t>リナ</t>
    <phoneticPr fontId="2"/>
  </si>
  <si>
    <t>里菜</t>
    <rPh sb="0" eb="2">
      <t>リナ</t>
    </rPh>
    <phoneticPr fontId="2"/>
  </si>
  <si>
    <t>千種小学校</t>
    <rPh sb="0" eb="2">
      <t>チグサ</t>
    </rPh>
    <rPh sb="2" eb="5">
      <t>ショウガッコウ</t>
    </rPh>
    <phoneticPr fontId="2"/>
  </si>
  <si>
    <t>ノガミ</t>
    <phoneticPr fontId="2"/>
  </si>
  <si>
    <t>野上</t>
    <rPh sb="0" eb="2">
      <t>ノガミ</t>
    </rPh>
    <phoneticPr fontId="2"/>
  </si>
  <si>
    <t>ハルカ</t>
    <phoneticPr fontId="2"/>
  </si>
  <si>
    <t>晴香</t>
    <rPh sb="0" eb="2">
      <t>ハルカ</t>
    </rPh>
    <phoneticPr fontId="2"/>
  </si>
  <si>
    <t>オオモリ</t>
    <phoneticPr fontId="2"/>
  </si>
  <si>
    <t>カナエ</t>
    <phoneticPr fontId="2"/>
  </si>
  <si>
    <t>シライシ</t>
    <phoneticPr fontId="2"/>
  </si>
  <si>
    <t>アオイ</t>
    <phoneticPr fontId="2"/>
  </si>
  <si>
    <t>タクボ</t>
    <phoneticPr fontId="2"/>
  </si>
  <si>
    <t>田久保</t>
    <rPh sb="0" eb="3">
      <t>タクボ</t>
    </rPh>
    <phoneticPr fontId="2"/>
  </si>
  <si>
    <t>マナ</t>
    <phoneticPr fontId="2"/>
  </si>
  <si>
    <t>愛奈</t>
    <rPh sb="0" eb="1">
      <t>アイ</t>
    </rPh>
    <rPh sb="1" eb="2">
      <t>ナ</t>
    </rPh>
    <phoneticPr fontId="2"/>
  </si>
  <si>
    <t>キシ</t>
    <phoneticPr fontId="2"/>
  </si>
  <si>
    <t>岸</t>
    <rPh sb="0" eb="1">
      <t>キシ</t>
    </rPh>
    <phoneticPr fontId="2"/>
  </si>
  <si>
    <t>リンカ</t>
    <phoneticPr fontId="2"/>
  </si>
  <si>
    <t>梨花</t>
    <rPh sb="0" eb="1">
      <t>ナシ</t>
    </rPh>
    <rPh sb="1" eb="2">
      <t>ハナ</t>
    </rPh>
    <phoneticPr fontId="2"/>
  </si>
  <si>
    <t>オオミゾ</t>
    <phoneticPr fontId="2"/>
  </si>
  <si>
    <t>大溝</t>
    <rPh sb="0" eb="2">
      <t>オオミゾ</t>
    </rPh>
    <phoneticPr fontId="2"/>
  </si>
  <si>
    <t>アコ</t>
    <phoneticPr fontId="2"/>
  </si>
  <si>
    <t>亜瑚</t>
    <rPh sb="0" eb="1">
      <t>ア</t>
    </rPh>
    <rPh sb="1" eb="2">
      <t>コ</t>
    </rPh>
    <phoneticPr fontId="2"/>
  </si>
  <si>
    <t>ヒメノ</t>
    <phoneticPr fontId="2"/>
  </si>
  <si>
    <t>ハラダ</t>
    <phoneticPr fontId="2"/>
  </si>
  <si>
    <t>原田</t>
    <rPh sb="0" eb="2">
      <t>ハラダ</t>
    </rPh>
    <phoneticPr fontId="2"/>
  </si>
  <si>
    <t>カナネ</t>
    <phoneticPr fontId="2"/>
  </si>
  <si>
    <t>奏音</t>
    <rPh sb="0" eb="1">
      <t>カナ</t>
    </rPh>
    <rPh sb="1" eb="2">
      <t>ネ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</si>
</sst>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3" zoomScaleNormal="100" workbookViewId="0">
      <selection activeCell="AQ35" sqref="AQ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6" t="s">
        <v>159</v>
      </c>
      <c r="K3" s="247"/>
      <c r="L3" s="247"/>
      <c r="M3" s="247"/>
      <c r="N3" s="247"/>
      <c r="O3" s="248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182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432792959</v>
      </c>
      <c r="D4" s="252"/>
      <c r="E4" s="252"/>
      <c r="F4" s="252"/>
      <c r="G4" s="252"/>
      <c r="H4" s="252"/>
      <c r="I4" s="253"/>
      <c r="J4" s="262" t="s">
        <v>185</v>
      </c>
      <c r="K4" s="263"/>
      <c r="L4" s="263"/>
      <c r="M4" s="263"/>
      <c r="N4" s="263"/>
      <c r="O4" s="26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6">
        <v>23014</v>
      </c>
      <c r="K5" s="226"/>
      <c r="L5" s="226"/>
      <c r="M5" s="226"/>
      <c r="N5" s="226"/>
      <c r="O5" s="226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208</v>
      </c>
      <c r="D7" s="133"/>
      <c r="E7" s="134" t="s">
        <v>210</v>
      </c>
      <c r="F7" s="135"/>
      <c r="G7" s="228">
        <v>503955109</v>
      </c>
      <c r="H7" s="228"/>
      <c r="I7" s="228"/>
      <c r="J7" s="228">
        <v>18471</v>
      </c>
      <c r="K7" s="228"/>
      <c r="L7" s="228"/>
      <c r="M7" s="228">
        <v>217619</v>
      </c>
      <c r="N7" s="228"/>
      <c r="O7" s="228"/>
      <c r="P7" s="199" t="s">
        <v>72</v>
      </c>
      <c r="Q7" s="200"/>
      <c r="R7" s="168" t="s">
        <v>211</v>
      </c>
      <c r="S7" s="168"/>
      <c r="T7" s="168"/>
      <c r="U7" s="168"/>
      <c r="V7" s="50" t="s">
        <v>73</v>
      </c>
      <c r="W7" s="158" t="s">
        <v>212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214</v>
      </c>
      <c r="AM7" s="83"/>
      <c r="AN7" s="83"/>
      <c r="AO7" s="83"/>
      <c r="AP7" s="83"/>
      <c r="AQ7" s="83"/>
      <c r="AR7" s="83"/>
      <c r="AS7" s="59" t="s">
        <v>75</v>
      </c>
      <c r="AT7" s="77">
        <v>45</v>
      </c>
    </row>
    <row r="8" spans="1:51" ht="18" customHeight="1">
      <c r="A8" s="96"/>
      <c r="B8" s="166"/>
      <c r="C8" s="136" t="s">
        <v>205</v>
      </c>
      <c r="D8" s="137"/>
      <c r="E8" s="138" t="s">
        <v>206</v>
      </c>
      <c r="F8" s="139"/>
      <c r="G8" s="228"/>
      <c r="H8" s="228"/>
      <c r="I8" s="228"/>
      <c r="J8" s="228"/>
      <c r="K8" s="228"/>
      <c r="L8" s="228"/>
      <c r="M8" s="228"/>
      <c r="N8" s="228"/>
      <c r="O8" s="228"/>
      <c r="P8" s="160" t="s">
        <v>213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215</v>
      </c>
      <c r="AL8" s="85"/>
      <c r="AM8" s="85"/>
      <c r="AN8" s="85"/>
      <c r="AO8" s="60" t="s">
        <v>76</v>
      </c>
      <c r="AP8" s="85" t="s">
        <v>216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249</v>
      </c>
      <c r="D9" s="133"/>
      <c r="E9" s="134" t="s">
        <v>251</v>
      </c>
      <c r="F9" s="135"/>
      <c r="G9" s="228">
        <v>500665105</v>
      </c>
      <c r="H9" s="228"/>
      <c r="I9" s="228"/>
      <c r="J9" s="232" t="s">
        <v>217</v>
      </c>
      <c r="K9" s="228"/>
      <c r="L9" s="228"/>
      <c r="M9" s="232" t="s">
        <v>217</v>
      </c>
      <c r="N9" s="228"/>
      <c r="O9" s="228"/>
      <c r="P9" s="199" t="s">
        <v>72</v>
      </c>
      <c r="Q9" s="200"/>
      <c r="R9" s="168"/>
      <c r="S9" s="168"/>
      <c r="T9" s="168"/>
      <c r="U9" s="168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6"/>
      <c r="C10" s="136" t="s">
        <v>250</v>
      </c>
      <c r="D10" s="137"/>
      <c r="E10" s="138" t="s">
        <v>252</v>
      </c>
      <c r="F10" s="139"/>
      <c r="G10" s="228"/>
      <c r="H10" s="228"/>
      <c r="I10" s="228"/>
      <c r="J10" s="228"/>
      <c r="K10" s="228"/>
      <c r="L10" s="228"/>
      <c r="M10" s="228"/>
      <c r="N10" s="228"/>
      <c r="O10" s="228"/>
      <c r="P10" s="160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208</v>
      </c>
      <c r="D11" s="133"/>
      <c r="E11" s="134" t="s">
        <v>253</v>
      </c>
      <c r="F11" s="135"/>
      <c r="G11" s="228">
        <v>503953502</v>
      </c>
      <c r="H11" s="228"/>
      <c r="I11" s="228"/>
      <c r="J11" s="232" t="s">
        <v>218</v>
      </c>
      <c r="K11" s="228"/>
      <c r="L11" s="228"/>
      <c r="M11" s="232" t="s">
        <v>218</v>
      </c>
      <c r="N11" s="228"/>
      <c r="O11" s="228"/>
      <c r="P11" s="199" t="s">
        <v>72</v>
      </c>
      <c r="Q11" s="200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6"/>
      <c r="C12" s="136" t="s">
        <v>205</v>
      </c>
      <c r="D12" s="137"/>
      <c r="E12" s="138" t="s">
        <v>254</v>
      </c>
      <c r="F12" s="139"/>
      <c r="G12" s="228"/>
      <c r="H12" s="228"/>
      <c r="I12" s="228"/>
      <c r="J12" s="228"/>
      <c r="K12" s="228"/>
      <c r="L12" s="228"/>
      <c r="M12" s="228"/>
      <c r="N12" s="228"/>
      <c r="O12" s="228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201" t="s">
        <v>207</v>
      </c>
      <c r="D13" s="133"/>
      <c r="E13" s="133" t="s">
        <v>209</v>
      </c>
      <c r="F13" s="135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19" t="s">
        <v>205</v>
      </c>
      <c r="D14" s="137"/>
      <c r="E14" s="137" t="s">
        <v>206</v>
      </c>
      <c r="F14" s="139"/>
      <c r="G14" s="231"/>
      <c r="H14" s="231"/>
      <c r="I14" s="231"/>
      <c r="J14" s="231"/>
      <c r="K14" s="231"/>
      <c r="L14" s="231"/>
      <c r="M14" s="231"/>
      <c r="N14" s="231"/>
      <c r="O14" s="231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3" t="s">
        <v>166</v>
      </c>
      <c r="B15" s="166"/>
      <c r="C15" s="201" t="s">
        <v>207</v>
      </c>
      <c r="D15" s="133"/>
      <c r="E15" s="133" t="s">
        <v>209</v>
      </c>
      <c r="F15" s="135"/>
      <c r="G15" s="231"/>
      <c r="H15" s="231"/>
      <c r="I15" s="231"/>
      <c r="J15" s="231"/>
      <c r="K15" s="231"/>
      <c r="L15" s="231"/>
      <c r="M15" s="231"/>
      <c r="N15" s="231"/>
      <c r="O15" s="231"/>
      <c r="P15" s="199" t="s">
        <v>72</v>
      </c>
      <c r="Q15" s="200"/>
      <c r="R15" s="168" t="s">
        <v>243</v>
      </c>
      <c r="S15" s="168"/>
      <c r="T15" s="168"/>
      <c r="U15" s="168"/>
      <c r="V15" s="49" t="s">
        <v>73</v>
      </c>
      <c r="W15" s="158" t="s">
        <v>244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245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6"/>
      <c r="C16" s="219" t="s">
        <v>205</v>
      </c>
      <c r="D16" s="137"/>
      <c r="E16" s="137" t="s">
        <v>206</v>
      </c>
      <c r="F16" s="139"/>
      <c r="G16" s="231"/>
      <c r="H16" s="231"/>
      <c r="I16" s="231"/>
      <c r="J16" s="231"/>
      <c r="K16" s="231"/>
      <c r="L16" s="231"/>
      <c r="M16" s="231"/>
      <c r="N16" s="231"/>
      <c r="O16" s="231"/>
      <c r="P16" s="160" t="s">
        <v>213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246</v>
      </c>
      <c r="AL16" s="85"/>
      <c r="AM16" s="85"/>
      <c r="AN16" s="85"/>
      <c r="AO16" s="60" t="s">
        <v>195</v>
      </c>
      <c r="AP16" s="85" t="s">
        <v>247</v>
      </c>
      <c r="AQ16" s="85"/>
      <c r="AR16" s="85"/>
      <c r="AS16" s="86"/>
      <c r="AT16" s="78"/>
    </row>
    <row r="17" spans="1:46">
      <c r="A17" s="96" t="s">
        <v>6</v>
      </c>
      <c r="B17" s="166"/>
      <c r="C17" s="220" t="str">
        <f>IF(P16="","",P16)</f>
        <v>千葉県市原市姉崎1699-8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20" t="str">
        <f>IF(AL15="","",AL15&amp;"-"&amp;AK16&amp;"-"&amp;AP16)</f>
        <v>0436-61-1666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2" t="s">
        <v>220</v>
      </c>
      <c r="D21" s="234"/>
      <c r="E21" s="234">
        <v>1102</v>
      </c>
      <c r="F21" s="234"/>
      <c r="G21" s="234">
        <v>3806</v>
      </c>
      <c r="H21" s="23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3"/>
      <c r="D22" s="235"/>
      <c r="E22" s="235"/>
      <c r="F22" s="235"/>
      <c r="G22" s="235"/>
      <c r="H22" s="23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4" t="s">
        <v>154</v>
      </c>
      <c r="C23" s="221" t="s">
        <v>173</v>
      </c>
      <c r="D23" s="222"/>
      <c r="E23" s="223" t="s">
        <v>174</v>
      </c>
      <c r="F23" s="224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6"/>
      <c r="C24" s="208" t="s">
        <v>171</v>
      </c>
      <c r="D24" s="209"/>
      <c r="E24" s="210" t="s">
        <v>172</v>
      </c>
      <c r="F24" s="21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5" t="s">
        <v>219</v>
      </c>
      <c r="C25" s="132" t="s">
        <v>222</v>
      </c>
      <c r="D25" s="133"/>
      <c r="E25" s="134" t="s">
        <v>223</v>
      </c>
      <c r="F25" s="135"/>
      <c r="G25" s="119">
        <v>6</v>
      </c>
      <c r="H25" s="120"/>
      <c r="I25" s="123" t="s">
        <v>255</v>
      </c>
      <c r="J25" s="124"/>
      <c r="K25" s="124"/>
      <c r="L25" s="120"/>
      <c r="M25" s="119">
        <v>510384622</v>
      </c>
      <c r="N25" s="124"/>
      <c r="O25" s="120"/>
      <c r="P25" s="119">
        <v>151</v>
      </c>
      <c r="Q25" s="124"/>
      <c r="R25" s="124"/>
      <c r="S25" s="124"/>
      <c r="T25" s="126"/>
      <c r="U25" s="1"/>
      <c r="V25" s="1"/>
      <c r="W25" s="1"/>
      <c r="X25" s="1"/>
      <c r="Y25" s="236">
        <v>12</v>
      </c>
      <c r="Z25" s="237"/>
      <c r="AA25" s="237"/>
      <c r="AB25" s="237"/>
      <c r="AC25" s="237"/>
      <c r="AD25" s="237"/>
      <c r="AE25" s="237"/>
      <c r="AF25" s="237"/>
      <c r="AG25" s="23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224</v>
      </c>
      <c r="D26" s="137"/>
      <c r="E26" s="138" t="s">
        <v>225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9"/>
      <c r="Z26" s="240"/>
      <c r="AA26" s="240"/>
      <c r="AB26" s="240"/>
      <c r="AC26" s="240"/>
      <c r="AD26" s="240"/>
      <c r="AE26" s="240"/>
      <c r="AF26" s="240"/>
      <c r="AG26" s="2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256</v>
      </c>
      <c r="D27" s="133"/>
      <c r="E27" s="134" t="s">
        <v>258</v>
      </c>
      <c r="F27" s="135"/>
      <c r="G27" s="119">
        <v>6</v>
      </c>
      <c r="H27" s="120"/>
      <c r="I27" s="123" t="s">
        <v>260</v>
      </c>
      <c r="J27" s="124"/>
      <c r="K27" s="124"/>
      <c r="L27" s="120"/>
      <c r="M27" s="119">
        <v>515687242</v>
      </c>
      <c r="N27" s="124"/>
      <c r="O27" s="120"/>
      <c r="P27" s="119">
        <v>141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257</v>
      </c>
      <c r="D28" s="137"/>
      <c r="E28" s="138" t="s">
        <v>259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261</v>
      </c>
      <c r="D29" s="133"/>
      <c r="E29" s="134" t="s">
        <v>263</v>
      </c>
      <c r="F29" s="135"/>
      <c r="G29" s="119">
        <v>6</v>
      </c>
      <c r="H29" s="120"/>
      <c r="I29" s="123" t="s">
        <v>255</v>
      </c>
      <c r="J29" s="124"/>
      <c r="K29" s="124"/>
      <c r="L29" s="120"/>
      <c r="M29" s="119">
        <v>514606688</v>
      </c>
      <c r="N29" s="124"/>
      <c r="O29" s="120"/>
      <c r="P29" s="119">
        <v>146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262</v>
      </c>
      <c r="D30" s="137"/>
      <c r="E30" s="138" t="s">
        <v>264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265</v>
      </c>
      <c r="D31" s="133"/>
      <c r="E31" s="134" t="s">
        <v>266</v>
      </c>
      <c r="F31" s="135"/>
      <c r="G31" s="119">
        <v>6</v>
      </c>
      <c r="H31" s="120"/>
      <c r="I31" s="123" t="s">
        <v>221</v>
      </c>
      <c r="J31" s="124"/>
      <c r="K31" s="124"/>
      <c r="L31" s="120"/>
      <c r="M31" s="119">
        <v>513280803</v>
      </c>
      <c r="N31" s="124"/>
      <c r="O31" s="120"/>
      <c r="P31" s="119">
        <v>155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241</v>
      </c>
      <c r="D32" s="137"/>
      <c r="E32" s="138" t="s">
        <v>242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267</v>
      </c>
      <c r="D33" s="133"/>
      <c r="E33" s="134" t="s">
        <v>238</v>
      </c>
      <c r="F33" s="135"/>
      <c r="G33" s="119">
        <v>6</v>
      </c>
      <c r="H33" s="120"/>
      <c r="I33" s="123" t="s">
        <v>260</v>
      </c>
      <c r="J33" s="124"/>
      <c r="K33" s="124"/>
      <c r="L33" s="120"/>
      <c r="M33" s="119">
        <v>513280750</v>
      </c>
      <c r="N33" s="124"/>
      <c r="O33" s="120"/>
      <c r="P33" s="119">
        <v>153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239</v>
      </c>
      <c r="D34" s="137"/>
      <c r="E34" s="138" t="s">
        <v>240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235</v>
      </c>
      <c r="D35" s="133"/>
      <c r="E35" s="134" t="s">
        <v>268</v>
      </c>
      <c r="F35" s="135"/>
      <c r="G35" s="119">
        <v>5</v>
      </c>
      <c r="H35" s="120"/>
      <c r="I35" s="123" t="s">
        <v>260</v>
      </c>
      <c r="J35" s="124"/>
      <c r="K35" s="124"/>
      <c r="L35" s="120"/>
      <c r="M35" s="119">
        <v>512376830</v>
      </c>
      <c r="N35" s="124"/>
      <c r="O35" s="120"/>
      <c r="P35" s="119">
        <v>140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236</v>
      </c>
      <c r="D36" s="137"/>
      <c r="E36" s="138" t="s">
        <v>237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269</v>
      </c>
      <c r="D37" s="133"/>
      <c r="E37" s="134" t="s">
        <v>271</v>
      </c>
      <c r="F37" s="135"/>
      <c r="G37" s="119">
        <v>5</v>
      </c>
      <c r="H37" s="120"/>
      <c r="I37" s="123" t="s">
        <v>255</v>
      </c>
      <c r="J37" s="124"/>
      <c r="K37" s="124"/>
      <c r="L37" s="120"/>
      <c r="M37" s="119">
        <v>515687267</v>
      </c>
      <c r="N37" s="124"/>
      <c r="O37" s="120"/>
      <c r="P37" s="119">
        <v>164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270</v>
      </c>
      <c r="D38" s="137"/>
      <c r="E38" s="138" t="s">
        <v>272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227</v>
      </c>
      <c r="D39" s="133"/>
      <c r="E39" s="134" t="s">
        <v>228</v>
      </c>
      <c r="F39" s="135"/>
      <c r="G39" s="119">
        <v>5</v>
      </c>
      <c r="H39" s="120"/>
      <c r="I39" s="123" t="s">
        <v>226</v>
      </c>
      <c r="J39" s="124"/>
      <c r="K39" s="124"/>
      <c r="L39" s="120"/>
      <c r="M39" s="119">
        <v>512376817</v>
      </c>
      <c r="N39" s="124"/>
      <c r="O39" s="120"/>
      <c r="P39" s="119">
        <v>135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229</v>
      </c>
      <c r="D40" s="137"/>
      <c r="E40" s="138" t="s">
        <v>230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273</v>
      </c>
      <c r="D41" s="133"/>
      <c r="E41" s="134" t="s">
        <v>275</v>
      </c>
      <c r="F41" s="135"/>
      <c r="G41" s="119">
        <v>6</v>
      </c>
      <c r="H41" s="120"/>
      <c r="I41" s="123" t="s">
        <v>260</v>
      </c>
      <c r="J41" s="124"/>
      <c r="K41" s="124"/>
      <c r="L41" s="120"/>
      <c r="M41" s="119">
        <v>514606708</v>
      </c>
      <c r="N41" s="124"/>
      <c r="O41" s="120"/>
      <c r="P41" s="119">
        <v>151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274</v>
      </c>
      <c r="D42" s="137"/>
      <c r="E42" s="138" t="s">
        <v>276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277</v>
      </c>
      <c r="D43" s="133"/>
      <c r="E43" s="134" t="s">
        <v>279</v>
      </c>
      <c r="F43" s="135"/>
      <c r="G43" s="119">
        <v>4</v>
      </c>
      <c r="H43" s="120"/>
      <c r="I43" s="123" t="s">
        <v>221</v>
      </c>
      <c r="J43" s="124"/>
      <c r="K43" s="124"/>
      <c r="L43" s="120"/>
      <c r="M43" s="119">
        <v>514164228</v>
      </c>
      <c r="N43" s="124"/>
      <c r="O43" s="120"/>
      <c r="P43" s="119">
        <v>140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278</v>
      </c>
      <c r="D44" s="137"/>
      <c r="E44" s="138" t="s">
        <v>280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231</v>
      </c>
      <c r="D45" s="133"/>
      <c r="E45" s="134" t="s">
        <v>281</v>
      </c>
      <c r="F45" s="135"/>
      <c r="G45" s="119">
        <v>6</v>
      </c>
      <c r="H45" s="120"/>
      <c r="I45" s="123" t="s">
        <v>234</v>
      </c>
      <c r="J45" s="124"/>
      <c r="K45" s="124"/>
      <c r="L45" s="120"/>
      <c r="M45" s="119">
        <v>510831434</v>
      </c>
      <c r="N45" s="124"/>
      <c r="O45" s="120"/>
      <c r="P45" s="119">
        <v>145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232</v>
      </c>
      <c r="D46" s="137"/>
      <c r="E46" s="138" t="s">
        <v>233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282</v>
      </c>
      <c r="D47" s="133"/>
      <c r="E47" s="134" t="s">
        <v>284</v>
      </c>
      <c r="F47" s="135"/>
      <c r="G47" s="119">
        <v>6</v>
      </c>
      <c r="H47" s="120"/>
      <c r="I47" s="123" t="s">
        <v>255</v>
      </c>
      <c r="J47" s="124"/>
      <c r="K47" s="124"/>
      <c r="L47" s="120"/>
      <c r="M47" s="119">
        <v>515687252</v>
      </c>
      <c r="N47" s="124"/>
      <c r="O47" s="120"/>
      <c r="P47" s="119">
        <v>147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 t="s">
        <v>283</v>
      </c>
      <c r="D48" s="216"/>
      <c r="E48" s="217" t="s">
        <v>285</v>
      </c>
      <c r="F48" s="218"/>
      <c r="G48" s="196"/>
      <c r="H48" s="212"/>
      <c r="I48" s="196"/>
      <c r="J48" s="197"/>
      <c r="K48" s="197"/>
      <c r="L48" s="212"/>
      <c r="M48" s="196"/>
      <c r="N48" s="197"/>
      <c r="O48" s="212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248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17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7" t="str">
        <f>IF(入力!C3="","",入力!C3)</f>
        <v>姉崎ジュニアバレ－ボ－ルクラブ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8">
        <f>IF(入力!C4="","",IF(入力!C5="",入力!C4,入力!C4&amp;"　　"&amp;入力!C5))</f>
        <v>432792959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吉川　龍太郎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503955109</v>
      </c>
      <c r="H7" s="274"/>
      <c r="I7" s="274"/>
      <c r="J7" s="274">
        <f>IF(入力!J7="","",入力!J7)</f>
        <v>18471</v>
      </c>
      <c r="K7" s="274"/>
      <c r="L7" s="274"/>
      <c r="M7" s="274">
        <f>IF(入力!M7="","",入力!M7)</f>
        <v>217619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2</v>
      </c>
      <c r="B9" s="266"/>
      <c r="C9" s="267" t="str">
        <f>IF(入力!C10="","",入力!C10&amp;"　"&amp;入力!E10)</f>
        <v>安齋　実咲</v>
      </c>
      <c r="D9" s="268"/>
      <c r="E9" s="268"/>
      <c r="F9" s="268"/>
      <c r="G9" s="274">
        <f>IF(入力!G9="","",入力!G9)</f>
        <v>500665105</v>
      </c>
      <c r="H9" s="274"/>
      <c r="I9" s="274"/>
      <c r="J9" s="274" t="str">
        <f>IF(入力!J9="","",入力!J9)</f>
        <v>－</v>
      </c>
      <c r="K9" s="274"/>
      <c r="L9" s="274"/>
      <c r="M9" s="274" t="str">
        <f>IF(入力!M9="","",入力!M9)</f>
        <v>－</v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3</v>
      </c>
      <c r="B11" s="266"/>
      <c r="C11" s="267" t="str">
        <f>IF(入力!C12="","",入力!C12&amp;"　"&amp;入力!E12)</f>
        <v>吉川　琴乃</v>
      </c>
      <c r="D11" s="268"/>
      <c r="E11" s="268"/>
      <c r="F11" s="268"/>
      <c r="G11" s="274">
        <f>IF(入力!G11="","",入力!G11)</f>
        <v>503953502</v>
      </c>
      <c r="H11" s="274"/>
      <c r="I11" s="274"/>
      <c r="J11" s="274" t="str">
        <f>IF(入力!J11="","",入力!J11)</f>
        <v>－</v>
      </c>
      <c r="K11" s="274"/>
      <c r="L11" s="274"/>
      <c r="M11" s="274" t="str">
        <f>IF(入力!M11="","",入力!M11)</f>
        <v>－</v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吉川　龍太郎</v>
      </c>
      <c r="D13" s="268"/>
      <c r="E13" s="268"/>
      <c r="F13" s="268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6"/>
      <c r="B14" s="266"/>
      <c r="C14" s="271"/>
      <c r="D14" s="272"/>
      <c r="E14" s="272"/>
      <c r="F14" s="272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6" t="s">
        <v>5</v>
      </c>
      <c r="B15" s="266"/>
      <c r="C15" s="267" t="str">
        <f>IF(入力!C16="","",入力!C16&amp;"　"&amp;入力!E16)</f>
        <v>吉川　龍太郎</v>
      </c>
      <c r="D15" s="268"/>
      <c r="E15" s="268"/>
      <c r="F15" s="275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6"/>
      <c r="B16" s="266"/>
      <c r="C16" s="271"/>
      <c r="D16" s="272"/>
      <c r="E16" s="272"/>
      <c r="F16" s="276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6" t="s">
        <v>6</v>
      </c>
      <c r="B17" s="266"/>
      <c r="C17" s="277" t="str">
        <f>IF(入力!C17="","",入力!C17&amp;"　"&amp;入力!E17)</f>
        <v>千葉県市原市姉崎1699-8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0436-61-1666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Ｏ90－1102－3806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石川　華梨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青葉台小学校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510384622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齊藤　里菜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千種小学校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515687242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野上　晴香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青葉台小学校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514606688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大森　叶愛</v>
      </c>
      <c r="D31" s="268"/>
      <c r="E31" s="268"/>
      <c r="F31" s="268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千種小学校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513280803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白石　あず</v>
      </c>
      <c r="D33" s="268"/>
      <c r="E33" s="268"/>
      <c r="F33" s="268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千種小学校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513280750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牧野　葵</v>
      </c>
      <c r="D35" s="268"/>
      <c r="E35" s="268"/>
      <c r="F35" s="268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千種小学校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512376830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田久保　愛奈</v>
      </c>
      <c r="D37" s="268"/>
      <c r="E37" s="268"/>
      <c r="F37" s="268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青葉台小学校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515687267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床井　絢音</v>
      </c>
      <c r="D39" s="268"/>
      <c r="E39" s="268"/>
      <c r="F39" s="268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青葉台小学校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512376817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岸　梨花</v>
      </c>
      <c r="D41" s="268"/>
      <c r="E41" s="268"/>
      <c r="F41" s="268"/>
      <c r="G41" s="266">
        <f>IF(入力!G41="","",入力!G41)</f>
        <v>6</v>
      </c>
      <c r="H41" s="266" t="str">
        <f>IF(入力!H41="","",入力!H41)</f>
        <v/>
      </c>
      <c r="I41" s="266" t="str">
        <f>IF(入力!I41="","",入力!I41)</f>
        <v>千種小学校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514606708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大溝　亜瑚</v>
      </c>
      <c r="D43" s="268"/>
      <c r="E43" s="268"/>
      <c r="F43" s="268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千種小学校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514164228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畠中　妃芽乃</v>
      </c>
      <c r="D45" s="268"/>
      <c r="E45" s="268"/>
      <c r="F45" s="268"/>
      <c r="G45" s="266">
        <f>IF(入力!G45="","",入力!G45)</f>
        <v>6</v>
      </c>
      <c r="H45" s="266" t="str">
        <f>IF(入力!H45="","",入力!H45)</f>
        <v/>
      </c>
      <c r="I45" s="266" t="str">
        <f>IF(入力!I45="","",入力!I45)</f>
        <v>姉崎小学校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510831434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原田　奏音</v>
      </c>
      <c r="D47" s="268"/>
      <c r="E47" s="268"/>
      <c r="F47" s="268"/>
      <c r="G47" s="266">
        <f>IF(入力!G47="","",入力!G47)</f>
        <v>6</v>
      </c>
      <c r="H47" s="266" t="str">
        <f>IF(入力!H47="","",入力!H47)</f>
        <v/>
      </c>
      <c r="I47" s="266" t="str">
        <f>IF(入力!I47="","",入力!I47)</f>
        <v>青葉台小学校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515687252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8"/>
      <c r="AW1" s="368"/>
      <c r="AX1" s="4" t="s">
        <v>28</v>
      </c>
      <c r="AY1" s="5"/>
      <c r="AZ1" s="368"/>
      <c r="BA1" s="368"/>
      <c r="BB1" s="4" t="s">
        <v>29</v>
      </c>
      <c r="BC1" s="5"/>
      <c r="BD1" s="368"/>
      <c r="BE1" s="36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9" t="s">
        <v>65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4">
        <v>36</v>
      </c>
      <c r="I12" s="405"/>
      <c r="J12" s="406"/>
      <c r="K12" s="4"/>
    </row>
    <row r="13" spans="1:60" ht="13.5" customHeight="1">
      <c r="F13" s="4" t="s">
        <v>35</v>
      </c>
      <c r="G13" s="4"/>
      <c r="H13" s="407"/>
      <c r="I13" s="408"/>
      <c r="J13" s="40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0"/>
      <c r="E16" s="380"/>
      <c r="F16" s="380"/>
      <c r="G16" s="381"/>
      <c r="H16" s="402" t="s">
        <v>66</v>
      </c>
      <c r="I16" s="403"/>
      <c r="J16" s="403"/>
      <c r="K16" s="380" t="str">
        <f>IF(入力!C2="","",入力!C2)</f>
        <v>アネサキジュニアバレ－ボ－ルクラブ</v>
      </c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1"/>
      <c r="Y16" s="412" t="s">
        <v>67</v>
      </c>
      <c r="Z16" s="413"/>
      <c r="AA16" s="413"/>
      <c r="AB16" s="413"/>
      <c r="AC16" s="413"/>
      <c r="AD16" s="413"/>
      <c r="AE16" s="413"/>
      <c r="AF16" s="413"/>
      <c r="AG16" s="413"/>
      <c r="AH16" s="413"/>
      <c r="AI16" s="414"/>
      <c r="AJ16" s="371" t="s">
        <v>38</v>
      </c>
      <c r="AK16" s="372"/>
      <c r="AL16" s="372"/>
      <c r="AM16" s="373"/>
      <c r="AN16" s="396" t="str">
        <f>IF(入力!P3="","",入力!P3)</f>
        <v>市原市</v>
      </c>
      <c r="AO16" s="397"/>
      <c r="AP16" s="397"/>
      <c r="AQ16" s="397"/>
      <c r="AR16" s="397"/>
      <c r="AS16" s="397"/>
      <c r="AT16" s="372" t="s">
        <v>68</v>
      </c>
      <c r="AU16" s="373"/>
      <c r="AV16" s="379" t="s">
        <v>39</v>
      </c>
      <c r="AW16" s="380"/>
      <c r="AX16" s="380"/>
      <c r="AY16" s="381"/>
      <c r="AZ16" s="384" t="str">
        <f>IF(入力!P5="","",入力!P5)</f>
        <v>内房</v>
      </c>
      <c r="BA16" s="385"/>
      <c r="BB16" s="385"/>
      <c r="BC16" s="385"/>
      <c r="BD16" s="385"/>
      <c r="BE16" s="385"/>
      <c r="BF16" s="432" t="s">
        <v>40</v>
      </c>
    </row>
    <row r="17" spans="3:58" ht="4.5" customHeight="1">
      <c r="C17" s="431"/>
      <c r="D17" s="323"/>
      <c r="E17" s="323"/>
      <c r="F17" s="323"/>
      <c r="G17" s="383"/>
      <c r="H17" s="394" t="str">
        <f>IF(入力!C3="","",入力!C3)</f>
        <v>姉崎ジュニアバレ－ボ－ルクラブ</v>
      </c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0" t="str">
        <f>IF(入力!J3="","","("&amp;入力!J3&amp;")")</f>
        <v>(女子)</v>
      </c>
      <c r="V17" s="390"/>
      <c r="W17" s="390"/>
      <c r="X17" s="391"/>
      <c r="Y17" s="415">
        <f>IF(入力!C4="","",入力!C4)</f>
        <v>432792959</v>
      </c>
      <c r="Z17" s="416"/>
      <c r="AA17" s="416"/>
      <c r="AB17" s="416"/>
      <c r="AC17" s="416"/>
      <c r="AD17" s="416"/>
      <c r="AE17" s="416"/>
      <c r="AF17" s="416"/>
      <c r="AG17" s="416"/>
      <c r="AH17" s="416"/>
      <c r="AI17" s="417"/>
      <c r="AJ17" s="374"/>
      <c r="AK17" s="375"/>
      <c r="AL17" s="375"/>
      <c r="AM17" s="376"/>
      <c r="AN17" s="398"/>
      <c r="AO17" s="399"/>
      <c r="AP17" s="399"/>
      <c r="AQ17" s="399"/>
      <c r="AR17" s="399"/>
      <c r="AS17" s="399"/>
      <c r="AT17" s="375"/>
      <c r="AU17" s="376"/>
      <c r="AV17" s="382"/>
      <c r="AW17" s="323"/>
      <c r="AX17" s="323"/>
      <c r="AY17" s="383"/>
      <c r="AZ17" s="386"/>
      <c r="BA17" s="387"/>
      <c r="BB17" s="387"/>
      <c r="BC17" s="387"/>
      <c r="BD17" s="387"/>
      <c r="BE17" s="387"/>
      <c r="BF17" s="433"/>
    </row>
    <row r="18" spans="3:58" ht="16.5" customHeight="1">
      <c r="C18" s="365"/>
      <c r="D18" s="324"/>
      <c r="E18" s="324"/>
      <c r="F18" s="324"/>
      <c r="G18" s="366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92"/>
      <c r="V18" s="392"/>
      <c r="W18" s="392"/>
      <c r="X18" s="393"/>
      <c r="Y18" s="418"/>
      <c r="Z18" s="419"/>
      <c r="AA18" s="419"/>
      <c r="AB18" s="419"/>
      <c r="AC18" s="419"/>
      <c r="AD18" s="419"/>
      <c r="AE18" s="419"/>
      <c r="AF18" s="419"/>
      <c r="AG18" s="419"/>
      <c r="AH18" s="419"/>
      <c r="AI18" s="420"/>
      <c r="AJ18" s="377"/>
      <c r="AK18" s="349"/>
      <c r="AL18" s="349"/>
      <c r="AM18" s="378"/>
      <c r="AN18" s="400"/>
      <c r="AO18" s="401"/>
      <c r="AP18" s="401"/>
      <c r="AQ18" s="401"/>
      <c r="AR18" s="401"/>
      <c r="AS18" s="401"/>
      <c r="AT18" s="349"/>
      <c r="AU18" s="378"/>
      <c r="AV18" s="356"/>
      <c r="AW18" s="324"/>
      <c r="AX18" s="324"/>
      <c r="AY18" s="366"/>
      <c r="AZ18" s="388" t="str">
        <f>IF(入力!AE5="","",入力!AE5)</f>
        <v>姉ヶ崎</v>
      </c>
      <c r="BA18" s="389"/>
      <c r="BB18" s="389"/>
      <c r="BC18" s="389"/>
      <c r="BD18" s="389"/>
      <c r="BE18" s="389"/>
      <c r="BF18" s="13" t="s">
        <v>41</v>
      </c>
    </row>
    <row r="19" spans="3:58" ht="15" customHeight="1">
      <c r="C19" s="410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345" t="s">
        <v>42</v>
      </c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 t="s">
        <v>69</v>
      </c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 t="s">
        <v>70</v>
      </c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70"/>
    </row>
    <row r="20" spans="3:58" ht="15" customHeight="1">
      <c r="C20" s="435" t="s">
        <v>43</v>
      </c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434">
        <f>IF(入力!J7="","",入力!J7)</f>
        <v>18471</v>
      </c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4"/>
      <c r="AC20" s="434"/>
      <c r="AD20" s="434" t="str">
        <f>IF(入力!J9="","",入力!J9)</f>
        <v>－</v>
      </c>
      <c r="AE20" s="434"/>
      <c r="AF20" s="434"/>
      <c r="AG20" s="434"/>
      <c r="AH20" s="434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 t="str">
        <f>IF(入力!J11="","",入力!J11)</f>
        <v>－</v>
      </c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6"/>
    </row>
    <row r="21" spans="3:58" ht="15" customHeight="1">
      <c r="C21" s="435" t="s">
        <v>44</v>
      </c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434">
        <f>IF(入力!M7="","",入力!M7)</f>
        <v>217619</v>
      </c>
      <c r="P21" s="434"/>
      <c r="Q21" s="434"/>
      <c r="R21" s="434"/>
      <c r="S21" s="434"/>
      <c r="T21" s="434"/>
      <c r="U21" s="434"/>
      <c r="V21" s="434"/>
      <c r="W21" s="434"/>
      <c r="X21" s="434"/>
      <c r="Y21" s="434"/>
      <c r="Z21" s="434"/>
      <c r="AA21" s="434"/>
      <c r="AB21" s="434"/>
      <c r="AC21" s="434"/>
      <c r="AD21" s="434" t="str">
        <f>IF(入力!M9="","",入力!M9)</f>
        <v>－</v>
      </c>
      <c r="AE21" s="434"/>
      <c r="AF21" s="434"/>
      <c r="AG21" s="434"/>
      <c r="AH21" s="434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 t="str">
        <f>IF(入力!M11="","",入力!M11)</f>
        <v>－</v>
      </c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6"/>
    </row>
    <row r="22" spans="3:58" ht="12" customHeight="1">
      <c r="C22" s="362" t="s">
        <v>71</v>
      </c>
      <c r="D22" s="363"/>
      <c r="E22" s="363"/>
      <c r="F22" s="363"/>
      <c r="G22" s="364"/>
      <c r="H22" s="367" t="str">
        <f>IF(入力!C7="","",入力!C7&amp;"　"&amp;入力!E7)</f>
        <v>ヨシカワ　リュウタロウ</v>
      </c>
      <c r="I22" s="334"/>
      <c r="J22" s="334"/>
      <c r="K22" s="334"/>
      <c r="L22" s="334"/>
      <c r="M22" s="334"/>
      <c r="N22" s="334"/>
      <c r="O22" s="334"/>
      <c r="P22" s="334"/>
      <c r="Q22" s="351"/>
      <c r="R22" s="333" t="s">
        <v>45</v>
      </c>
      <c r="S22" s="334"/>
      <c r="T22" s="327">
        <f>IF(入力!AT7="","",入力!AT7)</f>
        <v>45</v>
      </c>
      <c r="U22" s="328"/>
      <c r="V22" s="329"/>
      <c r="W22" s="333" t="s">
        <v>46</v>
      </c>
      <c r="X22" s="333"/>
      <c r="Y22" s="333"/>
      <c r="Z22" s="14" t="s">
        <v>72</v>
      </c>
      <c r="AA22" s="15"/>
      <c r="AB22" s="334" t="str">
        <f>IF(入力!R7="","",入力!R7)</f>
        <v>299</v>
      </c>
      <c r="AC22" s="334"/>
      <c r="AD22" s="334"/>
      <c r="AE22" s="334"/>
      <c r="AF22" s="16" t="s">
        <v>73</v>
      </c>
      <c r="AG22" s="334" t="str">
        <f>IF(入力!W7="","",入力!W7)</f>
        <v>0111</v>
      </c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51"/>
      <c r="AU22" s="333" t="s">
        <v>47</v>
      </c>
      <c r="AV22" s="334"/>
      <c r="AW22" s="334"/>
      <c r="AX22" s="17" t="s">
        <v>74</v>
      </c>
      <c r="AY22" s="334" t="str">
        <f>IF(入力!AL7="","",入力!AL7)</f>
        <v>0436</v>
      </c>
      <c r="AZ22" s="334"/>
      <c r="BA22" s="334"/>
      <c r="BB22" s="334"/>
      <c r="BC22" s="334"/>
      <c r="BD22" s="334"/>
      <c r="BE22" s="334"/>
      <c r="BF22" s="18" t="s">
        <v>75</v>
      </c>
    </row>
    <row r="23" spans="3:58" ht="19.5" customHeight="1">
      <c r="C23" s="365" t="s">
        <v>48</v>
      </c>
      <c r="D23" s="324"/>
      <c r="E23" s="324"/>
      <c r="F23" s="324"/>
      <c r="G23" s="366"/>
      <c r="H23" s="346" t="str">
        <f>IF(入力!C8="","",入力!C8&amp;"　"&amp;入力!E8)</f>
        <v>吉川　龍太郎</v>
      </c>
      <c r="I23" s="347"/>
      <c r="J23" s="347"/>
      <c r="K23" s="347"/>
      <c r="L23" s="347"/>
      <c r="M23" s="347"/>
      <c r="N23" s="347"/>
      <c r="O23" s="347"/>
      <c r="P23" s="347"/>
      <c r="Q23" s="348"/>
      <c r="R23" s="324"/>
      <c r="S23" s="324"/>
      <c r="T23" s="330"/>
      <c r="U23" s="331"/>
      <c r="V23" s="332"/>
      <c r="W23" s="349"/>
      <c r="X23" s="349"/>
      <c r="Y23" s="349"/>
      <c r="Z23" s="342" t="str">
        <f>IF(入力!P8="","",入力!P8)</f>
        <v>千葉県市原市姉崎1699-8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4"/>
      <c r="AV23" s="324"/>
      <c r="AW23" s="324"/>
      <c r="AX23" s="356" t="str">
        <f>IF(入力!AK8="","",入力!AK8)</f>
        <v>61</v>
      </c>
      <c r="AY23" s="324"/>
      <c r="AZ23" s="324"/>
      <c r="BA23" s="324"/>
      <c r="BB23" s="19" t="s">
        <v>76</v>
      </c>
      <c r="BC23" s="324" t="str">
        <f>IF(入力!AP8="","",入力!AP8)</f>
        <v>1666</v>
      </c>
      <c r="BD23" s="324"/>
      <c r="BE23" s="324"/>
      <c r="BF23" s="355"/>
    </row>
    <row r="24" spans="3:58" ht="12" customHeight="1">
      <c r="C24" s="362" t="s">
        <v>77</v>
      </c>
      <c r="D24" s="363"/>
      <c r="E24" s="363"/>
      <c r="F24" s="363"/>
      <c r="G24" s="364"/>
      <c r="H24" s="367" t="str">
        <f>IF(入力!C9="","",入力!C9&amp;"　"&amp;入力!E9)</f>
        <v>アンザイ　ミサキ</v>
      </c>
      <c r="I24" s="334"/>
      <c r="J24" s="334"/>
      <c r="K24" s="334"/>
      <c r="L24" s="334"/>
      <c r="M24" s="334"/>
      <c r="N24" s="334"/>
      <c r="O24" s="334"/>
      <c r="P24" s="334"/>
      <c r="Q24" s="351"/>
      <c r="R24" s="333" t="s">
        <v>45</v>
      </c>
      <c r="S24" s="334"/>
      <c r="T24" s="327" t="str">
        <f>IF(入力!AT9="","",入力!AT9)</f>
        <v/>
      </c>
      <c r="U24" s="328"/>
      <c r="V24" s="329"/>
      <c r="W24" s="333" t="s">
        <v>46</v>
      </c>
      <c r="X24" s="333"/>
      <c r="Y24" s="333"/>
      <c r="Z24" s="14" t="s">
        <v>72</v>
      </c>
      <c r="AA24" s="15"/>
      <c r="AB24" s="334" t="str">
        <f>IF(入力!R9="","",入力!R9)</f>
        <v/>
      </c>
      <c r="AC24" s="334"/>
      <c r="AD24" s="334"/>
      <c r="AE24" s="334"/>
      <c r="AF24" s="16" t="s">
        <v>73</v>
      </c>
      <c r="AG24" s="334" t="str">
        <f>IF(入力!W9="","",入力!W9)</f>
        <v/>
      </c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51"/>
      <c r="AU24" s="333" t="s">
        <v>47</v>
      </c>
      <c r="AV24" s="334"/>
      <c r="AW24" s="334"/>
      <c r="AX24" s="17" t="s">
        <v>74</v>
      </c>
      <c r="AY24" s="334" t="str">
        <f>IF(入力!AL9="","",入力!AL9)</f>
        <v/>
      </c>
      <c r="AZ24" s="334"/>
      <c r="BA24" s="334"/>
      <c r="BB24" s="334"/>
      <c r="BC24" s="334"/>
      <c r="BD24" s="334"/>
      <c r="BE24" s="334"/>
      <c r="BF24" s="18" t="s">
        <v>75</v>
      </c>
    </row>
    <row r="25" spans="3:58" ht="19.5" customHeight="1">
      <c r="C25" s="365" t="s">
        <v>78</v>
      </c>
      <c r="D25" s="324"/>
      <c r="E25" s="324"/>
      <c r="F25" s="324"/>
      <c r="G25" s="366"/>
      <c r="H25" s="346" t="str">
        <f>IF(入力!C10="","",入力!C10&amp;"　"&amp;入力!E10)</f>
        <v>安齋　実咲</v>
      </c>
      <c r="I25" s="347"/>
      <c r="J25" s="347"/>
      <c r="K25" s="347"/>
      <c r="L25" s="347"/>
      <c r="M25" s="347"/>
      <c r="N25" s="347"/>
      <c r="O25" s="347"/>
      <c r="P25" s="347"/>
      <c r="Q25" s="348"/>
      <c r="R25" s="324"/>
      <c r="S25" s="324"/>
      <c r="T25" s="330"/>
      <c r="U25" s="331"/>
      <c r="V25" s="332"/>
      <c r="W25" s="349"/>
      <c r="X25" s="349"/>
      <c r="Y25" s="349"/>
      <c r="Z25" s="342" t="str">
        <f>IF(入力!P10="","",入力!P10)</f>
        <v/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4"/>
      <c r="AV25" s="324"/>
      <c r="AW25" s="324"/>
      <c r="AX25" s="356" t="str">
        <f>IF(入力!AK10="","",入力!AK10)</f>
        <v/>
      </c>
      <c r="AY25" s="324"/>
      <c r="AZ25" s="324"/>
      <c r="BA25" s="324"/>
      <c r="BB25" s="19" t="s">
        <v>76</v>
      </c>
      <c r="BC25" s="324" t="str">
        <f>IF(入力!AP10="","",入力!AP10)</f>
        <v/>
      </c>
      <c r="BD25" s="324"/>
      <c r="BE25" s="324"/>
      <c r="BF25" s="355"/>
    </row>
    <row r="26" spans="3:58" ht="12" customHeight="1">
      <c r="C26" s="362" t="s">
        <v>71</v>
      </c>
      <c r="D26" s="363"/>
      <c r="E26" s="363"/>
      <c r="F26" s="363"/>
      <c r="G26" s="364"/>
      <c r="H26" s="367" t="str">
        <f>IF(入力!C11="","",入力!C11&amp;"　"&amp;入力!E11)</f>
        <v>ヨシカワ　コトノ</v>
      </c>
      <c r="I26" s="334"/>
      <c r="J26" s="334"/>
      <c r="K26" s="334"/>
      <c r="L26" s="334"/>
      <c r="M26" s="334"/>
      <c r="N26" s="334"/>
      <c r="O26" s="334"/>
      <c r="P26" s="334"/>
      <c r="Q26" s="351"/>
      <c r="R26" s="333" t="s">
        <v>45</v>
      </c>
      <c r="S26" s="334"/>
      <c r="T26" s="327" t="str">
        <f>IF(入力!AT11="","",入力!AT11)</f>
        <v/>
      </c>
      <c r="U26" s="328"/>
      <c r="V26" s="329"/>
      <c r="W26" s="333" t="s">
        <v>46</v>
      </c>
      <c r="X26" s="333"/>
      <c r="Y26" s="333"/>
      <c r="Z26" s="14" t="s">
        <v>72</v>
      </c>
      <c r="AA26" s="15"/>
      <c r="AB26" s="334" t="str">
        <f>IF(入力!R11="","",入力!R11)</f>
        <v/>
      </c>
      <c r="AC26" s="334"/>
      <c r="AD26" s="334"/>
      <c r="AE26" s="334"/>
      <c r="AF26" s="16" t="s">
        <v>73</v>
      </c>
      <c r="AG26" s="334" t="str">
        <f>IF(入力!W11="","",入力!W11)</f>
        <v/>
      </c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51"/>
      <c r="AU26" s="333" t="s">
        <v>47</v>
      </c>
      <c r="AV26" s="334"/>
      <c r="AW26" s="334"/>
      <c r="AX26" s="17" t="s">
        <v>74</v>
      </c>
      <c r="AY26" s="334" t="str">
        <f>IF(入力!AL11="","",入力!AL11)</f>
        <v/>
      </c>
      <c r="AZ26" s="334"/>
      <c r="BA26" s="334"/>
      <c r="BB26" s="334"/>
      <c r="BC26" s="334"/>
      <c r="BD26" s="334"/>
      <c r="BE26" s="334"/>
      <c r="BF26" s="18" t="s">
        <v>75</v>
      </c>
    </row>
    <row r="27" spans="3:58" ht="19.5" customHeight="1">
      <c r="C27" s="365" t="s">
        <v>79</v>
      </c>
      <c r="D27" s="324"/>
      <c r="E27" s="324"/>
      <c r="F27" s="324"/>
      <c r="G27" s="366"/>
      <c r="H27" s="346" t="str">
        <f>IF(入力!C12="","",入力!C12&amp;"　"&amp;入力!E12)</f>
        <v>吉川　琴乃</v>
      </c>
      <c r="I27" s="347"/>
      <c r="J27" s="347"/>
      <c r="K27" s="347"/>
      <c r="L27" s="347"/>
      <c r="M27" s="347"/>
      <c r="N27" s="347"/>
      <c r="O27" s="347"/>
      <c r="P27" s="347"/>
      <c r="Q27" s="348"/>
      <c r="R27" s="324"/>
      <c r="S27" s="324"/>
      <c r="T27" s="330"/>
      <c r="U27" s="331"/>
      <c r="V27" s="332"/>
      <c r="W27" s="349"/>
      <c r="X27" s="349"/>
      <c r="Y27" s="349"/>
      <c r="Z27" s="342" t="str">
        <f>IF(入力!P12="","",入力!P12)</f>
        <v/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4"/>
      <c r="AV27" s="324"/>
      <c r="AW27" s="324"/>
      <c r="AX27" s="356" t="str">
        <f>IF(入力!AK12="","",入力!AK12)</f>
        <v/>
      </c>
      <c r="AY27" s="324"/>
      <c r="AZ27" s="324"/>
      <c r="BA27" s="324"/>
      <c r="BB27" s="19" t="s">
        <v>76</v>
      </c>
      <c r="BC27" s="324" t="str">
        <f>IF(入力!AP12="","",入力!AP12)</f>
        <v/>
      </c>
      <c r="BD27" s="324"/>
      <c r="BE27" s="324"/>
      <c r="BF27" s="355"/>
    </row>
    <row r="28" spans="3:58" ht="12" customHeight="1">
      <c r="C28" s="362" t="s">
        <v>71</v>
      </c>
      <c r="D28" s="363"/>
      <c r="E28" s="363"/>
      <c r="F28" s="363"/>
      <c r="G28" s="364"/>
      <c r="H28" s="367" t="str">
        <f>IF(入力!C15="","",入力!C15&amp;"　"&amp;入力!E15)</f>
        <v>ヨシカワ　リュウタロウ</v>
      </c>
      <c r="I28" s="334"/>
      <c r="J28" s="334"/>
      <c r="K28" s="334"/>
      <c r="L28" s="334"/>
      <c r="M28" s="334"/>
      <c r="N28" s="334"/>
      <c r="O28" s="334"/>
      <c r="P28" s="334"/>
      <c r="Q28" s="351"/>
      <c r="R28" s="333" t="s">
        <v>45</v>
      </c>
      <c r="S28" s="334"/>
      <c r="T28" s="327" t="str">
        <f>IF(入力!AT15="","",入力!AT15)</f>
        <v/>
      </c>
      <c r="U28" s="328"/>
      <c r="V28" s="329"/>
      <c r="W28" s="333" t="s">
        <v>46</v>
      </c>
      <c r="X28" s="333"/>
      <c r="Y28" s="333"/>
      <c r="Z28" s="14" t="s">
        <v>72</v>
      </c>
      <c r="AA28" s="15"/>
      <c r="AB28" s="334" t="str">
        <f>IF(入力!R15="","",入力!R15)</f>
        <v>299</v>
      </c>
      <c r="AC28" s="334"/>
      <c r="AD28" s="334"/>
      <c r="AE28" s="334"/>
      <c r="AF28" s="16" t="s">
        <v>73</v>
      </c>
      <c r="AG28" s="334" t="str">
        <f>IF(入力!W15="","",入力!W15)</f>
        <v>0111</v>
      </c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51"/>
      <c r="AU28" s="333" t="s">
        <v>47</v>
      </c>
      <c r="AV28" s="334"/>
      <c r="AW28" s="334"/>
      <c r="AX28" s="17" t="s">
        <v>74</v>
      </c>
      <c r="AY28" s="334" t="str">
        <f>IF(入力!AL15="","",入力!AL15)</f>
        <v>0436</v>
      </c>
      <c r="AZ28" s="334"/>
      <c r="BA28" s="334"/>
      <c r="BB28" s="334"/>
      <c r="BC28" s="334"/>
      <c r="BD28" s="334"/>
      <c r="BE28" s="334"/>
      <c r="BF28" s="18" t="s">
        <v>75</v>
      </c>
    </row>
    <row r="29" spans="3:58" ht="19.5" customHeight="1" thickBot="1">
      <c r="C29" s="360" t="s">
        <v>49</v>
      </c>
      <c r="D29" s="336"/>
      <c r="E29" s="336"/>
      <c r="F29" s="336"/>
      <c r="G29" s="361"/>
      <c r="H29" s="357" t="str">
        <f>IF(入力!C16="","",入力!C16&amp;"　"&amp;入力!E16)</f>
        <v>吉川　龍太郎</v>
      </c>
      <c r="I29" s="358"/>
      <c r="J29" s="358"/>
      <c r="K29" s="358"/>
      <c r="L29" s="358"/>
      <c r="M29" s="358"/>
      <c r="N29" s="358"/>
      <c r="O29" s="358"/>
      <c r="P29" s="358"/>
      <c r="Q29" s="359"/>
      <c r="R29" s="336"/>
      <c r="S29" s="336"/>
      <c r="T29" s="352"/>
      <c r="U29" s="353"/>
      <c r="V29" s="354"/>
      <c r="W29" s="350"/>
      <c r="X29" s="350"/>
      <c r="Y29" s="350"/>
      <c r="Z29" s="337" t="str">
        <f>IF(入力!P16="","",入力!P16)</f>
        <v>千葉県市原市姉崎1699-8</v>
      </c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9"/>
      <c r="AU29" s="336"/>
      <c r="AV29" s="336"/>
      <c r="AW29" s="336"/>
      <c r="AX29" s="340" t="str">
        <f>IF(入力!AK16="","",入力!AK16)</f>
        <v>61</v>
      </c>
      <c r="AY29" s="336"/>
      <c r="AZ29" s="336"/>
      <c r="BA29" s="336"/>
      <c r="BB29" s="73" t="s">
        <v>76</v>
      </c>
      <c r="BC29" s="336" t="str">
        <f>IF(入力!AP16="","",入力!AP16)</f>
        <v>1666</v>
      </c>
      <c r="BD29" s="336"/>
      <c r="BE29" s="336"/>
      <c r="BF29" s="34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5" t="s">
        <v>52</v>
      </c>
      <c r="D33" s="326"/>
      <c r="E33" s="326"/>
      <c r="F33" s="326" t="s">
        <v>53</v>
      </c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 t="s">
        <v>54</v>
      </c>
      <c r="R33" s="326"/>
      <c r="S33" s="326"/>
      <c r="T33" s="326" t="s">
        <v>55</v>
      </c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 t="s">
        <v>56</v>
      </c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 t="s">
        <v>57</v>
      </c>
      <c r="BA33" s="326"/>
      <c r="BB33" s="326"/>
      <c r="BC33" s="326"/>
      <c r="BD33" s="326"/>
      <c r="BE33" s="326"/>
      <c r="BF33" s="335"/>
    </row>
    <row r="34" spans="3:58" ht="15" customHeight="1">
      <c r="C34" s="284" t="str">
        <f>IF(入力!B25="","",入力!B25)</f>
        <v>①</v>
      </c>
      <c r="D34" s="285"/>
      <c r="E34" s="286"/>
      <c r="F34" s="290" t="str">
        <f>IF(入力!C26="","",入力!C25&amp;"　"&amp;入力!E25&amp;"
"&amp;入力!C26&amp;"　"&amp;入力!E26)</f>
        <v>イシカワ　カリン
石川　華梨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>
        <f>IF(入力!G25="","",入力!G25)</f>
        <v>6</v>
      </c>
      <c r="R34" s="297"/>
      <c r="S34" s="298"/>
      <c r="T34" s="302" t="str">
        <f>IF(入力!I25="","",入力!I25)</f>
        <v>青葉台小学校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510384622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151</v>
      </c>
      <c r="BA34" s="297"/>
      <c r="BB34" s="297"/>
      <c r="BC34" s="297"/>
      <c r="BD34" s="297"/>
      <c r="BE34" s="297"/>
      <c r="BF34" s="308"/>
    </row>
    <row r="35" spans="3:58" ht="15" customHeight="1">
      <c r="C35" s="310"/>
      <c r="D35" s="311"/>
      <c r="E35" s="312"/>
      <c r="F35" s="313"/>
      <c r="G35" s="314"/>
      <c r="H35" s="314"/>
      <c r="I35" s="314"/>
      <c r="J35" s="314"/>
      <c r="K35" s="314"/>
      <c r="L35" s="314"/>
      <c r="M35" s="314"/>
      <c r="N35" s="314"/>
      <c r="O35" s="314"/>
      <c r="P35" s="315"/>
      <c r="Q35" s="316"/>
      <c r="R35" s="317"/>
      <c r="S35" s="318"/>
      <c r="T35" s="319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1"/>
      <c r="AJ35" s="316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8"/>
      <c r="AZ35" s="316"/>
      <c r="BA35" s="317"/>
      <c r="BB35" s="317"/>
      <c r="BC35" s="317"/>
      <c r="BD35" s="317"/>
      <c r="BE35" s="317"/>
      <c r="BF35" s="322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ｻｲﾄｳ　リナ
齊藤　里菜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>
        <f>IF(入力!G27="","",入力!G27)</f>
        <v>6</v>
      </c>
      <c r="R36" s="297"/>
      <c r="S36" s="298"/>
      <c r="T36" s="302" t="str">
        <f>IF(入力!I27="","",入力!I27)</f>
        <v>千種小学校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>
        <f>IF(入力!M27="","",入力!M27)</f>
        <v>515687242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141</v>
      </c>
      <c r="BA36" s="297"/>
      <c r="BB36" s="297"/>
      <c r="BC36" s="297"/>
      <c r="BD36" s="297"/>
      <c r="BE36" s="297"/>
      <c r="BF36" s="308"/>
    </row>
    <row r="37" spans="3:58" ht="15" customHeight="1">
      <c r="C37" s="310"/>
      <c r="D37" s="311"/>
      <c r="E37" s="312"/>
      <c r="F37" s="313"/>
      <c r="G37" s="314"/>
      <c r="H37" s="314"/>
      <c r="I37" s="314"/>
      <c r="J37" s="314"/>
      <c r="K37" s="314"/>
      <c r="L37" s="314"/>
      <c r="M37" s="314"/>
      <c r="N37" s="314"/>
      <c r="O37" s="314"/>
      <c r="P37" s="315"/>
      <c r="Q37" s="316"/>
      <c r="R37" s="317"/>
      <c r="S37" s="318"/>
      <c r="T37" s="319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1"/>
      <c r="AJ37" s="316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  <c r="AZ37" s="316"/>
      <c r="BA37" s="317"/>
      <c r="BB37" s="317"/>
      <c r="BC37" s="317"/>
      <c r="BD37" s="317"/>
      <c r="BE37" s="317"/>
      <c r="BF37" s="322"/>
    </row>
    <row r="38" spans="3:58" ht="15" customHeight="1">
      <c r="C38" s="284">
        <f>IF(入力!B29="","",入力!B29)</f>
        <v>3</v>
      </c>
      <c r="D38" s="285"/>
      <c r="E38" s="286"/>
      <c r="F38" s="290" t="str">
        <f>IF(入力!C30="","",入力!C29&amp;"　"&amp;入力!E29&amp;"
"&amp;入力!C30&amp;"　"&amp;入力!E30)</f>
        <v>ノガミ　ハルカ
野上　晴香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>
        <f>IF(入力!G29="","",入力!G29)</f>
        <v>6</v>
      </c>
      <c r="R38" s="297"/>
      <c r="S38" s="298"/>
      <c r="T38" s="302" t="str">
        <f>IF(入力!I29="","",入力!I29)</f>
        <v>青葉台小学校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514606688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146</v>
      </c>
      <c r="BA38" s="297"/>
      <c r="BB38" s="297"/>
      <c r="BC38" s="297"/>
      <c r="BD38" s="297"/>
      <c r="BE38" s="297"/>
      <c r="BF38" s="308"/>
    </row>
    <row r="39" spans="3:58" ht="15" customHeight="1">
      <c r="C39" s="310"/>
      <c r="D39" s="311"/>
      <c r="E39" s="312"/>
      <c r="F39" s="313"/>
      <c r="G39" s="314"/>
      <c r="H39" s="314"/>
      <c r="I39" s="314"/>
      <c r="J39" s="314"/>
      <c r="K39" s="314"/>
      <c r="L39" s="314"/>
      <c r="M39" s="314"/>
      <c r="N39" s="314"/>
      <c r="O39" s="314"/>
      <c r="P39" s="315"/>
      <c r="Q39" s="316"/>
      <c r="R39" s="317"/>
      <c r="S39" s="318"/>
      <c r="T39" s="319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1"/>
      <c r="AJ39" s="316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8"/>
      <c r="AZ39" s="316"/>
      <c r="BA39" s="317"/>
      <c r="BB39" s="317"/>
      <c r="BC39" s="317"/>
      <c r="BD39" s="317"/>
      <c r="BE39" s="317"/>
      <c r="BF39" s="322"/>
    </row>
    <row r="40" spans="3:58" ht="15" customHeight="1">
      <c r="C40" s="284">
        <f>IF(入力!B31="","",入力!B31)</f>
        <v>4</v>
      </c>
      <c r="D40" s="285"/>
      <c r="E40" s="286"/>
      <c r="F40" s="290" t="str">
        <f>IF(入力!C32="","",入力!C31&amp;"　"&amp;入力!E31&amp;"
"&amp;入力!C32&amp;"　"&amp;入力!E32)</f>
        <v>オオモリ　カナエ
大森　叶愛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>
        <f>IF(入力!G31="","",入力!G31)</f>
        <v>6</v>
      </c>
      <c r="R40" s="297"/>
      <c r="S40" s="298"/>
      <c r="T40" s="302" t="str">
        <f>IF(入力!I31="","",入力!I31)</f>
        <v>千種小学校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513280803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155</v>
      </c>
      <c r="BA40" s="297"/>
      <c r="BB40" s="297"/>
      <c r="BC40" s="297"/>
      <c r="BD40" s="297"/>
      <c r="BE40" s="297"/>
      <c r="BF40" s="308"/>
    </row>
    <row r="41" spans="3:58" ht="15" customHeight="1">
      <c r="C41" s="310"/>
      <c r="D41" s="311"/>
      <c r="E41" s="312"/>
      <c r="F41" s="313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316"/>
      <c r="R41" s="317"/>
      <c r="S41" s="318"/>
      <c r="T41" s="319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1"/>
      <c r="AJ41" s="316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8"/>
      <c r="AZ41" s="316"/>
      <c r="BA41" s="317"/>
      <c r="BB41" s="317"/>
      <c r="BC41" s="317"/>
      <c r="BD41" s="317"/>
      <c r="BE41" s="317"/>
      <c r="BF41" s="322"/>
    </row>
    <row r="42" spans="3:58" ht="15" customHeight="1">
      <c r="C42" s="284">
        <f>IF(入力!B33="","",入力!B33)</f>
        <v>5</v>
      </c>
      <c r="D42" s="285"/>
      <c r="E42" s="286"/>
      <c r="F42" s="290" t="str">
        <f>IF(入力!C34="","",入力!C33&amp;"　"&amp;入力!E33&amp;"
"&amp;入力!C34&amp;"　"&amp;入力!E34)</f>
        <v>シライシ　アズ
白石　あず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>
        <f>IF(入力!G33="","",入力!G33)</f>
        <v>6</v>
      </c>
      <c r="R42" s="297"/>
      <c r="S42" s="298"/>
      <c r="T42" s="302" t="str">
        <f>IF(入力!I33="","",入力!I33)</f>
        <v>千種小学校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513280750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153</v>
      </c>
      <c r="BA42" s="297"/>
      <c r="BB42" s="297"/>
      <c r="BC42" s="297"/>
      <c r="BD42" s="297"/>
      <c r="BE42" s="297"/>
      <c r="BF42" s="308"/>
    </row>
    <row r="43" spans="3:58" ht="15" customHeight="1">
      <c r="C43" s="310"/>
      <c r="D43" s="311"/>
      <c r="E43" s="312"/>
      <c r="F43" s="313"/>
      <c r="G43" s="314"/>
      <c r="H43" s="314"/>
      <c r="I43" s="314"/>
      <c r="J43" s="314"/>
      <c r="K43" s="314"/>
      <c r="L43" s="314"/>
      <c r="M43" s="314"/>
      <c r="N43" s="314"/>
      <c r="O43" s="314"/>
      <c r="P43" s="315"/>
      <c r="Q43" s="316"/>
      <c r="R43" s="317"/>
      <c r="S43" s="318"/>
      <c r="T43" s="319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1"/>
      <c r="AJ43" s="316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8"/>
      <c r="AZ43" s="316"/>
      <c r="BA43" s="317"/>
      <c r="BB43" s="317"/>
      <c r="BC43" s="317"/>
      <c r="BD43" s="317"/>
      <c r="BE43" s="317"/>
      <c r="BF43" s="322"/>
    </row>
    <row r="44" spans="3:58" ht="15" customHeight="1">
      <c r="C44" s="284">
        <f>IF(入力!B35="","",入力!B35)</f>
        <v>6</v>
      </c>
      <c r="D44" s="285"/>
      <c r="E44" s="286"/>
      <c r="F44" s="290" t="str">
        <f>IF(入力!C36="","",入力!C35&amp;"　"&amp;入力!E35&amp;"
"&amp;入力!C36&amp;"　"&amp;入力!E36)</f>
        <v>マキノ　アオイ
牧野　葵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>
        <f>IF(入力!G35="","",入力!G35)</f>
        <v>5</v>
      </c>
      <c r="R44" s="297"/>
      <c r="S44" s="298"/>
      <c r="T44" s="302" t="str">
        <f>IF(入力!I35="","",入力!I35)</f>
        <v>千種小学校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512376830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140</v>
      </c>
      <c r="BA44" s="297"/>
      <c r="BB44" s="297"/>
      <c r="BC44" s="297"/>
      <c r="BD44" s="297"/>
      <c r="BE44" s="297"/>
      <c r="BF44" s="308"/>
    </row>
    <row r="45" spans="3:58" ht="15" customHeight="1">
      <c r="C45" s="310"/>
      <c r="D45" s="311"/>
      <c r="E45" s="312"/>
      <c r="F45" s="313"/>
      <c r="G45" s="314"/>
      <c r="H45" s="314"/>
      <c r="I45" s="314"/>
      <c r="J45" s="314"/>
      <c r="K45" s="314"/>
      <c r="L45" s="314"/>
      <c r="M45" s="314"/>
      <c r="N45" s="314"/>
      <c r="O45" s="314"/>
      <c r="P45" s="315"/>
      <c r="Q45" s="316"/>
      <c r="R45" s="317"/>
      <c r="S45" s="318"/>
      <c r="T45" s="319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1"/>
      <c r="AJ45" s="316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8"/>
      <c r="AZ45" s="316"/>
      <c r="BA45" s="317"/>
      <c r="BB45" s="317"/>
      <c r="BC45" s="317"/>
      <c r="BD45" s="317"/>
      <c r="BE45" s="317"/>
      <c r="BF45" s="322"/>
    </row>
    <row r="46" spans="3:58" ht="15" customHeight="1">
      <c r="C46" s="284">
        <f>IF(入力!B37="","",入力!B37)</f>
        <v>7</v>
      </c>
      <c r="D46" s="285"/>
      <c r="E46" s="286"/>
      <c r="F46" s="290" t="str">
        <f>IF(入力!C38="","",入力!C37&amp;"　"&amp;入力!E37&amp;"
"&amp;入力!C38&amp;"　"&amp;入力!E38)</f>
        <v>タクボ　マナ
田久保　愛奈</v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>
        <f>IF(入力!G37="","",入力!G37)</f>
        <v>5</v>
      </c>
      <c r="R46" s="297"/>
      <c r="S46" s="298"/>
      <c r="T46" s="302" t="str">
        <f>IF(入力!I37="","",入力!I37)</f>
        <v>青葉台小学校</v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>
        <f>IF(入力!M37="","",入力!M37)</f>
        <v>515687267</v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>
        <f>IF(入力!P37="","",入力!P37)</f>
        <v>164</v>
      </c>
      <c r="BA46" s="297"/>
      <c r="BB46" s="297"/>
      <c r="BC46" s="297"/>
      <c r="BD46" s="297"/>
      <c r="BE46" s="297"/>
      <c r="BF46" s="308"/>
    </row>
    <row r="47" spans="3:58" ht="15" customHeight="1">
      <c r="C47" s="310"/>
      <c r="D47" s="311"/>
      <c r="E47" s="312"/>
      <c r="F47" s="313"/>
      <c r="G47" s="314"/>
      <c r="H47" s="314"/>
      <c r="I47" s="314"/>
      <c r="J47" s="314"/>
      <c r="K47" s="314"/>
      <c r="L47" s="314"/>
      <c r="M47" s="314"/>
      <c r="N47" s="314"/>
      <c r="O47" s="314"/>
      <c r="P47" s="315"/>
      <c r="Q47" s="316"/>
      <c r="R47" s="317"/>
      <c r="S47" s="318"/>
      <c r="T47" s="319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1"/>
      <c r="AJ47" s="316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8"/>
      <c r="AZ47" s="316"/>
      <c r="BA47" s="317"/>
      <c r="BB47" s="317"/>
      <c r="BC47" s="317"/>
      <c r="BD47" s="317"/>
      <c r="BE47" s="317"/>
      <c r="BF47" s="322"/>
    </row>
    <row r="48" spans="3:58" ht="15" customHeight="1">
      <c r="C48" s="284">
        <f>IF(入力!B39="","",入力!B39)</f>
        <v>8</v>
      </c>
      <c r="D48" s="285"/>
      <c r="E48" s="286"/>
      <c r="F48" s="290" t="str">
        <f>IF(入力!C40="","",入力!C39&amp;"　"&amp;入力!E39&amp;"
"&amp;入力!C40&amp;"　"&amp;入力!E40)</f>
        <v>トコイ　アヤネ
床井　絢音</v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>
        <f>IF(入力!G39="","",入力!G39)</f>
        <v>5</v>
      </c>
      <c r="R48" s="297"/>
      <c r="S48" s="298"/>
      <c r="T48" s="302" t="str">
        <f>IF(入力!I39="","",入力!I39)</f>
        <v>青葉台小学校</v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>
        <f>IF(入力!M39="","",入力!M39)</f>
        <v>512376817</v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>
        <f>IF(入力!P39="","",入力!P39)</f>
        <v>135</v>
      </c>
      <c r="BA48" s="297"/>
      <c r="BB48" s="297"/>
      <c r="BC48" s="297"/>
      <c r="BD48" s="297"/>
      <c r="BE48" s="297"/>
      <c r="BF48" s="308"/>
    </row>
    <row r="49" spans="3:58" ht="15" customHeight="1">
      <c r="C49" s="310"/>
      <c r="D49" s="311"/>
      <c r="E49" s="312"/>
      <c r="F49" s="313"/>
      <c r="G49" s="314"/>
      <c r="H49" s="314"/>
      <c r="I49" s="314"/>
      <c r="J49" s="314"/>
      <c r="K49" s="314"/>
      <c r="L49" s="314"/>
      <c r="M49" s="314"/>
      <c r="N49" s="314"/>
      <c r="O49" s="314"/>
      <c r="P49" s="315"/>
      <c r="Q49" s="316"/>
      <c r="R49" s="317"/>
      <c r="S49" s="318"/>
      <c r="T49" s="319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1"/>
      <c r="AJ49" s="316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8"/>
      <c r="AZ49" s="316"/>
      <c r="BA49" s="317"/>
      <c r="BB49" s="317"/>
      <c r="BC49" s="317"/>
      <c r="BD49" s="317"/>
      <c r="BE49" s="317"/>
      <c r="BF49" s="322"/>
    </row>
    <row r="50" spans="3:58" ht="15" customHeight="1">
      <c r="C50" s="284">
        <f>IF(入力!B41="","",入力!B41)</f>
        <v>9</v>
      </c>
      <c r="D50" s="285"/>
      <c r="E50" s="286"/>
      <c r="F50" s="290" t="str">
        <f>IF(入力!C42="","",入力!C41&amp;"　"&amp;入力!E41&amp;"
"&amp;入力!C42&amp;"　"&amp;入力!E42)</f>
        <v>キシ　リンカ
岸　梨花</v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>
        <f>IF(入力!G41="","",入力!G41)</f>
        <v>6</v>
      </c>
      <c r="R50" s="297"/>
      <c r="S50" s="298"/>
      <c r="T50" s="302" t="str">
        <f>IF(入力!I41="","",入力!I41)</f>
        <v>千種小学校</v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>
        <f>IF(入力!M41="","",入力!M41)</f>
        <v>514606708</v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>
        <f>IF(入力!P41="","",入力!P41)</f>
        <v>151</v>
      </c>
      <c r="BA50" s="297"/>
      <c r="BB50" s="297"/>
      <c r="BC50" s="297"/>
      <c r="BD50" s="297"/>
      <c r="BE50" s="297"/>
      <c r="BF50" s="308"/>
    </row>
    <row r="51" spans="3:58" ht="15" customHeight="1">
      <c r="C51" s="310"/>
      <c r="D51" s="311"/>
      <c r="E51" s="312"/>
      <c r="F51" s="313"/>
      <c r="G51" s="314"/>
      <c r="H51" s="314"/>
      <c r="I51" s="314"/>
      <c r="J51" s="314"/>
      <c r="K51" s="314"/>
      <c r="L51" s="314"/>
      <c r="M51" s="314"/>
      <c r="N51" s="314"/>
      <c r="O51" s="314"/>
      <c r="P51" s="315"/>
      <c r="Q51" s="316"/>
      <c r="R51" s="317"/>
      <c r="S51" s="318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1"/>
      <c r="AJ51" s="316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8"/>
      <c r="AZ51" s="316"/>
      <c r="BA51" s="317"/>
      <c r="BB51" s="317"/>
      <c r="BC51" s="317"/>
      <c r="BD51" s="317"/>
      <c r="BE51" s="317"/>
      <c r="BF51" s="322"/>
    </row>
    <row r="52" spans="3:58" ht="15" customHeight="1">
      <c r="C52" s="284">
        <f>IF(入力!B43="","",入力!B43)</f>
        <v>10</v>
      </c>
      <c r="D52" s="285"/>
      <c r="E52" s="286"/>
      <c r="F52" s="290" t="str">
        <f>IF(入力!C44="","",入力!C43&amp;"　"&amp;入力!E43&amp;"
"&amp;入力!C44&amp;"　"&amp;入力!E44)</f>
        <v>オオミゾ　アコ
大溝　亜瑚</v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>
        <f>IF(入力!G43="","",入力!G43)</f>
        <v>4</v>
      </c>
      <c r="R52" s="297"/>
      <c r="S52" s="298"/>
      <c r="T52" s="302" t="str">
        <f>IF(入力!I43="","",入力!I43)</f>
        <v>千種小学校</v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>
        <f>IF(入力!M43="","",入力!M43)</f>
        <v>514164228</v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>
        <f>IF(入力!P43="","",入力!P43)</f>
        <v>140</v>
      </c>
      <c r="BA52" s="297"/>
      <c r="BB52" s="297"/>
      <c r="BC52" s="297"/>
      <c r="BD52" s="297"/>
      <c r="BE52" s="297"/>
      <c r="BF52" s="308"/>
    </row>
    <row r="53" spans="3:58" ht="15" customHeight="1">
      <c r="C53" s="310"/>
      <c r="D53" s="311"/>
      <c r="E53" s="312"/>
      <c r="F53" s="313"/>
      <c r="G53" s="314"/>
      <c r="H53" s="314"/>
      <c r="I53" s="314"/>
      <c r="J53" s="314"/>
      <c r="K53" s="314"/>
      <c r="L53" s="314"/>
      <c r="M53" s="314"/>
      <c r="N53" s="314"/>
      <c r="O53" s="314"/>
      <c r="P53" s="315"/>
      <c r="Q53" s="316"/>
      <c r="R53" s="317"/>
      <c r="S53" s="318"/>
      <c r="T53" s="319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1"/>
      <c r="AJ53" s="316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8"/>
      <c r="AZ53" s="316"/>
      <c r="BA53" s="317"/>
      <c r="BB53" s="317"/>
      <c r="BC53" s="317"/>
      <c r="BD53" s="317"/>
      <c r="BE53" s="317"/>
      <c r="BF53" s="322"/>
    </row>
    <row r="54" spans="3:58" ht="15" customHeight="1">
      <c r="C54" s="284">
        <f>IF(入力!B45="","",入力!B45)</f>
        <v>11</v>
      </c>
      <c r="D54" s="285"/>
      <c r="E54" s="286"/>
      <c r="F54" s="290" t="str">
        <f>IF(入力!C46="","",入力!C45&amp;"　"&amp;入力!E45&amp;"
"&amp;入力!C46&amp;"　"&amp;入力!E46)</f>
        <v>ハタナカ　ヒメノ
畠中　妃芽乃</v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>
        <f>IF(入力!G45="","",入力!G45)</f>
        <v>6</v>
      </c>
      <c r="R54" s="297"/>
      <c r="S54" s="298"/>
      <c r="T54" s="302" t="str">
        <f>IF(入力!I45="","",入力!I45)</f>
        <v>姉崎小学校</v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>
        <f>IF(入力!M45="","",入力!M45)</f>
        <v>510831434</v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>
        <f>IF(入力!P45="","",入力!P45)</f>
        <v>145</v>
      </c>
      <c r="BA54" s="297"/>
      <c r="BB54" s="297"/>
      <c r="BC54" s="297"/>
      <c r="BD54" s="297"/>
      <c r="BE54" s="297"/>
      <c r="BF54" s="308"/>
    </row>
    <row r="55" spans="3:58" ht="15" customHeight="1">
      <c r="C55" s="310"/>
      <c r="D55" s="311"/>
      <c r="E55" s="312"/>
      <c r="F55" s="313"/>
      <c r="G55" s="314"/>
      <c r="H55" s="314"/>
      <c r="I55" s="314"/>
      <c r="J55" s="314"/>
      <c r="K55" s="314"/>
      <c r="L55" s="314"/>
      <c r="M55" s="314"/>
      <c r="N55" s="314"/>
      <c r="O55" s="314"/>
      <c r="P55" s="315"/>
      <c r="Q55" s="316"/>
      <c r="R55" s="317"/>
      <c r="S55" s="318"/>
      <c r="T55" s="319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1"/>
      <c r="AJ55" s="316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8"/>
      <c r="AZ55" s="316"/>
      <c r="BA55" s="317"/>
      <c r="BB55" s="317"/>
      <c r="BC55" s="317"/>
      <c r="BD55" s="317"/>
      <c r="BE55" s="317"/>
      <c r="BF55" s="322"/>
    </row>
    <row r="56" spans="3:58" ht="15" customHeight="1">
      <c r="C56" s="284">
        <f>IF(入力!B47="","",入力!B47)</f>
        <v>12</v>
      </c>
      <c r="D56" s="285"/>
      <c r="E56" s="286"/>
      <c r="F56" s="290" t="str">
        <f>IF(入力!C48="","",入力!C47&amp;"　"&amp;入力!E47&amp;"
"&amp;入力!C48&amp;"　"&amp;入力!E48)</f>
        <v>ハラダ　カナネ
原田　奏音</v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>
        <f>IF(入力!G47="","",入力!G47)</f>
        <v>6</v>
      </c>
      <c r="R56" s="297"/>
      <c r="S56" s="298"/>
      <c r="T56" s="302" t="str">
        <f>IF(入力!I47="","",入力!I47)</f>
        <v>青葉台小学校</v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>
        <f>IF(入力!M47="","",入力!M47)</f>
        <v>515687252</v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>
        <f>IF(入力!P47="","",入力!P47)</f>
        <v>147</v>
      </c>
      <c r="BA56" s="297"/>
      <c r="BB56" s="297"/>
      <c r="BC56" s="297"/>
      <c r="BD56" s="297"/>
      <c r="BE56" s="297"/>
      <c r="BF56" s="308"/>
    </row>
    <row r="57" spans="3:58" ht="15" customHeight="1" thickBot="1">
      <c r="C57" s="287"/>
      <c r="D57" s="288"/>
      <c r="E57" s="289"/>
      <c r="F57" s="293"/>
      <c r="G57" s="294"/>
      <c r="H57" s="294"/>
      <c r="I57" s="294"/>
      <c r="J57" s="294"/>
      <c r="K57" s="294"/>
      <c r="L57" s="294"/>
      <c r="M57" s="294"/>
      <c r="N57" s="294"/>
      <c r="O57" s="294"/>
      <c r="P57" s="295"/>
      <c r="Q57" s="299"/>
      <c r="R57" s="300"/>
      <c r="S57" s="301"/>
      <c r="T57" s="305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7"/>
      <c r="AJ57" s="299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  <c r="AZ57" s="299"/>
      <c r="BA57" s="300"/>
      <c r="BB57" s="300"/>
      <c r="BC57" s="300"/>
      <c r="BD57" s="300"/>
      <c r="BE57" s="300"/>
      <c r="BF57" s="30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63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姉崎ジュニアバレ－ボ－ルクラブ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432792959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吉川　龍太郎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503955109</v>
      </c>
      <c r="H7" s="274"/>
      <c r="I7" s="274"/>
      <c r="J7" s="274">
        <f>IF(入力!J7="","",入力!J7)</f>
        <v>18471</v>
      </c>
      <c r="K7" s="274"/>
      <c r="L7" s="274"/>
      <c r="M7" s="274">
        <f>IF(入力!M7="","",入力!M7)</f>
        <v>217619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安齋　実咲</v>
      </c>
      <c r="D9" s="268"/>
      <c r="E9" s="268"/>
      <c r="F9" s="268"/>
      <c r="G9" s="274">
        <f>IF(入力!G9="","",入力!G9)</f>
        <v>500665105</v>
      </c>
      <c r="H9" s="274"/>
      <c r="I9" s="274"/>
      <c r="J9" s="274" t="str">
        <f>IF(入力!J9="","",入力!J9)</f>
        <v>－</v>
      </c>
      <c r="K9" s="274"/>
      <c r="L9" s="274"/>
      <c r="M9" s="274" t="str">
        <f>IF(入力!M9="","",入力!M9)</f>
        <v>－</v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吉川　琴乃</v>
      </c>
      <c r="D11" s="268"/>
      <c r="E11" s="268"/>
      <c r="F11" s="268"/>
      <c r="G11" s="274">
        <f>IF(入力!G11="","",入力!G11)</f>
        <v>503953502</v>
      </c>
      <c r="H11" s="274"/>
      <c r="I11" s="274"/>
      <c r="J11" s="274" t="str">
        <f>IF(入力!J11="","",入力!J11)</f>
        <v>－</v>
      </c>
      <c r="K11" s="274"/>
      <c r="L11" s="274"/>
      <c r="M11" s="274" t="str">
        <f>IF(入力!M11="","",入力!M11)</f>
        <v>－</v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吉川　龍太郎</v>
      </c>
      <c r="D13" s="268"/>
      <c r="E13" s="268"/>
      <c r="F13" s="268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6"/>
      <c r="B14" s="266"/>
      <c r="C14" s="271"/>
      <c r="D14" s="272"/>
      <c r="E14" s="272"/>
      <c r="F14" s="272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6" t="s">
        <v>5</v>
      </c>
      <c r="B15" s="266"/>
      <c r="C15" s="267" t="str">
        <f>IF(入力!C16="","",入力!C16&amp;"　"&amp;入力!E16)</f>
        <v>吉川　龍太郎</v>
      </c>
      <c r="D15" s="268"/>
      <c r="E15" s="268"/>
      <c r="F15" s="275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6"/>
      <c r="B16" s="266"/>
      <c r="C16" s="271"/>
      <c r="D16" s="272"/>
      <c r="E16" s="272"/>
      <c r="F16" s="276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6" t="s">
        <v>6</v>
      </c>
      <c r="B17" s="266"/>
      <c r="C17" s="277" t="str">
        <f>IF(入力!C17="","",入力!C17&amp;"　"&amp;入力!E17)</f>
        <v>千葉県市原市姉崎1699-8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0436-61-1666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Ｏ90－1102－3806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石川　華梨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青葉台小学校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510384622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齊藤　里菜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千種小学校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515687242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野上　晴香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青葉台小学校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514606688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大森　叶愛</v>
      </c>
      <c r="D31" s="268"/>
      <c r="E31" s="268"/>
      <c r="F31" s="268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千種小学校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513280803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白石　あず</v>
      </c>
      <c r="D33" s="268"/>
      <c r="E33" s="268"/>
      <c r="F33" s="268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千種小学校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513280750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牧野　葵</v>
      </c>
      <c r="D35" s="268"/>
      <c r="E35" s="268"/>
      <c r="F35" s="268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千種小学校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512376830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田久保　愛奈</v>
      </c>
      <c r="D37" s="268"/>
      <c r="E37" s="268"/>
      <c r="F37" s="268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青葉台小学校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515687267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床井　絢音</v>
      </c>
      <c r="D39" s="268"/>
      <c r="E39" s="268"/>
      <c r="F39" s="268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青葉台小学校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512376817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岸　梨花</v>
      </c>
      <c r="D41" s="268"/>
      <c r="E41" s="268"/>
      <c r="F41" s="268"/>
      <c r="G41" s="266">
        <f>IF(入力!G41="","",入力!G41)</f>
        <v>6</v>
      </c>
      <c r="H41" s="266" t="str">
        <f>IF(入力!H41="","",入力!H41)</f>
        <v/>
      </c>
      <c r="I41" s="266" t="str">
        <f>IF(入力!I41="","",入力!I41)</f>
        <v>千種小学校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514606708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大溝　亜瑚</v>
      </c>
      <c r="D43" s="268"/>
      <c r="E43" s="268"/>
      <c r="F43" s="268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千種小学校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514164228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畠中　妃芽乃</v>
      </c>
      <c r="D45" s="268"/>
      <c r="E45" s="268"/>
      <c r="F45" s="268"/>
      <c r="G45" s="266">
        <f>IF(入力!G45="","",入力!G45)</f>
        <v>6</v>
      </c>
      <c r="H45" s="266" t="str">
        <f>IF(入力!H45="","",入力!H45)</f>
        <v/>
      </c>
      <c r="I45" s="266" t="str">
        <f>IF(入力!I45="","",入力!I45)</f>
        <v>姉崎小学校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510831434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原田　奏音</v>
      </c>
      <c r="D47" s="268"/>
      <c r="E47" s="268"/>
      <c r="F47" s="268"/>
      <c r="G47" s="266">
        <f>IF(入力!G47="","",入力!G47)</f>
        <v>6</v>
      </c>
      <c r="H47" s="266" t="str">
        <f>IF(入力!H47="","",入力!H47)</f>
        <v/>
      </c>
      <c r="I47" s="266" t="str">
        <f>IF(入力!I47="","",入力!I47)</f>
        <v>青葉台小学校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515687252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姉崎ジュニアバレ－ボ－ルクラブ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432792959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吉川　龍太郎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503955109</v>
      </c>
      <c r="H7" s="274"/>
      <c r="I7" s="274"/>
      <c r="J7" s="274">
        <f>IF(入力!J7="","",入力!J7)</f>
        <v>18471</v>
      </c>
      <c r="K7" s="274"/>
      <c r="L7" s="274"/>
      <c r="M7" s="274">
        <f>IF(入力!M7="","",入力!M7)</f>
        <v>217619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安齋　実咲</v>
      </c>
      <c r="D9" s="268"/>
      <c r="E9" s="268"/>
      <c r="F9" s="268"/>
      <c r="G9" s="274">
        <f>IF(入力!G9="","",入力!G9)</f>
        <v>500665105</v>
      </c>
      <c r="H9" s="274"/>
      <c r="I9" s="274"/>
      <c r="J9" s="274" t="str">
        <f>IF(入力!J9="","",入力!J9)</f>
        <v>－</v>
      </c>
      <c r="K9" s="274"/>
      <c r="L9" s="274"/>
      <c r="M9" s="274" t="str">
        <f>IF(入力!M9="","",入力!M9)</f>
        <v>－</v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吉川　琴乃</v>
      </c>
      <c r="D11" s="268"/>
      <c r="E11" s="268"/>
      <c r="F11" s="268"/>
      <c r="G11" s="274">
        <f>IF(入力!G11="","",入力!G11)</f>
        <v>503953502</v>
      </c>
      <c r="H11" s="274"/>
      <c r="I11" s="274"/>
      <c r="J11" s="274" t="str">
        <f>IF(入力!J11="","",入力!J11)</f>
        <v>－</v>
      </c>
      <c r="K11" s="274"/>
      <c r="L11" s="274"/>
      <c r="M11" s="274" t="str">
        <f>IF(入力!M11="","",入力!M11)</f>
        <v>－</v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>吉川　龍太郎</v>
      </c>
      <c r="D13" s="268"/>
      <c r="E13" s="268"/>
      <c r="F13" s="268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6"/>
      <c r="B14" s="266"/>
      <c r="C14" s="271"/>
      <c r="D14" s="272"/>
      <c r="E14" s="272"/>
      <c r="F14" s="272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6" t="s">
        <v>5</v>
      </c>
      <c r="B15" s="266"/>
      <c r="C15" s="267" t="str">
        <f>IF(入力!C16="","",入力!C16&amp;"　"&amp;入力!E16)</f>
        <v>吉川　龍太郎</v>
      </c>
      <c r="D15" s="268"/>
      <c r="E15" s="268"/>
      <c r="F15" s="275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6"/>
      <c r="B16" s="266"/>
      <c r="C16" s="271"/>
      <c r="D16" s="272"/>
      <c r="E16" s="272"/>
      <c r="F16" s="276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6" t="s">
        <v>6</v>
      </c>
      <c r="B17" s="266"/>
      <c r="C17" s="277" t="str">
        <f>IF(入力!C17="","",入力!C17&amp;"　"&amp;入力!E17)</f>
        <v>千葉県市原市姉崎1699-8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0436-61-1666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>Ｏ90－1102－3806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石川　華梨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青葉台小学校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510384622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齊藤　里菜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千種小学校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515687242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野上　晴香</v>
      </c>
      <c r="D29" s="268"/>
      <c r="E29" s="268"/>
      <c r="F29" s="268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青葉台小学校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514606688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大森　叶愛</v>
      </c>
      <c r="D31" s="268"/>
      <c r="E31" s="268"/>
      <c r="F31" s="268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千種小学校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513280803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白石　あず</v>
      </c>
      <c r="D33" s="268"/>
      <c r="E33" s="268"/>
      <c r="F33" s="268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千種小学校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513280750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牧野　葵</v>
      </c>
      <c r="D35" s="268"/>
      <c r="E35" s="268"/>
      <c r="F35" s="268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千種小学校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512376830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田久保　愛奈</v>
      </c>
      <c r="D37" s="268"/>
      <c r="E37" s="268"/>
      <c r="F37" s="268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青葉台小学校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515687267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床井　絢音</v>
      </c>
      <c r="D39" s="268"/>
      <c r="E39" s="268"/>
      <c r="F39" s="268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青葉台小学校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512376817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岸　梨花</v>
      </c>
      <c r="D41" s="268"/>
      <c r="E41" s="268"/>
      <c r="F41" s="268"/>
      <c r="G41" s="266">
        <f>IF(入力!G41="","",入力!G41)</f>
        <v>6</v>
      </c>
      <c r="H41" s="266" t="str">
        <f>IF(入力!H41="","",入力!H41)</f>
        <v/>
      </c>
      <c r="I41" s="266" t="str">
        <f>IF(入力!I41="","",入力!I41)</f>
        <v>千種小学校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514606708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大溝　亜瑚</v>
      </c>
      <c r="D43" s="268"/>
      <c r="E43" s="268"/>
      <c r="F43" s="268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千種小学校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514164228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畠中　妃芽乃</v>
      </c>
      <c r="D45" s="268"/>
      <c r="E45" s="268"/>
      <c r="F45" s="268"/>
      <c r="G45" s="266">
        <f>IF(入力!G45="","",入力!G45)</f>
        <v>6</v>
      </c>
      <c r="H45" s="266" t="str">
        <f>IF(入力!H45="","",入力!H45)</f>
        <v/>
      </c>
      <c r="I45" s="266" t="str">
        <f>IF(入力!I45="","",入力!I45)</f>
        <v>姉崎小学校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510831434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原田　奏音</v>
      </c>
      <c r="D47" s="268"/>
      <c r="E47" s="268"/>
      <c r="F47" s="268"/>
      <c r="G47" s="266">
        <f>IF(入力!G47="","",入力!G47)</f>
        <v>6</v>
      </c>
      <c r="H47" s="266" t="str">
        <f>IF(入力!H47="","",入力!H47)</f>
        <v/>
      </c>
      <c r="I47" s="266" t="str">
        <f>IF(入力!I47="","",入力!I47)</f>
        <v>青葉台小学校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515687252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12</v>
      </c>
      <c r="J5" s="446" t="str">
        <f>IF(入力!A55="","",入力!A55)</f>
        <v>元気いっぱい姉崎魂で頑張ります！！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23014</v>
      </c>
      <c r="B7" s="33" t="str">
        <f>IF(入力!C3="","",入力!C3)</f>
        <v>姉崎ジュニアバレ－ボ－ルクラブ</v>
      </c>
      <c r="C7" s="33" t="str">
        <f>IF(入力!C2="","",入力!C2)</f>
        <v>アネサキジュニアバレ－ボ－ルクラブ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姉ヶ崎</v>
      </c>
      <c r="T7" s="33"/>
      <c r="U7" s="33">
        <f>IF(入力!C4="","",入力!C4)</f>
        <v>432792959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吉川</v>
      </c>
      <c r="D16" s="33" t="str">
        <f>IF(入力!E8="","",入力!E8)</f>
        <v>龍太郎</v>
      </c>
      <c r="E16" s="33" t="str">
        <f>IF(入力!C7="","",入力!C7)</f>
        <v>ヨシカワ</v>
      </c>
      <c r="F16" s="33" t="str">
        <f>IF(入力!E7="","",入力!E7)</f>
        <v>リュウタロウ</v>
      </c>
      <c r="G16" s="33">
        <f>IF(入力!G7="","",入力!G7)</f>
        <v>503955109</v>
      </c>
      <c r="H16" s="33">
        <f>IF(入力!J7="","",入力!J7)</f>
        <v>18471</v>
      </c>
      <c r="I16" s="33">
        <f>IF(入力!M7="","",入力!M7)</f>
        <v>217619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0111</v>
      </c>
      <c r="T16" s="33" t="str">
        <f>IF(入力!P8="","",入力!P8)</f>
        <v>千葉県市原市姉崎1699-8</v>
      </c>
      <c r="U16" s="33" t="str">
        <f>IF(入力!AL7="","",入力!AL7)</f>
        <v>0436</v>
      </c>
      <c r="V16" s="33" t="str">
        <f>IF(入力!AK8="","",入力!AK8)</f>
        <v>61</v>
      </c>
      <c r="W16" s="33" t="str">
        <f>IF(入力!AP8="","",入力!AP8)</f>
        <v>1666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安齋</v>
      </c>
      <c r="D17" s="33" t="str">
        <f>IF(入力!E10="","",入力!E10)</f>
        <v>実咲</v>
      </c>
      <c r="E17" s="33" t="str">
        <f>IF(入力!C9="","",入力!C9)</f>
        <v>アンザイ</v>
      </c>
      <c r="F17" s="33" t="str">
        <f>IF(入力!E9="","",入力!E9)</f>
        <v>ミサキ</v>
      </c>
      <c r="G17" s="33">
        <f>IF(入力!G9="","",入力!G9)</f>
        <v>500665105</v>
      </c>
      <c r="H17" s="33" t="str">
        <f>IF(入力!J9="","",入力!J9)</f>
        <v>－</v>
      </c>
      <c r="I17" s="33" t="str">
        <f>IF(入力!M9="","",入力!M9)</f>
        <v>－</v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吉川</v>
      </c>
      <c r="D20" s="33" t="str">
        <f>IF(入力!E12="","",入力!E12)</f>
        <v>琴乃</v>
      </c>
      <c r="E20" s="33" t="str">
        <f>IF(入力!C11="","",入力!C11)</f>
        <v>ヨシカワ</v>
      </c>
      <c r="F20" s="33" t="str">
        <f>IF(入力!E11="","",入力!E11)</f>
        <v>コトノ</v>
      </c>
      <c r="G20" s="33">
        <f>IF(入力!G11="","",入力!G11)</f>
        <v>503953502</v>
      </c>
      <c r="H20" s="33" t="str">
        <f>IF(入力!J11="","",入力!J11)</f>
        <v>－</v>
      </c>
      <c r="I20" s="33" t="str">
        <f>IF(入力!M11="","",入力!M11)</f>
        <v>－</v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吉川</v>
      </c>
      <c r="D22" s="33" t="str">
        <f>IF(入力!E16="","",入力!E16)</f>
        <v>龍太郎</v>
      </c>
      <c r="E22" s="33" t="str">
        <f>IF(入力!C15="","",入力!C15)</f>
        <v>ヨシカワ</v>
      </c>
      <c r="F22" s="33" t="str">
        <f>IF(入力!E15="","",入力!E15)</f>
        <v>リュウタロウ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Ｏ90</v>
      </c>
      <c r="O22" s="33">
        <f>IF(入力!E21="","",入力!E21)</f>
        <v>1102</v>
      </c>
      <c r="P22" s="33">
        <f>IF(入力!G21="","",入力!G21)</f>
        <v>3806</v>
      </c>
      <c r="Q22" s="33"/>
      <c r="R22" s="33" t="str">
        <f>IF(入力!R15="","",入力!R15)</f>
        <v>299</v>
      </c>
      <c r="S22" s="33" t="str">
        <f>IF(入力!W15="","",入力!W15)</f>
        <v>0111</v>
      </c>
      <c r="T22" s="33" t="str">
        <f>IF(入力!P16="","",入力!P16)</f>
        <v>千葉県市原市姉崎1699-8</v>
      </c>
      <c r="U22" s="33" t="str">
        <f>IF(入力!AL15="","",入力!AL15)</f>
        <v>0436</v>
      </c>
      <c r="V22" s="33" t="str">
        <f>IF(入力!AK16="","",入力!AK16)</f>
        <v>61</v>
      </c>
      <c r="W22" s="33" t="str">
        <f>IF(入力!AP16="","",入力!AP16)</f>
        <v>1666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吉川</v>
      </c>
      <c r="D23" s="33" t="str">
        <f>IF(入力!$E$14="","",入力!$E$14)</f>
        <v>龍太郎</v>
      </c>
      <c r="E23" s="33" t="str">
        <f>IF(入力!$C$13="","",入力!$C$13)</f>
        <v>ヨシカワ</v>
      </c>
      <c r="F23" s="33" t="str">
        <f>IF(入力!$E$13="","",入力!$E$13)</f>
        <v>リュウタロウ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石川</v>
      </c>
      <c r="D24" s="75" t="str">
        <f>VLOOKUP($B$51,$A$53:$F$352,4)</f>
        <v>華梨</v>
      </c>
      <c r="E24" s="75" t="str">
        <f>VLOOKUP($B$51,$A$53:$F$352,5)</f>
        <v>イシカワ</v>
      </c>
      <c r="F24" s="75" t="str">
        <f>VLOOKUP($B$51,$A$53:$F$352,6)</f>
        <v>カリン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石川</v>
      </c>
      <c r="D53" s="33" t="str">
        <f>IF(入力!E26="","",入力!E26)</f>
        <v>華梨</v>
      </c>
      <c r="E53" s="33" t="str">
        <f>IF(入力!C25="","",入力!C25)</f>
        <v>イシカワ</v>
      </c>
      <c r="F53" s="33" t="str">
        <f>IF(入力!E25="","",入力!E25)</f>
        <v>カリン</v>
      </c>
      <c r="G53" s="33">
        <f>IF(入力!M25="","",入力!M25)</f>
        <v>510384622</v>
      </c>
      <c r="H53" s="33" t="str">
        <f>IF(入力!I25="","",入力!I25)</f>
        <v>青葉台小学校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齊藤</v>
      </c>
      <c r="D54" s="33" t="str">
        <f>IF(入力!E28="","",入力!E28)</f>
        <v>里菜</v>
      </c>
      <c r="E54" s="33" t="str">
        <f>IF(入力!C27="","",入力!C27)</f>
        <v>ｻｲﾄｳ</v>
      </c>
      <c r="F54" s="33" t="str">
        <f>IF(入力!E27="","",入力!E27)</f>
        <v>リナ</v>
      </c>
      <c r="G54" s="33">
        <f>IF(入力!M27="","",入力!M27)</f>
        <v>515687242</v>
      </c>
      <c r="H54" s="33" t="str">
        <f>IF(入力!I27="","",入力!I27)</f>
        <v>千種小学校</v>
      </c>
      <c r="I54" s="33">
        <f>IF(入力!G27="","",入力!G27)</f>
        <v>6</v>
      </c>
      <c r="J54" s="33">
        <f>IF(入力!P27="","",入力!P27)</f>
        <v>141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野上</v>
      </c>
      <c r="D55" s="33" t="str">
        <f>IF(入力!E30="","",入力!E30)</f>
        <v>晴香</v>
      </c>
      <c r="E55" s="33" t="str">
        <f>IF(入力!C29="","",入力!C29)</f>
        <v>ノガミ</v>
      </c>
      <c r="F55" s="33" t="str">
        <f>IF(入力!E29="","",入力!E29)</f>
        <v>ハルカ</v>
      </c>
      <c r="G55" s="33">
        <f>IF(入力!M29="","",入力!M29)</f>
        <v>514606688</v>
      </c>
      <c r="H55" s="33" t="str">
        <f>IF(入力!I29="","",入力!I29)</f>
        <v>青葉台小学校</v>
      </c>
      <c r="I55" s="33">
        <f>IF(入力!G29="","",入力!G29)</f>
        <v>6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大森</v>
      </c>
      <c r="D56" s="33" t="str">
        <f>IF(入力!E32="","",入力!E32)</f>
        <v>叶愛</v>
      </c>
      <c r="E56" s="33" t="str">
        <f>IF(入力!C31="","",入力!C31)</f>
        <v>オオモリ</v>
      </c>
      <c r="F56" s="33" t="str">
        <f>IF(入力!E31="","",入力!E31)</f>
        <v>カナエ</v>
      </c>
      <c r="G56" s="33">
        <f>IF(入力!M31="","",入力!M31)</f>
        <v>513280803</v>
      </c>
      <c r="H56" s="33" t="str">
        <f>IF(入力!I31="","",入力!I31)</f>
        <v>千種小学校</v>
      </c>
      <c r="I56" s="33">
        <f>IF(入力!G31="","",入力!G31)</f>
        <v>6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白石</v>
      </c>
      <c r="D57" s="33" t="str">
        <f>IF(入力!E34="","",入力!E34)</f>
        <v>あず</v>
      </c>
      <c r="E57" s="33" t="str">
        <f>IF(入力!C33="","",入力!C33)</f>
        <v>シライシ</v>
      </c>
      <c r="F57" s="33" t="str">
        <f>IF(入力!E33="","",入力!E33)</f>
        <v>アズ</v>
      </c>
      <c r="G57" s="33">
        <f>IF(入力!M33="","",入力!M33)</f>
        <v>513280750</v>
      </c>
      <c r="H57" s="33" t="str">
        <f>IF(入力!I33="","",入力!I33)</f>
        <v>千種小学校</v>
      </c>
      <c r="I57" s="33">
        <f>IF(入力!G33="","",入力!G33)</f>
        <v>6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牧野</v>
      </c>
      <c r="D58" s="33" t="str">
        <f>IF(入力!E36="","",入力!E36)</f>
        <v>葵</v>
      </c>
      <c r="E58" s="33" t="str">
        <f>IF(入力!C35="","",入力!C35)</f>
        <v>マキノ</v>
      </c>
      <c r="F58" s="33" t="str">
        <f>IF(入力!E35="","",入力!E35)</f>
        <v>アオイ</v>
      </c>
      <c r="G58" s="33">
        <f>IF(入力!M35="","",入力!M35)</f>
        <v>512376830</v>
      </c>
      <c r="H58" s="33" t="str">
        <f>IF(入力!I35="","",入力!I35)</f>
        <v>千種小学校</v>
      </c>
      <c r="I58" s="33">
        <f>IF(入力!G35="","",入力!G35)</f>
        <v>5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田久保</v>
      </c>
      <c r="D59" s="33" t="str">
        <f>IF(入力!E38="","",入力!E38)</f>
        <v>愛奈</v>
      </c>
      <c r="E59" s="33" t="str">
        <f>IF(入力!C37="","",入力!C37)</f>
        <v>タクボ</v>
      </c>
      <c r="F59" s="33" t="str">
        <f>IF(入力!E37="","",入力!E37)</f>
        <v>マナ</v>
      </c>
      <c r="G59" s="33">
        <f>IF(入力!M37="","",入力!M37)</f>
        <v>515687267</v>
      </c>
      <c r="H59" s="33" t="str">
        <f>IF(入力!I37="","",入力!I37)</f>
        <v>青葉台小学校</v>
      </c>
      <c r="I59" s="33">
        <f>IF(入力!G37="","",入力!G37)</f>
        <v>5</v>
      </c>
      <c r="J59" s="33">
        <f>IF(入力!P37="","",入力!P37)</f>
        <v>164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床井</v>
      </c>
      <c r="D60" s="33" t="str">
        <f>IF(入力!E40="","",入力!E40)</f>
        <v>絢音</v>
      </c>
      <c r="E60" s="33" t="str">
        <f>IF(入力!C39="","",入力!C39)</f>
        <v>トコイ</v>
      </c>
      <c r="F60" s="33" t="str">
        <f>IF(入力!E39="","",入力!E39)</f>
        <v>アヤネ</v>
      </c>
      <c r="G60" s="33">
        <f>IF(入力!M39="","",入力!M39)</f>
        <v>512376817</v>
      </c>
      <c r="H60" s="33" t="str">
        <f>IF(入力!I39="","",入力!I39)</f>
        <v>青葉台小学校</v>
      </c>
      <c r="I60" s="33">
        <f>IF(入力!G39="","",入力!G39)</f>
        <v>5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岸</v>
      </c>
      <c r="D61" s="33" t="str">
        <f>IF(入力!E42="","",入力!E42)</f>
        <v>梨花</v>
      </c>
      <c r="E61" s="33" t="str">
        <f>IF(入力!C41="","",入力!C41)</f>
        <v>キシ</v>
      </c>
      <c r="F61" s="33" t="str">
        <f>IF(入力!E41="","",入力!E41)</f>
        <v>リンカ</v>
      </c>
      <c r="G61" s="33">
        <f>IF(入力!M41="","",入力!M41)</f>
        <v>514606708</v>
      </c>
      <c r="H61" s="33" t="str">
        <f>IF(入力!I41="","",入力!I41)</f>
        <v>千種小学校</v>
      </c>
      <c r="I61" s="33">
        <f>IF(入力!G41="","",入力!G41)</f>
        <v>6</v>
      </c>
      <c r="J61" s="33">
        <f>IF(入力!P41="","",入力!P41)</f>
        <v>151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大溝</v>
      </c>
      <c r="D62" s="33" t="str">
        <f>IF(入力!E44="","",入力!E44)</f>
        <v>亜瑚</v>
      </c>
      <c r="E62" s="33" t="str">
        <f>IF(入力!C43="","",入力!C43)</f>
        <v>オオミゾ</v>
      </c>
      <c r="F62" s="33" t="str">
        <f>IF(入力!E43="","",入力!E43)</f>
        <v>アコ</v>
      </c>
      <c r="G62" s="33">
        <f>IF(入力!M43="","",入力!M43)</f>
        <v>514164228</v>
      </c>
      <c r="H62" s="33" t="str">
        <f>IF(入力!I43="","",入力!I43)</f>
        <v>千種小学校</v>
      </c>
      <c r="I62" s="33">
        <f>IF(入力!G43="","",入力!G43)</f>
        <v>4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畠中</v>
      </c>
      <c r="D63" s="33" t="str">
        <f>IF(入力!E46="","",入力!E46)</f>
        <v>妃芽乃</v>
      </c>
      <c r="E63" s="33" t="str">
        <f>IF(入力!C45="","",入力!C45)</f>
        <v>ハタナカ</v>
      </c>
      <c r="F63" s="33" t="str">
        <f>IF(入力!E45="","",入力!E45)</f>
        <v>ヒメノ</v>
      </c>
      <c r="G63" s="33">
        <f>IF(入力!M45="","",入力!M45)</f>
        <v>510831434</v>
      </c>
      <c r="H63" s="33" t="str">
        <f>IF(入力!I45="","",入力!I45)</f>
        <v>姉崎小学校</v>
      </c>
      <c r="I63" s="33">
        <f>IF(入力!G45="","",入力!G45)</f>
        <v>6</v>
      </c>
      <c r="J63" s="33">
        <f>IF(入力!P45="","",入力!P45)</f>
        <v>145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原田</v>
      </c>
      <c r="D64" s="33" t="str">
        <f>IF(入力!E48="","",入力!E48)</f>
        <v>奏音</v>
      </c>
      <c r="E64" s="33" t="str">
        <f>IF(入力!C47="","",入力!C47)</f>
        <v>ハラダ</v>
      </c>
      <c r="F64" s="33" t="str">
        <f>IF(入力!E47="","",入力!E47)</f>
        <v>カナネ</v>
      </c>
      <c r="G64" s="33">
        <f>IF(入力!M47="","",入力!M47)</f>
        <v>515687252</v>
      </c>
      <c r="H64" s="33" t="str">
        <f>IF(入力!I47="","",入力!I47)</f>
        <v>青葉台小学校</v>
      </c>
      <c r="I64" s="33">
        <f>IF(入力!G47="","",入力!G47)</f>
        <v>6</v>
      </c>
      <c r="J64" s="33">
        <f>IF(入力!P47="","",入力!P47)</f>
        <v>147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2017-05-16T12:44:39Z</dcterms:modified>
</cp:coreProperties>
</file>