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kira/Downloads/"/>
    </mc:Choice>
  </mc:AlternateContent>
  <xr:revisionPtr revIDLastSave="0" documentId="13_ncr:1_{FFED2124-5A00-FB4D-8E47-4CFE893DE9F2}" xr6:coauthVersionLast="33" xr6:coauthVersionMax="33" xr10:uidLastSave="{00000000-0000-0000-0000-000000000000}"/>
  <workbookProtection lockStructure="1"/>
  <bookViews>
    <workbookView xWindow="13020" yWindow="460" windowWidth="20740" windowHeight="277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<sst xmlns="http://schemas.openxmlformats.org/spreadsheetml/2006/main" count="429" uniqueCount="294">
  <si>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</si>
  <si>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</si>
  <si>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</si>
  <si>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</si>
  <si>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</si>
  <si>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</si>
  <si>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</si>
  <si>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</si>
  <si>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</si>
  <si>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</si>
  <si>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</si>
  <si>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</si>
  <si>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</si>
  <si>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</si>
  <si>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</si>
  <si>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</si>
  <si>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</si>
  <si>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</si>
  <si>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</si>
  <si>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</si>
  <si>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</si>
  <si>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</si>
  <si>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</si>
  <si>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</si>
  <si>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</si>
  <si>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</si>
  <si>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</si>
  <si>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</si>
  <si>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</si>
  <si>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</si>
  <si>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</si>
  <si>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</si>
  <si>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</si>
  <si>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</si>
  <si>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</si>
  <si>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</si>
  <si>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</si>
  <si>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</si>
  <si>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</si>
  <si>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</si>
  <si>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</si>
  <si>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</si>
  <si>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</si>
  <si>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</si>
  <si>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</si>
  <si>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</si>
  <si>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</si>
  <si>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</si>
  <si>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</si>
  <si>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</si>
  <si>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</si>
  <si>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</si>
  <si>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</si>
  <si>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</si>
  <si>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</si>
  <si>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</si>
  <si>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</si>
  <si>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</si>
  <si>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</si>
  <si>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</si>
  <si>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</si>
  <si>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</si>
  <si>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</si>
  <si>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</si>
  <si>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</si>
  <si>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</si>
  <si>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</si>
  <si>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</si>
  <si>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</si>
  <si>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</si>
  <si>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</si>
  <si>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</si>
  <si>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</si>
  <si>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</si>
  <si>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</si>
  <si>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</si>
  <si>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</si>
  <si>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</si>
  <si>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</si>
  <si>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</si>
  <si>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</si>
  <si>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</si>
  <si>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</si>
  <si>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</si>
  <si>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</si>
  <si>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</si>
  <si>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</si>
  <si>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</si>
  <si>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</si>
  <si>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</si>
  <si>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</si>
  <si>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</si>
  <si>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</si>
  <si>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</si>
  <si>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</si>
  <si>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</si>
  <si>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</si>
  <si>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</si>
  <si>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</si>
  <si>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</si>
  <si>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</si>
  <si>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</si>
  <si>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</si>
  <si>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</si>
  <si>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</si>
  <si>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</si>
  <si>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</si>
  <si>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</si>
  <si>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</si>
  <si>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</si>
  <si>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</si>
  <si>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</si>
  <si>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</si>
  <si>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</si>
  <si>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</si>
  <si>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</si>
  <si>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</si>
  <si>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</si>
  <si>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</si>
  <si>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</si>
  <si>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</si>
  <si>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</si>
  <si>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</si>
  <si>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</si>
  <si>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</si>
  <si>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</si>
  <si>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</si>
  <si>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</si>
  <si>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</si>
  <si>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</si>
  <si>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</si>
  <si>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</si>
  <si>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</si>
  <si>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</si>
  <si>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</si>
  <si>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</si>
  <si>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</si>
  <si>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</si>
  <si>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</si>
  <si>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</si>
  <si>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</si>
  <si>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</si>
  <si>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</si>
  <si>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</si>
  <si>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</si>
  <si>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</si>
  <si>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</si>
  <si>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</si>
  <si>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</si>
  <si>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</si>
  <si>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</si>
  <si>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</si>
  <si>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</si>
  <si>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</si>
  <si>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</si>
  <si>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</si>
  <si>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</si>
  <si>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</si>
  <si>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</si>
  <si>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</si>
  <si>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</si>
  <si>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</si>
  <si>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</si>
  <si>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</si>
  <si>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</si>
  <si>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</si>
  <si>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</si>
  <si>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</si>
  <si>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</si>
  <si>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</si>
  <si>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</si>
  <si>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</si>
  <si>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</si>
  <si>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</si>
  <si>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</si>
  <si>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</si>
  <si>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</si>
  <si>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</si>
  <si>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</si>
  <si>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</si>
  <si>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</si>
  <si>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</si>
  <si>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</si>
  <si>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</si>
  <si>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</si>
  <si>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</si>
  <si>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</si>
  <si>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</si>
  <si>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</si>
  <si>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</si>
  <si>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</si>
  <si>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</si>
  <si>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</si>
  <si>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</si>
  <si>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</si>
  <si>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</si>
  <si>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</si>
  <si>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</si>
  <si>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</si>
  <si>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</si>
  <si>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タカネバレーボールクラブ</t>
    <rPh sb="0" eb="12">
      <t>タカn</t>
    </rPh>
    <phoneticPr fontId="2"/>
  </si>
  <si>
    <t>高根バレーボールクラブ</t>
    <rPh sb="0" eb="2">
      <t>タカネ</t>
    </rPh>
    <phoneticPr fontId="2"/>
  </si>
  <si>
    <t>431680811 431682296</t>
    <phoneticPr fontId="2"/>
  </si>
  <si>
    <t>船橋</t>
    <rPh sb="0" eb="2">
      <t>フナバシ</t>
    </rPh>
    <phoneticPr fontId="2"/>
  </si>
  <si>
    <t>総武</t>
    <rPh sb="0" eb="2">
      <t>ソウb</t>
    </rPh>
    <phoneticPr fontId="2"/>
  </si>
  <si>
    <t>船橋</t>
    <rPh sb="0" eb="2">
      <t>フナバs</t>
    </rPh>
    <phoneticPr fontId="2"/>
  </si>
  <si>
    <t>コガ</t>
    <rPh sb="0" eb="1">
      <t>コガ</t>
    </rPh>
    <phoneticPr fontId="2"/>
  </si>
  <si>
    <t>アキラ</t>
    <rPh sb="0" eb="1">
      <t>アk</t>
    </rPh>
    <phoneticPr fontId="2"/>
  </si>
  <si>
    <t>274</t>
    <phoneticPr fontId="2"/>
  </si>
  <si>
    <t>0818</t>
    <phoneticPr fontId="2"/>
  </si>
  <si>
    <t>047</t>
    <phoneticPr fontId="2"/>
  </si>
  <si>
    <t>427</t>
    <phoneticPr fontId="2"/>
  </si>
  <si>
    <t>3505</t>
    <phoneticPr fontId="2"/>
  </si>
  <si>
    <t>船橋市緑台1-1-50</t>
    <rPh sb="0" eb="2">
      <t>フナバs</t>
    </rPh>
    <phoneticPr fontId="2"/>
  </si>
  <si>
    <t>古賀</t>
    <rPh sb="0" eb="2">
      <t>Koga</t>
    </rPh>
    <phoneticPr fontId="2"/>
  </si>
  <si>
    <t>亮</t>
    <phoneticPr fontId="2"/>
  </si>
  <si>
    <t>ヨダ</t>
    <phoneticPr fontId="2"/>
  </si>
  <si>
    <t>マサユキ</t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</si>
  <si>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</si>
  <si>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</si>
  <si>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0804</t>
    <phoneticPr fontId="2"/>
  </si>
  <si>
    <t>船橋市みやぎ台2-13-10</t>
    <rPh sb="0" eb="2">
      <t>フナバs</t>
    </rPh>
    <phoneticPr fontId="2"/>
  </si>
  <si>
    <t>447</t>
    <phoneticPr fontId="2"/>
  </si>
  <si>
    <t>3117</t>
    <phoneticPr fontId="2"/>
  </si>
  <si>
    <t>ミネカワ</t>
    <phoneticPr fontId="2"/>
  </si>
  <si>
    <t>リエ</t>
    <rPh sb="0" eb="2">
      <t>リエ</t>
    </rPh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</si>
  <si>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</si>
  <si>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</si>
  <si>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0814</t>
    <phoneticPr fontId="2"/>
  </si>
  <si>
    <t>468</t>
    <phoneticPr fontId="2"/>
  </si>
  <si>
    <t>6126</t>
    <phoneticPr fontId="2"/>
  </si>
  <si>
    <t>①</t>
    <phoneticPr fontId="2"/>
  </si>
  <si>
    <t>船橋市立八木ケ谷小学校</t>
    <rPh sb="0" eb="2">
      <t>フナバs</t>
    </rPh>
    <phoneticPr fontId="2"/>
  </si>
  <si>
    <t>船橋市立二和小学校</t>
    <rPh sb="0" eb="2">
      <t>Funaba</t>
    </rPh>
    <phoneticPr fontId="2"/>
  </si>
  <si>
    <t>船橋市立飯山満南小学校</t>
    <rPh sb="0" eb="2">
      <t>フナバs</t>
    </rPh>
    <phoneticPr fontId="2"/>
  </si>
  <si>
    <t>船橋市立金杉小学校</t>
    <rPh sb="0" eb="2">
      <t>フナバs</t>
    </rPh>
    <phoneticPr fontId="2"/>
  </si>
  <si>
    <t>船橋市立高根台第二小学校</t>
    <rPh sb="0" eb="2">
      <t>フナバs</t>
    </rPh>
    <phoneticPr fontId="2"/>
  </si>
  <si>
    <t>船橋市立高根小学校</t>
    <rPh sb="0" eb="2">
      <t>フナバs</t>
    </rPh>
    <phoneticPr fontId="2"/>
  </si>
  <si>
    <t>船橋市立咲が丘小学校</t>
    <rPh sb="0" eb="2">
      <t>フナバs</t>
    </rPh>
    <phoneticPr fontId="2"/>
  </si>
  <si>
    <t>船橋市立夏見台小学校</t>
    <rPh sb="0" eb="2">
      <t>フナバs</t>
    </rPh>
    <phoneticPr fontId="2"/>
  </si>
  <si>
    <t>ヨダ</t>
    <rPh sb="0" eb="2">
      <t>ヨd</t>
    </rPh>
    <phoneticPr fontId="2"/>
  </si>
  <si>
    <t>ソラ</t>
    <rPh sb="0" eb="1">
      <t>ソラ</t>
    </rPh>
    <phoneticPr fontId="2"/>
  </si>
  <si>
    <t>余田</t>
    <rPh sb="0" eb="2">
      <t>Yoda</t>
    </rPh>
    <phoneticPr fontId="2"/>
  </si>
  <si>
    <t>青空</t>
    <rPh sb="0" eb="2">
      <t>アオソラ</t>
    </rPh>
    <phoneticPr fontId="2"/>
  </si>
  <si>
    <t>キクチ</t>
    <rPh sb="0" eb="2">
      <t>キクt</t>
    </rPh>
    <phoneticPr fontId="2"/>
  </si>
  <si>
    <t>リョウタ</t>
    <rPh sb="0" eb="2">
      <t>リョウt</t>
    </rPh>
    <phoneticPr fontId="2"/>
  </si>
  <si>
    <t>菊地</t>
    <rPh sb="0" eb="2">
      <t>キクチ</t>
    </rPh>
    <phoneticPr fontId="2"/>
  </si>
  <si>
    <t>涼太</t>
    <rPh sb="0" eb="2">
      <t>リョウタ</t>
    </rPh>
    <phoneticPr fontId="2"/>
  </si>
  <si>
    <t>フナバシ</t>
    <phoneticPr fontId="2"/>
  </si>
  <si>
    <t>ルカ</t>
    <phoneticPr fontId="2"/>
  </si>
  <si>
    <t>琉翔</t>
    <rPh sb="0" eb="1">
      <t>リュウキュ</t>
    </rPh>
    <phoneticPr fontId="2"/>
  </si>
  <si>
    <t>カトウ</t>
    <phoneticPr fontId="2"/>
  </si>
  <si>
    <t>チサ</t>
    <phoneticPr fontId="2"/>
  </si>
  <si>
    <t>加藤</t>
    <rPh sb="0" eb="2">
      <t>カトウ</t>
    </rPh>
    <phoneticPr fontId="2"/>
  </si>
  <si>
    <t>千紗</t>
    <rPh sb="0" eb="2">
      <t>Tisa</t>
    </rPh>
    <phoneticPr fontId="2"/>
  </si>
  <si>
    <t>ササキ</t>
    <phoneticPr fontId="2"/>
  </si>
  <si>
    <t>ココロ</t>
    <phoneticPr fontId="2"/>
  </si>
  <si>
    <t>佐々木</t>
    <rPh sb="0" eb="1">
      <t>ササキ</t>
    </rPh>
    <phoneticPr fontId="2"/>
  </si>
  <si>
    <t>心暖</t>
    <rPh sb="0" eb="1">
      <t>ココロ</t>
    </rPh>
    <phoneticPr fontId="2"/>
  </si>
  <si>
    <t>イシバシ</t>
    <rPh sb="0" eb="2">
      <t>イシb</t>
    </rPh>
    <phoneticPr fontId="2"/>
  </si>
  <si>
    <t>タイガ</t>
    <phoneticPr fontId="2"/>
  </si>
  <si>
    <t>石橋</t>
    <rPh sb="0" eb="2">
      <t>イシバシ</t>
    </rPh>
    <phoneticPr fontId="2"/>
  </si>
  <si>
    <t>大我</t>
    <rPh sb="0" eb="2">
      <t>タイガー</t>
    </rPh>
    <phoneticPr fontId="2"/>
  </si>
  <si>
    <t>アカリ</t>
    <phoneticPr fontId="2"/>
  </si>
  <si>
    <t>田川</t>
    <rPh sb="0" eb="2">
      <t>タガワ</t>
    </rPh>
    <phoneticPr fontId="2"/>
  </si>
  <si>
    <t>あかり</t>
    <phoneticPr fontId="2"/>
  </si>
  <si>
    <t>タエ</t>
    <phoneticPr fontId="2"/>
  </si>
  <si>
    <t>サイトウ</t>
    <phoneticPr fontId="2"/>
  </si>
  <si>
    <t>斉藤</t>
    <rPh sb="0" eb="2">
      <t>サイトウ</t>
    </rPh>
    <phoneticPr fontId="2"/>
  </si>
  <si>
    <t>妙</t>
    <phoneticPr fontId="2"/>
  </si>
  <si>
    <t>ニシナリタ</t>
    <phoneticPr fontId="2"/>
  </si>
  <si>
    <t>リク</t>
    <phoneticPr fontId="2"/>
  </si>
  <si>
    <t>西成田</t>
    <rPh sb="0" eb="2">
      <t>ニシナリタ</t>
    </rPh>
    <phoneticPr fontId="2"/>
  </si>
  <si>
    <t>理孔</t>
    <rPh sb="0" eb="1">
      <t>リ</t>
    </rPh>
    <phoneticPr fontId="2"/>
  </si>
  <si>
    <t>ヤマシタ</t>
    <rPh sb="0" eb="2">
      <t>ヤm</t>
    </rPh>
    <phoneticPr fontId="2"/>
  </si>
  <si>
    <t>山下</t>
    <rPh sb="0" eb="2">
      <t>ヤマシタ</t>
    </rPh>
    <phoneticPr fontId="2"/>
  </si>
  <si>
    <t>心結</t>
    <rPh sb="0" eb="1">
      <t>ココr</t>
    </rPh>
    <phoneticPr fontId="2"/>
  </si>
  <si>
    <t>ミユ</t>
    <phoneticPr fontId="2"/>
  </si>
  <si>
    <t>クサムラ</t>
    <phoneticPr fontId="2"/>
  </si>
  <si>
    <t>ユズキ</t>
    <phoneticPr fontId="2"/>
  </si>
  <si>
    <t>草村</t>
    <rPh sb="0" eb="2">
      <t>Kusamura</t>
    </rPh>
    <phoneticPr fontId="2"/>
  </si>
  <si>
    <t>優月</t>
    <rPh sb="0" eb="2">
      <t>ヤサシユヅキ</t>
    </rPh>
    <phoneticPr fontId="2"/>
  </si>
  <si>
    <t>シマムラ</t>
    <phoneticPr fontId="2"/>
  </si>
  <si>
    <t>ミホ</t>
    <phoneticPr fontId="2"/>
  </si>
  <si>
    <t>島村</t>
    <rPh sb="0" eb="2">
      <t>シマムラ</t>
    </rPh>
    <phoneticPr fontId="2"/>
  </si>
  <si>
    <t>美帆</t>
    <rPh sb="0" eb="2">
      <t>ミホ</t>
    </rPh>
    <phoneticPr fontId="2"/>
  </si>
  <si>
    <t>ミネカワ</t>
    <rPh sb="0" eb="2">
      <t>コガ</t>
    </rPh>
    <phoneticPr fontId="2"/>
  </si>
  <si>
    <t>リエ</t>
    <rPh sb="0" eb="2">
      <t>リ</t>
    </rPh>
    <phoneticPr fontId="2"/>
  </si>
  <si>
    <t>峯川</t>
    <rPh sb="0" eb="2">
      <t>コガ</t>
    </rPh>
    <phoneticPr fontId="2"/>
  </si>
  <si>
    <t xml:space="preserve">理恵	</t>
    <rPh sb="0" eb="1">
      <t>アキラ</t>
    </rPh>
    <phoneticPr fontId="2"/>
  </si>
  <si>
    <r>
      <rPr>
        <sz val="10"/>
        <color rgb="FF000000"/>
        <rFont val="Helvetica"/>
        <family val="2"/>
      </rPr>
      <t>船橋市新高根</t>
    </r>
    <r>
      <rPr>
        <sz val="10"/>
        <color rgb="FF000000"/>
        <rFont val="Cambria"/>
        <family val="1"/>
      </rPr>
      <t>3-3-3</t>
    </r>
    <rPh sb="0" eb="2">
      <t>フナバシシシンタカ</t>
    </rPh>
    <phoneticPr fontId="2"/>
  </si>
  <si>
    <t>船橋市新高根3-3-3</t>
    <rPh sb="0" eb="2">
      <t>フナバs</t>
    </rPh>
    <phoneticPr fontId="2"/>
  </si>
  <si>
    <t>6年生主体のチームです。全国大会出場とその先を目指しチーム一丸となって挑みたいと思います。</t>
    <rPh sb="0" eb="1">
      <t>ネn</t>
    </rPh>
    <phoneticPr fontId="2"/>
  </si>
  <si>
    <t>タガワ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</si>
</sst>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Calibri"/>
      <family val="2"/>
    </font>
    <font>
      <sz val="10"/>
      <color rgb="FF000000"/>
      <name val="Helvetica"/>
      <family val="2"/>
    </font>
    <font>
      <sz val="10"/>
      <color rgb="FF000000"/>
      <name val="Cambria"/>
      <family val="1"/>
    </font>
    <font>
      <sz val="10"/>
      <color rgb="FF000000"/>
      <name val="ＪＳＰ明朝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7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9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36" fillId="0" borderId="37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Y27" sqref="Y27"/>
    </sheetView>
  </sheetViews>
  <sheetFormatPr baseColWidth="10" defaultColWidth="9" defaultRowHeight="15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2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5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201</v>
      </c>
      <c r="D3" s="145"/>
      <c r="E3" s="145"/>
      <c r="F3" s="145"/>
      <c r="G3" s="145"/>
      <c r="H3" s="145"/>
      <c r="I3" s="146"/>
      <c r="J3" s="243" t="s">
        <v>161</v>
      </c>
      <c r="K3" s="244"/>
      <c r="L3" s="244"/>
      <c r="M3" s="244"/>
      <c r="N3" s="244"/>
      <c r="O3" s="245"/>
      <c r="P3" s="116" t="s">
        <v>203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186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" customHeight="1">
      <c r="A4" s="255" t="s">
        <v>191</v>
      </c>
      <c r="B4" s="256"/>
      <c r="C4" s="248"/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257" t="s">
        <v>184</v>
      </c>
      <c r="B5" s="258"/>
      <c r="C5" s="251" t="s">
        <v>202</v>
      </c>
      <c r="D5" s="252"/>
      <c r="E5" s="252"/>
      <c r="F5" s="252"/>
      <c r="G5" s="252"/>
      <c r="H5" s="252"/>
      <c r="I5" s="253"/>
      <c r="J5" s="223"/>
      <c r="K5" s="223"/>
      <c r="L5" s="223"/>
      <c r="M5" s="223"/>
      <c r="N5" s="223"/>
      <c r="O5" s="223"/>
      <c r="P5" s="193" t="s">
        <v>204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 t="s">
        <v>205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4" t="s">
        <v>149</v>
      </c>
      <c r="H6" s="224"/>
      <c r="I6" s="224"/>
      <c r="J6" s="224" t="s">
        <v>14</v>
      </c>
      <c r="K6" s="224"/>
      <c r="L6" s="224"/>
      <c r="M6" s="224" t="s">
        <v>15</v>
      </c>
      <c r="N6" s="224"/>
      <c r="O6" s="224"/>
      <c r="P6" s="171" t="s">
        <v>163</v>
      </c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4" t="s">
        <v>164</v>
      </c>
      <c r="AL6" s="174"/>
      <c r="AM6" s="174"/>
      <c r="AN6" s="174"/>
      <c r="AO6" s="174"/>
      <c r="AP6" s="174"/>
      <c r="AQ6" s="174"/>
      <c r="AR6" s="174"/>
      <c r="AS6" s="174"/>
      <c r="AT6" s="57" t="s">
        <v>192</v>
      </c>
    </row>
    <row r="7" spans="1:51" ht="13.5" customHeight="1">
      <c r="A7" s="96"/>
      <c r="B7" s="163"/>
      <c r="C7" s="131" t="s">
        <v>206</v>
      </c>
      <c r="D7" s="132"/>
      <c r="E7" s="132" t="s">
        <v>207</v>
      </c>
      <c r="F7" s="133"/>
      <c r="G7" s="225">
        <v>510134773</v>
      </c>
      <c r="H7" s="225"/>
      <c r="I7" s="225"/>
      <c r="J7" s="225">
        <v>24096</v>
      </c>
      <c r="K7" s="225"/>
      <c r="L7" s="225"/>
      <c r="M7" s="225">
        <v>426315</v>
      </c>
      <c r="N7" s="225"/>
      <c r="O7" s="225"/>
      <c r="P7" s="199" t="s">
        <v>72</v>
      </c>
      <c r="Q7" s="200"/>
      <c r="R7" s="165" t="s">
        <v>208</v>
      </c>
      <c r="S7" s="165"/>
      <c r="T7" s="165"/>
      <c r="U7" s="165"/>
      <c r="V7" s="50" t="s">
        <v>73</v>
      </c>
      <c r="W7" s="155" t="s">
        <v>209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210</v>
      </c>
      <c r="AM7" s="83"/>
      <c r="AN7" s="83"/>
      <c r="AO7" s="83"/>
      <c r="AP7" s="83"/>
      <c r="AQ7" s="83"/>
      <c r="AR7" s="83"/>
      <c r="AS7" s="59" t="s">
        <v>75</v>
      </c>
      <c r="AT7" s="77">
        <v>45</v>
      </c>
    </row>
    <row r="8" spans="1:51" ht="18" customHeight="1">
      <c r="A8" s="96"/>
      <c r="B8" s="163"/>
      <c r="C8" s="134" t="s">
        <v>214</v>
      </c>
      <c r="D8" s="135"/>
      <c r="E8" s="135" t="s">
        <v>215</v>
      </c>
      <c r="F8" s="136"/>
      <c r="G8" s="225"/>
      <c r="H8" s="225"/>
      <c r="I8" s="225"/>
      <c r="J8" s="225"/>
      <c r="K8" s="225"/>
      <c r="L8" s="225"/>
      <c r="M8" s="225"/>
      <c r="N8" s="225"/>
      <c r="O8" s="225"/>
      <c r="P8" s="173" t="s">
        <v>213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211</v>
      </c>
      <c r="AL8" s="85"/>
      <c r="AM8" s="85"/>
      <c r="AN8" s="85"/>
      <c r="AO8" s="60" t="s">
        <v>76</v>
      </c>
      <c r="AP8" s="85" t="s">
        <v>212</v>
      </c>
      <c r="AQ8" s="85"/>
      <c r="AR8" s="85"/>
      <c r="AS8" s="86"/>
      <c r="AT8" s="77"/>
    </row>
    <row r="9" spans="1:51" ht="14.5" customHeight="1">
      <c r="A9" s="96" t="s">
        <v>150</v>
      </c>
      <c r="B9" s="163"/>
      <c r="C9" s="131" t="s">
        <v>216</v>
      </c>
      <c r="D9" s="132"/>
      <c r="E9" s="132" t="s">
        <v>217</v>
      </c>
      <c r="F9" s="133"/>
      <c r="G9" s="225">
        <v>514917010</v>
      </c>
      <c r="H9" s="225"/>
      <c r="I9" s="225"/>
      <c r="J9" s="225"/>
      <c r="K9" s="225"/>
      <c r="L9" s="225"/>
      <c r="M9" s="225"/>
      <c r="N9" s="225"/>
      <c r="O9" s="225"/>
      <c r="P9" s="199" t="s">
        <v>72</v>
      </c>
      <c r="Q9" s="200"/>
      <c r="R9" s="165" t="s">
        <v>208</v>
      </c>
      <c r="S9" s="165"/>
      <c r="T9" s="165"/>
      <c r="U9" s="165"/>
      <c r="V9" s="50" t="s">
        <v>73</v>
      </c>
      <c r="W9" s="155" t="s">
        <v>220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210</v>
      </c>
      <c r="AM9" s="83"/>
      <c r="AN9" s="83"/>
      <c r="AO9" s="83"/>
      <c r="AP9" s="83"/>
      <c r="AQ9" s="83"/>
      <c r="AR9" s="83"/>
      <c r="AS9" s="59" t="s">
        <v>194</v>
      </c>
      <c r="AT9" s="78">
        <v>43</v>
      </c>
    </row>
    <row r="10" spans="1:51" ht="18" customHeight="1">
      <c r="A10" s="96"/>
      <c r="B10" s="163"/>
      <c r="C10" s="134" t="s">
        <v>218</v>
      </c>
      <c r="D10" s="135"/>
      <c r="E10" s="135" t="s">
        <v>219</v>
      </c>
      <c r="F10" s="136"/>
      <c r="G10" s="225"/>
      <c r="H10" s="225"/>
      <c r="I10" s="225"/>
      <c r="J10" s="225"/>
      <c r="K10" s="225"/>
      <c r="L10" s="225"/>
      <c r="M10" s="225"/>
      <c r="N10" s="225"/>
      <c r="O10" s="225"/>
      <c r="P10" s="173" t="s">
        <v>221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222</v>
      </c>
      <c r="AL10" s="85"/>
      <c r="AM10" s="85"/>
      <c r="AN10" s="85"/>
      <c r="AO10" s="60" t="s">
        <v>195</v>
      </c>
      <c r="AP10" s="85" t="s">
        <v>223</v>
      </c>
      <c r="AQ10" s="85"/>
      <c r="AR10" s="85"/>
      <c r="AS10" s="86"/>
      <c r="AT10" s="78"/>
    </row>
    <row r="11" spans="1:51" ht="14.5" customHeight="1">
      <c r="A11" s="96" t="s">
        <v>151</v>
      </c>
      <c r="B11" s="163"/>
      <c r="C11" s="175" t="s">
        <v>224</v>
      </c>
      <c r="D11" s="132"/>
      <c r="E11" s="132" t="s">
        <v>225</v>
      </c>
      <c r="F11" s="133"/>
      <c r="G11" s="225">
        <v>508156220</v>
      </c>
      <c r="H11" s="225"/>
      <c r="I11" s="225"/>
      <c r="J11" s="225">
        <v>2911144</v>
      </c>
      <c r="K11" s="225"/>
      <c r="L11" s="225"/>
      <c r="M11" s="225"/>
      <c r="N11" s="225"/>
      <c r="O11" s="225"/>
      <c r="P11" s="199" t="s">
        <v>72</v>
      </c>
      <c r="Q11" s="200"/>
      <c r="R11" s="165" t="s">
        <v>208</v>
      </c>
      <c r="S11" s="165"/>
      <c r="T11" s="165"/>
      <c r="U11" s="165"/>
      <c r="V11" s="50" t="s">
        <v>73</v>
      </c>
      <c r="W11" s="155" t="s">
        <v>228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210</v>
      </c>
      <c r="AM11" s="83"/>
      <c r="AN11" s="83"/>
      <c r="AO11" s="83"/>
      <c r="AP11" s="83"/>
      <c r="AQ11" s="83"/>
      <c r="AR11" s="83"/>
      <c r="AS11" s="59" t="s">
        <v>194</v>
      </c>
      <c r="AT11" s="78">
        <v>55</v>
      </c>
    </row>
    <row r="12" spans="1:51" ht="18" customHeight="1">
      <c r="A12" s="96"/>
      <c r="B12" s="163"/>
      <c r="C12" s="176" t="s">
        <v>226</v>
      </c>
      <c r="D12" s="135"/>
      <c r="E12" s="135" t="s">
        <v>227</v>
      </c>
      <c r="F12" s="136"/>
      <c r="G12" s="225"/>
      <c r="H12" s="225"/>
      <c r="I12" s="225"/>
      <c r="J12" s="225"/>
      <c r="K12" s="225"/>
      <c r="L12" s="225"/>
      <c r="M12" s="225"/>
      <c r="N12" s="225"/>
      <c r="O12" s="225"/>
      <c r="P12" s="170" t="s">
        <v>290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229</v>
      </c>
      <c r="AL12" s="85"/>
      <c r="AM12" s="85"/>
      <c r="AN12" s="85"/>
      <c r="AO12" s="60" t="s">
        <v>195</v>
      </c>
      <c r="AP12" s="85" t="s">
        <v>230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29"/>
      <c r="H14" s="229"/>
      <c r="I14" s="229"/>
      <c r="J14" s="229"/>
      <c r="K14" s="229"/>
      <c r="L14" s="229"/>
      <c r="M14" s="229"/>
      <c r="N14" s="229"/>
      <c r="O14" s="229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0" t="s">
        <v>166</v>
      </c>
      <c r="B15" s="163"/>
      <c r="C15" s="175" t="s">
        <v>286</v>
      </c>
      <c r="D15" s="132"/>
      <c r="E15" s="217" t="s">
        <v>287</v>
      </c>
      <c r="F15" s="133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5" t="s">
        <v>208</v>
      </c>
      <c r="S15" s="165"/>
      <c r="T15" s="165"/>
      <c r="U15" s="165"/>
      <c r="V15" s="49" t="s">
        <v>73</v>
      </c>
      <c r="W15" s="155" t="s">
        <v>228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210</v>
      </c>
      <c r="AM15" s="83"/>
      <c r="AN15" s="83"/>
      <c r="AO15" s="83"/>
      <c r="AP15" s="83"/>
      <c r="AQ15" s="83"/>
      <c r="AR15" s="83"/>
      <c r="AS15" s="59" t="s">
        <v>194</v>
      </c>
      <c r="AT15" s="78">
        <v>55</v>
      </c>
    </row>
    <row r="16" spans="1:51" ht="18" customHeight="1">
      <c r="A16" s="96"/>
      <c r="B16" s="163"/>
      <c r="C16" s="176" t="s">
        <v>288</v>
      </c>
      <c r="D16" s="135"/>
      <c r="E16" s="226" t="s">
        <v>289</v>
      </c>
      <c r="F16" s="136"/>
      <c r="G16" s="229"/>
      <c r="H16" s="229"/>
      <c r="I16" s="229"/>
      <c r="J16" s="229"/>
      <c r="K16" s="229"/>
      <c r="L16" s="229"/>
      <c r="M16" s="229"/>
      <c r="N16" s="229"/>
      <c r="O16" s="229"/>
      <c r="P16" s="157" t="s">
        <v>291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229</v>
      </c>
      <c r="AL16" s="85"/>
      <c r="AM16" s="85"/>
      <c r="AN16" s="85"/>
      <c r="AO16" s="60" t="s">
        <v>195</v>
      </c>
      <c r="AP16" s="85" t="s">
        <v>230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船橋市新高根3-3-3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96" t="s">
        <v>7</v>
      </c>
      <c r="B19" s="163"/>
      <c r="C19" s="218" t="str">
        <f>IF(AL15="","",AL15&amp;"-"&amp;AK16&amp;"-"&amp;AP16)</f>
        <v>047-468-6126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96" t="s">
        <v>153</v>
      </c>
      <c r="B21" s="163"/>
      <c r="C21" s="239">
        <v>90</v>
      </c>
      <c r="D21" s="231"/>
      <c r="E21" s="231">
        <v>3909</v>
      </c>
      <c r="F21" s="231"/>
      <c r="G21" s="231">
        <v>7720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" customHeight="1" thickBot="1">
      <c r="A23" s="227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228"/>
      <c r="B24" s="163"/>
      <c r="C24" s="207" t="s">
        <v>171</v>
      </c>
      <c r="D24" s="208"/>
      <c r="E24" s="209" t="s">
        <v>172</v>
      </c>
      <c r="F24" s="210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7">
        <v>1</v>
      </c>
      <c r="B25" s="129" t="s">
        <v>231</v>
      </c>
      <c r="C25" s="131" t="s">
        <v>240</v>
      </c>
      <c r="D25" s="132"/>
      <c r="E25" s="132" t="s">
        <v>241</v>
      </c>
      <c r="F25" s="133"/>
      <c r="G25" s="119">
        <v>6</v>
      </c>
      <c r="H25" s="120"/>
      <c r="I25" s="119" t="s">
        <v>232</v>
      </c>
      <c r="J25" s="123"/>
      <c r="K25" s="123"/>
      <c r="L25" s="120"/>
      <c r="M25" s="119">
        <v>511492822</v>
      </c>
      <c r="N25" s="123"/>
      <c r="O25" s="120"/>
      <c r="P25" s="119">
        <v>130</v>
      </c>
      <c r="Q25" s="123"/>
      <c r="R25" s="123"/>
      <c r="S25" s="123"/>
      <c r="T25" s="125"/>
      <c r="U25" s="1"/>
      <c r="V25" s="1"/>
      <c r="W25" s="1"/>
      <c r="X25" s="1"/>
      <c r="Y25" s="233">
        <v>13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28"/>
      <c r="B26" s="130"/>
      <c r="C26" s="134" t="s">
        <v>242</v>
      </c>
      <c r="D26" s="135"/>
      <c r="E26" s="135" t="s">
        <v>243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7">
        <v>2</v>
      </c>
      <c r="B27" s="129">
        <v>2</v>
      </c>
      <c r="C27" s="131" t="s">
        <v>244</v>
      </c>
      <c r="D27" s="132"/>
      <c r="E27" s="132" t="s">
        <v>245</v>
      </c>
      <c r="F27" s="133"/>
      <c r="G27" s="119">
        <v>6</v>
      </c>
      <c r="H27" s="120"/>
      <c r="I27" s="119" t="s">
        <v>233</v>
      </c>
      <c r="J27" s="123"/>
      <c r="K27" s="123"/>
      <c r="L27" s="120"/>
      <c r="M27" s="119">
        <v>512802715</v>
      </c>
      <c r="N27" s="123"/>
      <c r="O27" s="120"/>
      <c r="P27" s="119">
        <v>149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28"/>
      <c r="B28" s="130"/>
      <c r="C28" s="134" t="s">
        <v>246</v>
      </c>
      <c r="D28" s="135"/>
      <c r="E28" s="135" t="s">
        <v>247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7">
        <v>3</v>
      </c>
      <c r="B29" s="129">
        <v>3</v>
      </c>
      <c r="C29" s="131" t="s">
        <v>248</v>
      </c>
      <c r="D29" s="132"/>
      <c r="E29" s="132" t="s">
        <v>249</v>
      </c>
      <c r="F29" s="133"/>
      <c r="G29" s="119">
        <v>6</v>
      </c>
      <c r="H29" s="120"/>
      <c r="I29" s="119" t="s">
        <v>234</v>
      </c>
      <c r="J29" s="123"/>
      <c r="K29" s="123"/>
      <c r="L29" s="120"/>
      <c r="M29" s="119">
        <v>514480008</v>
      </c>
      <c r="N29" s="123"/>
      <c r="O29" s="120"/>
      <c r="P29" s="119">
        <v>140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28"/>
      <c r="B30" s="130"/>
      <c r="C30" s="134" t="s">
        <v>205</v>
      </c>
      <c r="D30" s="135"/>
      <c r="E30" s="135" t="s">
        <v>250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7">
        <v>4</v>
      </c>
      <c r="B31" s="129">
        <v>4</v>
      </c>
      <c r="C31" s="131" t="s">
        <v>251</v>
      </c>
      <c r="D31" s="132"/>
      <c r="E31" s="132" t="s">
        <v>252</v>
      </c>
      <c r="F31" s="133"/>
      <c r="G31" s="119">
        <v>6</v>
      </c>
      <c r="H31" s="120"/>
      <c r="I31" s="119" t="s">
        <v>235</v>
      </c>
      <c r="J31" s="123"/>
      <c r="K31" s="123"/>
      <c r="L31" s="120"/>
      <c r="M31" s="119">
        <v>514595918</v>
      </c>
      <c r="N31" s="123"/>
      <c r="O31" s="120"/>
      <c r="P31" s="119">
        <v>160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28"/>
      <c r="B32" s="130"/>
      <c r="C32" s="134" t="s">
        <v>253</v>
      </c>
      <c r="D32" s="135"/>
      <c r="E32" s="135" t="s">
        <v>254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7">
        <v>5</v>
      </c>
      <c r="B33" s="129">
        <v>5</v>
      </c>
      <c r="C33" s="131" t="s">
        <v>255</v>
      </c>
      <c r="D33" s="132"/>
      <c r="E33" s="132" t="s">
        <v>256</v>
      </c>
      <c r="F33" s="133"/>
      <c r="G33" s="119">
        <v>6</v>
      </c>
      <c r="H33" s="120"/>
      <c r="I33" s="119" t="s">
        <v>236</v>
      </c>
      <c r="J33" s="123"/>
      <c r="K33" s="123"/>
      <c r="L33" s="120"/>
      <c r="M33" s="119">
        <v>513669933</v>
      </c>
      <c r="N33" s="123"/>
      <c r="O33" s="120"/>
      <c r="P33" s="119">
        <v>146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28"/>
      <c r="B34" s="130"/>
      <c r="C34" s="134" t="s">
        <v>257</v>
      </c>
      <c r="D34" s="135"/>
      <c r="E34" s="135" t="s">
        <v>258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7">
        <v>6</v>
      </c>
      <c r="B35" s="129">
        <v>6</v>
      </c>
      <c r="C35" s="131" t="s">
        <v>259</v>
      </c>
      <c r="D35" s="132"/>
      <c r="E35" s="132" t="s">
        <v>260</v>
      </c>
      <c r="F35" s="133"/>
      <c r="G35" s="119">
        <v>6</v>
      </c>
      <c r="H35" s="120"/>
      <c r="I35" s="119" t="s">
        <v>235</v>
      </c>
      <c r="J35" s="123"/>
      <c r="K35" s="123"/>
      <c r="L35" s="120"/>
      <c r="M35" s="119">
        <v>515961581</v>
      </c>
      <c r="N35" s="123"/>
      <c r="O35" s="120"/>
      <c r="P35" s="119">
        <v>135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28"/>
      <c r="B36" s="130"/>
      <c r="C36" s="134" t="s">
        <v>261</v>
      </c>
      <c r="D36" s="135"/>
      <c r="E36" s="135" t="s">
        <v>262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7">
        <v>7</v>
      </c>
      <c r="B37" s="129">
        <v>7</v>
      </c>
      <c r="C37" s="175" t="s">
        <v>293</v>
      </c>
      <c r="D37" s="132"/>
      <c r="E37" s="132" t="s">
        <v>263</v>
      </c>
      <c r="F37" s="133"/>
      <c r="G37" s="119">
        <v>6</v>
      </c>
      <c r="H37" s="120"/>
      <c r="I37" s="119" t="s">
        <v>237</v>
      </c>
      <c r="J37" s="123"/>
      <c r="K37" s="123"/>
      <c r="L37" s="120"/>
      <c r="M37" s="119">
        <v>516773429</v>
      </c>
      <c r="N37" s="123"/>
      <c r="O37" s="120"/>
      <c r="P37" s="119">
        <v>140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28"/>
      <c r="B38" s="130"/>
      <c r="C38" s="134" t="s">
        <v>264</v>
      </c>
      <c r="D38" s="135"/>
      <c r="E38" s="135" t="s">
        <v>265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7">
        <v>8</v>
      </c>
      <c r="B39" s="129">
        <v>8</v>
      </c>
      <c r="C39" s="131" t="s">
        <v>267</v>
      </c>
      <c r="D39" s="132"/>
      <c r="E39" s="132" t="s">
        <v>266</v>
      </c>
      <c r="F39" s="133"/>
      <c r="G39" s="119">
        <v>6</v>
      </c>
      <c r="H39" s="120"/>
      <c r="I39" s="119" t="s">
        <v>238</v>
      </c>
      <c r="J39" s="123"/>
      <c r="K39" s="123"/>
      <c r="L39" s="120"/>
      <c r="M39" s="119">
        <v>518062149</v>
      </c>
      <c r="N39" s="123"/>
      <c r="O39" s="120"/>
      <c r="P39" s="119">
        <v>145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28"/>
      <c r="B40" s="130"/>
      <c r="C40" s="134" t="s">
        <v>268</v>
      </c>
      <c r="D40" s="135"/>
      <c r="E40" s="135" t="s">
        <v>269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7">
        <v>9</v>
      </c>
      <c r="B41" s="129">
        <v>9</v>
      </c>
      <c r="C41" s="131" t="s">
        <v>270</v>
      </c>
      <c r="D41" s="132"/>
      <c r="E41" s="132" t="s">
        <v>271</v>
      </c>
      <c r="F41" s="133"/>
      <c r="G41" s="119">
        <v>5</v>
      </c>
      <c r="H41" s="120"/>
      <c r="I41" s="119" t="s">
        <v>239</v>
      </c>
      <c r="J41" s="123"/>
      <c r="K41" s="123"/>
      <c r="L41" s="120"/>
      <c r="M41" s="119">
        <v>515072040</v>
      </c>
      <c r="N41" s="123"/>
      <c r="O41" s="120"/>
      <c r="P41" s="119">
        <v>136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28"/>
      <c r="B42" s="130"/>
      <c r="C42" s="134" t="s">
        <v>272</v>
      </c>
      <c r="D42" s="135"/>
      <c r="E42" s="135" t="s">
        <v>273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7">
        <v>10</v>
      </c>
      <c r="B43" s="129">
        <v>10</v>
      </c>
      <c r="C43" s="131" t="s">
        <v>274</v>
      </c>
      <c r="D43" s="132"/>
      <c r="E43" s="132" t="s">
        <v>277</v>
      </c>
      <c r="F43" s="133"/>
      <c r="G43" s="119">
        <v>5</v>
      </c>
      <c r="H43" s="120"/>
      <c r="I43" s="119" t="s">
        <v>235</v>
      </c>
      <c r="J43" s="123"/>
      <c r="K43" s="123"/>
      <c r="L43" s="120"/>
      <c r="M43" s="119">
        <v>515545133</v>
      </c>
      <c r="N43" s="123"/>
      <c r="O43" s="120"/>
      <c r="P43" s="119">
        <v>142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28"/>
      <c r="B44" s="130"/>
      <c r="C44" s="134" t="s">
        <v>275</v>
      </c>
      <c r="D44" s="135"/>
      <c r="E44" s="135" t="s">
        <v>276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7">
        <v>11</v>
      </c>
      <c r="B45" s="129">
        <v>11</v>
      </c>
      <c r="C45" s="131" t="s">
        <v>278</v>
      </c>
      <c r="D45" s="132"/>
      <c r="E45" s="132" t="s">
        <v>279</v>
      </c>
      <c r="F45" s="133"/>
      <c r="G45" s="119">
        <v>5</v>
      </c>
      <c r="H45" s="120"/>
      <c r="I45" s="119" t="s">
        <v>235</v>
      </c>
      <c r="J45" s="123"/>
      <c r="K45" s="123"/>
      <c r="L45" s="120"/>
      <c r="M45" s="119">
        <v>515683093</v>
      </c>
      <c r="N45" s="123"/>
      <c r="O45" s="120"/>
      <c r="P45" s="119">
        <v>139</v>
      </c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28"/>
      <c r="B46" s="130"/>
      <c r="C46" s="134" t="s">
        <v>280</v>
      </c>
      <c r="D46" s="135"/>
      <c r="E46" s="135" t="s">
        <v>281</v>
      </c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7">
        <v>12</v>
      </c>
      <c r="B47" s="129">
        <v>12</v>
      </c>
      <c r="C47" s="131" t="s">
        <v>282</v>
      </c>
      <c r="D47" s="132"/>
      <c r="E47" s="132" t="s">
        <v>283</v>
      </c>
      <c r="F47" s="133"/>
      <c r="G47" s="119">
        <v>5</v>
      </c>
      <c r="H47" s="120"/>
      <c r="I47" s="119" t="s">
        <v>237</v>
      </c>
      <c r="J47" s="123"/>
      <c r="K47" s="123"/>
      <c r="L47" s="120"/>
      <c r="M47" s="119">
        <v>516773439</v>
      </c>
      <c r="N47" s="123"/>
      <c r="O47" s="120"/>
      <c r="P47" s="119">
        <v>137</v>
      </c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>
      <c r="A48" s="212"/>
      <c r="B48" s="213"/>
      <c r="C48" s="214" t="s">
        <v>284</v>
      </c>
      <c r="D48" s="215"/>
      <c r="E48" s="215" t="s">
        <v>285</v>
      </c>
      <c r="F48" s="216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04" t="s">
        <v>292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45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baseColWidth="10" defaultColWidth="9" defaultRowHeight="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9" style="1"/>
  </cols>
  <sheetData>
    <row r="1" spans="1:15" ht="26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高根バレーボールクラブ</v>
      </c>
      <c r="D2" s="274"/>
      <c r="E2" s="274"/>
      <c r="F2" s="274"/>
      <c r="G2" s="274"/>
      <c r="H2" s="274"/>
      <c r="I2" s="274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 t="str">
        <f>IF(入力!C4="","",IF(入力!C5="",入力!C4,入力!C4&amp;"　　"&amp;入力!C5))</f>
        <v/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古賀　亮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510134773</v>
      </c>
      <c r="H7" s="271"/>
      <c r="I7" s="271"/>
      <c r="J7" s="271">
        <f>IF(入力!J7="","",入力!J7)</f>
        <v>24096</v>
      </c>
      <c r="K7" s="271"/>
      <c r="L7" s="271"/>
      <c r="M7" s="271">
        <f>IF(入力!M7="","",入力!M7)</f>
        <v>426315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5" customHeight="1">
      <c r="A9" s="263" t="s">
        <v>2</v>
      </c>
      <c r="B9" s="263"/>
      <c r="C9" s="264" t="str">
        <f>IF(入力!C10="","",入力!C10&amp;"　"&amp;入力!E10)</f>
        <v>余田　正行</v>
      </c>
      <c r="D9" s="265"/>
      <c r="E9" s="265"/>
      <c r="F9" s="265"/>
      <c r="G9" s="271">
        <f>IF(入力!G9="","",入力!G9)</f>
        <v>514917010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5" customHeight="1">
      <c r="A11" s="263" t="s">
        <v>3</v>
      </c>
      <c r="B11" s="263"/>
      <c r="C11" s="264" t="str">
        <f>IF(入力!C12="","",入力!C12&amp;"　"&amp;入力!E12)</f>
        <v>峯川　理恵</v>
      </c>
      <c r="D11" s="265"/>
      <c r="E11" s="265"/>
      <c r="F11" s="265"/>
      <c r="G11" s="271">
        <f>IF(入力!G11="","",入力!G11)</f>
        <v>508156220</v>
      </c>
      <c r="H11" s="271"/>
      <c r="I11" s="271"/>
      <c r="J11" s="271">
        <f>IF(入力!J11="","",入力!J11)</f>
        <v>2911144</v>
      </c>
      <c r="K11" s="271"/>
      <c r="L11" s="271"/>
      <c r="M11" s="271" t="str">
        <f>IF(入力!M11="","",入力!M11)</f>
        <v/>
      </c>
      <c r="N11" s="271"/>
      <c r="O11" s="271"/>
    </row>
    <row r="12" spans="1:15" ht="14.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 xml:space="preserve">峯川　理恵	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船橋市新高根3-3-3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5" customHeight="1">
      <c r="A19" s="263" t="s">
        <v>7</v>
      </c>
      <c r="B19" s="263"/>
      <c r="C19" s="274" t="str">
        <f>IF(入力!C19="","",入力!C19&amp;"　"&amp;入力!E19)</f>
        <v>047-468-6126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5" customHeight="1">
      <c r="A21" s="263" t="s">
        <v>8</v>
      </c>
      <c r="B21" s="263"/>
      <c r="C21" s="274" t="str">
        <f>IF(入力!C21="","",入力!C21&amp;"－"&amp;入力!E21&amp;"－"&amp;入力!G21)</f>
        <v>90－3909－7720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余田　青空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船橋市立八木ケ谷小学校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511492822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菊地　涼太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船橋市立二和小学校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512802715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船橋　琉翔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船橋市立飯山満南小学校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514480008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加藤　千紗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船橋市立金杉小学校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514595918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佐々木　心暖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船橋市立高根台第二小学校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513669933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石橋　大我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船橋市立金杉小学校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515961581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田川　あかり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船橋市立高根小学校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516773429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斉藤　妙</v>
      </c>
      <c r="D39" s="265"/>
      <c r="E39" s="265"/>
      <c r="F39" s="265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船橋市立咲が丘小学校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518062149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西成田　理孔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船橋市立夏見台小学校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515072040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山下　心結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船橋市立金杉小学校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515545133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草村　優月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船橋市立金杉小学校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515683093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島村　美帆</v>
      </c>
      <c r="D47" s="265"/>
      <c r="E47" s="265"/>
      <c r="F47" s="265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船橋市立高根小学校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516773439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baseColWidth="10" defaultColWidth="1.6640625" defaultRowHeight="14"/>
  <cols>
    <col min="58" max="58" width="2.1640625" customWidth="1"/>
  </cols>
  <sheetData>
    <row r="1" spans="1:60">
      <c r="AS1" s="4" t="s">
        <v>27</v>
      </c>
      <c r="AT1" s="4"/>
      <c r="AU1" s="4"/>
      <c r="AV1" s="364"/>
      <c r="AW1" s="364"/>
      <c r="AX1" s="4" t="s">
        <v>28</v>
      </c>
      <c r="AY1" s="5"/>
      <c r="AZ1" s="364"/>
      <c r="BA1" s="364"/>
      <c r="BB1" s="4" t="s">
        <v>29</v>
      </c>
      <c r="BC1" s="5"/>
      <c r="BD1" s="364"/>
      <c r="BE1" s="364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65" t="s">
        <v>65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タカネバレーボールクラブ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船橋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総武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高根バレーボールクラブ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(男女混合)</v>
      </c>
      <c r="V17" s="387"/>
      <c r="W17" s="387"/>
      <c r="X17" s="388"/>
      <c r="Y17" s="412" t="str">
        <f>IF(入力!C4="","",入力!C4)</f>
        <v/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58"/>
      <c r="D18" s="321"/>
      <c r="E18" s="321"/>
      <c r="F18" s="321"/>
      <c r="G18" s="35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9"/>
      <c r="AL18" s="349"/>
      <c r="AM18" s="375"/>
      <c r="AN18" s="397"/>
      <c r="AO18" s="398"/>
      <c r="AP18" s="398"/>
      <c r="AQ18" s="398"/>
      <c r="AR18" s="398"/>
      <c r="AS18" s="398"/>
      <c r="AT18" s="349"/>
      <c r="AU18" s="375"/>
      <c r="AV18" s="345"/>
      <c r="AW18" s="321"/>
      <c r="AX18" s="321"/>
      <c r="AY18" s="359"/>
      <c r="AZ18" s="385" t="str">
        <f>IF(入力!AE5="","",入力!AE5)</f>
        <v>船橋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67"/>
    </row>
    <row r="20" spans="3:58" ht="15" customHeight="1">
      <c r="C20" s="432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431">
        <f>IF(入力!J7="","",入力!J7)</f>
        <v>24096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 t="str">
        <f>IF(入力!J9="","",入力!J9)</f>
        <v/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>
        <f>IF(入力!J11="","",入力!J11)</f>
        <v>2911144</v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431">
        <f>IF(入力!M7="","",入力!M7)</f>
        <v>426315</v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/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/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5" t="s">
        <v>71</v>
      </c>
      <c r="D22" s="356"/>
      <c r="E22" s="356"/>
      <c r="F22" s="356"/>
      <c r="G22" s="357"/>
      <c r="H22" s="360" t="str">
        <f>IF(入力!C7="","",入力!C7&amp;"　"&amp;入力!E7)</f>
        <v>コガ　アキラ</v>
      </c>
      <c r="I22" s="325"/>
      <c r="J22" s="325"/>
      <c r="K22" s="325"/>
      <c r="L22" s="325"/>
      <c r="M22" s="325"/>
      <c r="N22" s="325"/>
      <c r="O22" s="325"/>
      <c r="P22" s="325"/>
      <c r="Q22" s="334"/>
      <c r="R22" s="326" t="s">
        <v>45</v>
      </c>
      <c r="S22" s="325"/>
      <c r="T22" s="335">
        <f>IF(入力!AT7="","",入力!AT7)</f>
        <v>45</v>
      </c>
      <c r="U22" s="336"/>
      <c r="V22" s="337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274</v>
      </c>
      <c r="AC22" s="325"/>
      <c r="AD22" s="325"/>
      <c r="AE22" s="325"/>
      <c r="AF22" s="16" t="s">
        <v>73</v>
      </c>
      <c r="AG22" s="325" t="str">
        <f>IF(入力!W7="","",入力!W7)</f>
        <v>0818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4"/>
      <c r="AU22" s="326" t="s">
        <v>47</v>
      </c>
      <c r="AV22" s="325"/>
      <c r="AW22" s="325"/>
      <c r="AX22" s="17" t="s">
        <v>74</v>
      </c>
      <c r="AY22" s="325" t="str">
        <f>IF(入力!AL7="","",入力!AL7)</f>
        <v>047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58" t="s">
        <v>48</v>
      </c>
      <c r="D23" s="321"/>
      <c r="E23" s="321"/>
      <c r="F23" s="321"/>
      <c r="G23" s="359"/>
      <c r="H23" s="361" t="str">
        <f>IF(入力!C8="","",入力!C8&amp;"　"&amp;入力!E8)</f>
        <v>古賀　亮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21"/>
      <c r="S23" s="321"/>
      <c r="T23" s="350"/>
      <c r="U23" s="351"/>
      <c r="V23" s="352"/>
      <c r="W23" s="349"/>
      <c r="X23" s="349"/>
      <c r="Y23" s="349"/>
      <c r="Z23" s="342" t="str">
        <f>IF(入力!P8="","",入力!P8)</f>
        <v>船橋市緑台1-1-50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1"/>
      <c r="AV23" s="321"/>
      <c r="AW23" s="321"/>
      <c r="AX23" s="345" t="str">
        <f>IF(入力!AK8="","",入力!AK8)</f>
        <v>427</v>
      </c>
      <c r="AY23" s="321"/>
      <c r="AZ23" s="321"/>
      <c r="BA23" s="321"/>
      <c r="BB23" s="19" t="s">
        <v>76</v>
      </c>
      <c r="BC23" s="321" t="str">
        <f>IF(入力!AP8="","",入力!AP8)</f>
        <v>3505</v>
      </c>
      <c r="BD23" s="321"/>
      <c r="BE23" s="321"/>
      <c r="BF23" s="341"/>
    </row>
    <row r="24" spans="3:58" ht="12" customHeight="1">
      <c r="C24" s="355" t="s">
        <v>77</v>
      </c>
      <c r="D24" s="356"/>
      <c r="E24" s="356"/>
      <c r="F24" s="356"/>
      <c r="G24" s="357"/>
      <c r="H24" s="360" t="str">
        <f>IF(入力!C9="","",入力!C9&amp;"　"&amp;入力!E9)</f>
        <v>ヨダ　マサユキ</v>
      </c>
      <c r="I24" s="325"/>
      <c r="J24" s="325"/>
      <c r="K24" s="325"/>
      <c r="L24" s="325"/>
      <c r="M24" s="325"/>
      <c r="N24" s="325"/>
      <c r="O24" s="325"/>
      <c r="P24" s="325"/>
      <c r="Q24" s="334"/>
      <c r="R24" s="326" t="s">
        <v>45</v>
      </c>
      <c r="S24" s="325"/>
      <c r="T24" s="335">
        <f>IF(入力!AT9="","",入力!AT9)</f>
        <v>43</v>
      </c>
      <c r="U24" s="336"/>
      <c r="V24" s="337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274</v>
      </c>
      <c r="AC24" s="325"/>
      <c r="AD24" s="325"/>
      <c r="AE24" s="325"/>
      <c r="AF24" s="16" t="s">
        <v>73</v>
      </c>
      <c r="AG24" s="325" t="str">
        <f>IF(入力!W9="","",入力!W9)</f>
        <v>0804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4"/>
      <c r="AU24" s="326" t="s">
        <v>47</v>
      </c>
      <c r="AV24" s="325"/>
      <c r="AW24" s="325"/>
      <c r="AX24" s="17" t="s">
        <v>74</v>
      </c>
      <c r="AY24" s="325" t="str">
        <f>IF(入力!AL9="","",入力!AL9)</f>
        <v>047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58" t="s">
        <v>78</v>
      </c>
      <c r="D25" s="321"/>
      <c r="E25" s="321"/>
      <c r="F25" s="321"/>
      <c r="G25" s="359"/>
      <c r="H25" s="361" t="str">
        <f>IF(入力!C10="","",入力!C10&amp;"　"&amp;入力!E10)</f>
        <v>余田　正行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21"/>
      <c r="S25" s="321"/>
      <c r="T25" s="350"/>
      <c r="U25" s="351"/>
      <c r="V25" s="352"/>
      <c r="W25" s="349"/>
      <c r="X25" s="349"/>
      <c r="Y25" s="349"/>
      <c r="Z25" s="342" t="str">
        <f>IF(入力!P10="","",入力!P10)</f>
        <v>船橋市みやぎ台2-13-10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1"/>
      <c r="AV25" s="321"/>
      <c r="AW25" s="321"/>
      <c r="AX25" s="345" t="str">
        <f>IF(入力!AK10="","",入力!AK10)</f>
        <v>447</v>
      </c>
      <c r="AY25" s="321"/>
      <c r="AZ25" s="321"/>
      <c r="BA25" s="321"/>
      <c r="BB25" s="19" t="s">
        <v>76</v>
      </c>
      <c r="BC25" s="321" t="str">
        <f>IF(入力!AP10="","",入力!AP10)</f>
        <v>3117</v>
      </c>
      <c r="BD25" s="321"/>
      <c r="BE25" s="321"/>
      <c r="BF25" s="341"/>
    </row>
    <row r="26" spans="3:58" ht="12" customHeight="1">
      <c r="C26" s="355" t="s">
        <v>71</v>
      </c>
      <c r="D26" s="356"/>
      <c r="E26" s="356"/>
      <c r="F26" s="356"/>
      <c r="G26" s="357"/>
      <c r="H26" s="360" t="str">
        <f>IF(入力!C11="","",入力!C11&amp;"　"&amp;入力!E11)</f>
        <v>ミネカワ　リエ</v>
      </c>
      <c r="I26" s="325"/>
      <c r="J26" s="325"/>
      <c r="K26" s="325"/>
      <c r="L26" s="325"/>
      <c r="M26" s="325"/>
      <c r="N26" s="325"/>
      <c r="O26" s="325"/>
      <c r="P26" s="325"/>
      <c r="Q26" s="334"/>
      <c r="R26" s="326" t="s">
        <v>45</v>
      </c>
      <c r="S26" s="325"/>
      <c r="T26" s="335">
        <f>IF(入力!AT11="","",入力!AT11)</f>
        <v>55</v>
      </c>
      <c r="U26" s="336"/>
      <c r="V26" s="337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274</v>
      </c>
      <c r="AC26" s="325"/>
      <c r="AD26" s="325"/>
      <c r="AE26" s="325"/>
      <c r="AF26" s="16" t="s">
        <v>73</v>
      </c>
      <c r="AG26" s="325" t="str">
        <f>IF(入力!W11="","",入力!W11)</f>
        <v>0814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4"/>
      <c r="AU26" s="326" t="s">
        <v>47</v>
      </c>
      <c r="AV26" s="325"/>
      <c r="AW26" s="325"/>
      <c r="AX26" s="17" t="s">
        <v>74</v>
      </c>
      <c r="AY26" s="325" t="str">
        <f>IF(入力!AL11="","",入力!AL11)</f>
        <v>047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58" t="s">
        <v>79</v>
      </c>
      <c r="D27" s="321"/>
      <c r="E27" s="321"/>
      <c r="F27" s="321"/>
      <c r="G27" s="359"/>
      <c r="H27" s="361" t="str">
        <f>IF(入力!C12="","",入力!C12&amp;"　"&amp;入力!E12)</f>
        <v>峯川　理恵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21"/>
      <c r="S27" s="321"/>
      <c r="T27" s="350"/>
      <c r="U27" s="351"/>
      <c r="V27" s="352"/>
      <c r="W27" s="349"/>
      <c r="X27" s="349"/>
      <c r="Y27" s="349"/>
      <c r="Z27" s="342" t="str">
        <f>IF(入力!P12="","",入力!P12)</f>
        <v>船橋市新高根3-3-3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1"/>
      <c r="AV27" s="321"/>
      <c r="AW27" s="321"/>
      <c r="AX27" s="345" t="str">
        <f>IF(入力!AK12="","",入力!AK12)</f>
        <v>468</v>
      </c>
      <c r="AY27" s="321"/>
      <c r="AZ27" s="321"/>
      <c r="BA27" s="321"/>
      <c r="BB27" s="19" t="s">
        <v>76</v>
      </c>
      <c r="BC27" s="321" t="str">
        <f>IF(入力!AP12="","",入力!AP12)</f>
        <v>6126</v>
      </c>
      <c r="BD27" s="321"/>
      <c r="BE27" s="321"/>
      <c r="BF27" s="341"/>
    </row>
    <row r="28" spans="3:58" ht="12" customHeight="1">
      <c r="C28" s="355" t="s">
        <v>71</v>
      </c>
      <c r="D28" s="356"/>
      <c r="E28" s="356"/>
      <c r="F28" s="356"/>
      <c r="G28" s="357"/>
      <c r="H28" s="360" t="str">
        <f>IF(入力!C15="","",入力!C15&amp;"　"&amp;入力!E15)</f>
        <v>ミネカワ　リエ</v>
      </c>
      <c r="I28" s="325"/>
      <c r="J28" s="325"/>
      <c r="K28" s="325"/>
      <c r="L28" s="325"/>
      <c r="M28" s="325"/>
      <c r="N28" s="325"/>
      <c r="O28" s="325"/>
      <c r="P28" s="325"/>
      <c r="Q28" s="334"/>
      <c r="R28" s="326" t="s">
        <v>45</v>
      </c>
      <c r="S28" s="325"/>
      <c r="T28" s="335">
        <f>IF(入力!AT15="","",入力!AT15)</f>
        <v>55</v>
      </c>
      <c r="U28" s="336"/>
      <c r="V28" s="337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274</v>
      </c>
      <c r="AC28" s="325"/>
      <c r="AD28" s="325"/>
      <c r="AE28" s="325"/>
      <c r="AF28" s="16" t="s">
        <v>73</v>
      </c>
      <c r="AG28" s="325" t="str">
        <f>IF(入力!W15="","",入力!W15)</f>
        <v>0814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4"/>
      <c r="AU28" s="326" t="s">
        <v>47</v>
      </c>
      <c r="AV28" s="325"/>
      <c r="AW28" s="325"/>
      <c r="AX28" s="17" t="s">
        <v>74</v>
      </c>
      <c r="AY28" s="325" t="str">
        <f>IF(入力!AL15="","",入力!AL15)</f>
        <v>047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53" t="s">
        <v>49</v>
      </c>
      <c r="D29" s="327"/>
      <c r="E29" s="327"/>
      <c r="F29" s="327"/>
      <c r="G29" s="354"/>
      <c r="H29" s="346" t="str">
        <f>IF(入力!C16="","",入力!C16&amp;"　"&amp;入力!E16)</f>
        <v xml:space="preserve">峯川　理恵	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27"/>
      <c r="S29" s="327"/>
      <c r="T29" s="338"/>
      <c r="U29" s="339"/>
      <c r="V29" s="340"/>
      <c r="W29" s="333"/>
      <c r="X29" s="333"/>
      <c r="Y29" s="333"/>
      <c r="Z29" s="328" t="str">
        <f>IF(入力!P16="","",入力!P16)</f>
        <v>船橋市新高根3-3-3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468</v>
      </c>
      <c r="AY29" s="327"/>
      <c r="AZ29" s="327"/>
      <c r="BA29" s="327"/>
      <c r="BB29" s="73" t="s">
        <v>76</v>
      </c>
      <c r="BC29" s="327" t="str">
        <f>IF(入力!AP16="","",入力!AP16)</f>
        <v>6126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ヨダ　ソラ
余田　青空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船橋市立八木ケ谷小学校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511492822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130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キクチ　リョウタ
菊地　涼太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船橋市立二和小学校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512802715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149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フナバシ　ルカ
船橋　琉翔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船橋市立飯山満南小学校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514480008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140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カトウ　チサ
加藤　千紗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船橋市立金杉小学校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514595918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160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ササキ　ココロ
佐々木　心暖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6</v>
      </c>
      <c r="R42" s="294"/>
      <c r="S42" s="295"/>
      <c r="T42" s="299" t="str">
        <f>IF(入力!I33="","",入力!I33)</f>
        <v>船橋市立高根台第二小学校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513669933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146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イシバシ　タイガ
石橋　大我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6</v>
      </c>
      <c r="R44" s="294"/>
      <c r="S44" s="295"/>
      <c r="T44" s="299" t="str">
        <f>IF(入力!I35="","",入力!I35)</f>
        <v>船橋市立金杉小学校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515961581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135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タガワ　アカリ
田川　あかり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6</v>
      </c>
      <c r="R46" s="294"/>
      <c r="S46" s="295"/>
      <c r="T46" s="299" t="str">
        <f>IF(入力!I37="","",入力!I37)</f>
        <v>船橋市立高根小学校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516773429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140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サイトウ　タエ
斉藤　妙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6</v>
      </c>
      <c r="R48" s="294"/>
      <c r="S48" s="295"/>
      <c r="T48" s="299" t="str">
        <f>IF(入力!I39="","",入力!I39)</f>
        <v>船橋市立咲が丘小学校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518062149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145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ニシナリタ　リク
西成田　理孔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5</v>
      </c>
      <c r="R50" s="294"/>
      <c r="S50" s="295"/>
      <c r="T50" s="299" t="str">
        <f>IF(入力!I41="","",入力!I41)</f>
        <v>船橋市立夏見台小学校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515072040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136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ヤマシタ　ミユ
山下　心結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5</v>
      </c>
      <c r="R52" s="294"/>
      <c r="S52" s="295"/>
      <c r="T52" s="299" t="str">
        <f>IF(入力!I43="","",入力!I43)</f>
        <v>船橋市立金杉小学校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515545133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142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クサムラ　ユズキ
草村　優月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5</v>
      </c>
      <c r="R54" s="294"/>
      <c r="S54" s="295"/>
      <c r="T54" s="299" t="str">
        <f>IF(入力!I45="","",入力!I45)</f>
        <v>船橋市立金杉小学校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515683093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139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シマムラ　ミホ
島村　美帆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5</v>
      </c>
      <c r="R56" s="294"/>
      <c r="S56" s="295"/>
      <c r="T56" s="299" t="str">
        <f>IF(入力!I47="","",入力!I47)</f>
        <v>船橋市立高根小学校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516773439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137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baseColWidth="10" defaultColWidth="9" defaultRowHeight="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9" style="1"/>
  </cols>
  <sheetData>
    <row r="1" spans="1:15" ht="29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5" customHeight="1">
      <c r="A2" s="263" t="s">
        <v>0</v>
      </c>
      <c r="B2" s="263"/>
      <c r="C2" s="274" t="str">
        <f>IF(入力!C3="","",入力!C3)</f>
        <v>高根バレーボールクラブ</v>
      </c>
      <c r="D2" s="274"/>
      <c r="E2" s="274"/>
      <c r="F2" s="274"/>
      <c r="G2" s="274"/>
      <c r="H2" s="274"/>
      <c r="I2" s="274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 ht="14.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 t="str">
        <f>IF(入力!C4="","",IF(入力!C5="",入力!C4,入力!C4&amp;"　　"&amp;入力!C5))</f>
        <v/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古賀　亮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510134773</v>
      </c>
      <c r="H7" s="271"/>
      <c r="I7" s="271"/>
      <c r="J7" s="271">
        <f>IF(入力!J7="","",入力!J7)</f>
        <v>24096</v>
      </c>
      <c r="K7" s="271"/>
      <c r="L7" s="271"/>
      <c r="M7" s="271">
        <f>IF(入力!M7="","",入力!M7)</f>
        <v>426315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5" customHeight="1">
      <c r="A9" s="263" t="s">
        <v>19</v>
      </c>
      <c r="B9" s="263"/>
      <c r="C9" s="264" t="str">
        <f>IF(入力!C10="","",入力!C10&amp;"　"&amp;入力!E10)</f>
        <v>余田　正行</v>
      </c>
      <c r="D9" s="265"/>
      <c r="E9" s="265"/>
      <c r="F9" s="265"/>
      <c r="G9" s="271">
        <f>IF(入力!G9="","",入力!G9)</f>
        <v>514917010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5" customHeight="1">
      <c r="A11" s="263" t="s">
        <v>20</v>
      </c>
      <c r="B11" s="263"/>
      <c r="C11" s="264" t="str">
        <f>IF(入力!C12="","",入力!C12&amp;"　"&amp;入力!E12)</f>
        <v>峯川　理恵</v>
      </c>
      <c r="D11" s="265"/>
      <c r="E11" s="265"/>
      <c r="F11" s="265"/>
      <c r="G11" s="271">
        <f>IF(入力!G11="","",入力!G11)</f>
        <v>508156220</v>
      </c>
      <c r="H11" s="271"/>
      <c r="I11" s="271"/>
      <c r="J11" s="271">
        <f>IF(入力!J11="","",入力!J11)</f>
        <v>2911144</v>
      </c>
      <c r="K11" s="271"/>
      <c r="L11" s="271"/>
      <c r="M11" s="271" t="str">
        <f>IF(入力!M11="","",入力!M11)</f>
        <v/>
      </c>
      <c r="N11" s="271"/>
      <c r="O11" s="271"/>
    </row>
    <row r="12" spans="1:15" ht="14.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 xml:space="preserve">峯川　理恵	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5" customHeight="1">
      <c r="A17" s="263" t="s">
        <v>6</v>
      </c>
      <c r="B17" s="263"/>
      <c r="C17" s="274" t="str">
        <f>IF(入力!C17="","",入力!C17&amp;"　"&amp;入力!E17)</f>
        <v>船橋市新高根3-3-3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5" customHeight="1">
      <c r="A19" s="263" t="s">
        <v>7</v>
      </c>
      <c r="B19" s="263"/>
      <c r="C19" s="274" t="str">
        <f>IF(入力!C19="","",入力!C19&amp;"　"&amp;入力!E19)</f>
        <v>047-468-6126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5" customHeight="1">
      <c r="A21" s="263" t="s">
        <v>8</v>
      </c>
      <c r="B21" s="263"/>
      <c r="C21" s="274" t="str">
        <f>IF(入力!C21="","",入力!C21&amp;"－"&amp;入力!E21&amp;"－"&amp;入力!G21)</f>
        <v>90－3909－7720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余田　青空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船橋市立八木ケ谷小学校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511492822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菊地　涼太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船橋市立二和小学校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512802715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船橋　琉翔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船橋市立飯山満南小学校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514480008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加藤　千紗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船橋市立金杉小学校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514595918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佐々木　心暖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船橋市立高根台第二小学校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513669933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石橋　大我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船橋市立金杉小学校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515961581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田川　あかり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船橋市立高根小学校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516773429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斉藤　妙</v>
      </c>
      <c r="D39" s="265"/>
      <c r="E39" s="265"/>
      <c r="F39" s="265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船橋市立咲が丘小学校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518062149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西成田　理孔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船橋市立夏見台小学校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515072040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山下　心結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船橋市立金杉小学校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515545133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草村　優月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船橋市立金杉小学校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515683093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島村　美帆</v>
      </c>
      <c r="D47" s="265"/>
      <c r="E47" s="265"/>
      <c r="F47" s="265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船橋市立高根小学校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516773439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baseColWidth="10" defaultColWidth="9" defaultRowHeight="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9" style="1"/>
  </cols>
  <sheetData>
    <row r="1" spans="1:15" ht="29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5" customHeight="1">
      <c r="A2" s="263" t="s">
        <v>0</v>
      </c>
      <c r="B2" s="263"/>
      <c r="C2" s="274" t="str">
        <f>IF(入力!C3="","",入力!C3)</f>
        <v>高根バレーボールクラブ</v>
      </c>
      <c r="D2" s="274"/>
      <c r="E2" s="274"/>
      <c r="F2" s="274"/>
      <c r="G2" s="274"/>
      <c r="H2" s="274"/>
      <c r="I2" s="274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 ht="14.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 t="str">
        <f>IF(入力!C4="","",IF(入力!C5="",入力!C4,入力!C4&amp;"　　"&amp;入力!C5))</f>
        <v/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古賀　亮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510134773</v>
      </c>
      <c r="H7" s="271"/>
      <c r="I7" s="271"/>
      <c r="J7" s="271">
        <f>IF(入力!J7="","",入力!J7)</f>
        <v>24096</v>
      </c>
      <c r="K7" s="271"/>
      <c r="L7" s="271"/>
      <c r="M7" s="271">
        <f>IF(入力!M7="","",入力!M7)</f>
        <v>426315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5" customHeight="1">
      <c r="A9" s="263" t="s">
        <v>19</v>
      </c>
      <c r="B9" s="263"/>
      <c r="C9" s="264" t="str">
        <f>IF(入力!C10="","",入力!C10&amp;"　"&amp;入力!E10)</f>
        <v>余田　正行</v>
      </c>
      <c r="D9" s="265"/>
      <c r="E9" s="265"/>
      <c r="F9" s="265"/>
      <c r="G9" s="271">
        <f>IF(入力!G9="","",入力!G9)</f>
        <v>514917010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5" customHeight="1">
      <c r="A11" s="263" t="s">
        <v>20</v>
      </c>
      <c r="B11" s="263"/>
      <c r="C11" s="264" t="str">
        <f>IF(入力!C12="","",入力!C12&amp;"　"&amp;入力!E12)</f>
        <v>峯川　理恵</v>
      </c>
      <c r="D11" s="265"/>
      <c r="E11" s="265"/>
      <c r="F11" s="265"/>
      <c r="G11" s="271">
        <f>IF(入力!G11="","",入力!G11)</f>
        <v>508156220</v>
      </c>
      <c r="H11" s="271"/>
      <c r="I11" s="271"/>
      <c r="J11" s="271">
        <f>IF(入力!J11="","",入力!J11)</f>
        <v>2911144</v>
      </c>
      <c r="K11" s="271"/>
      <c r="L11" s="271"/>
      <c r="M11" s="271" t="str">
        <f>IF(入力!M11="","",入力!M11)</f>
        <v/>
      </c>
      <c r="N11" s="271"/>
      <c r="O11" s="271"/>
    </row>
    <row r="12" spans="1:15" ht="14.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 xml:space="preserve">峯川　理恵	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5" customHeight="1">
      <c r="A17" s="263" t="s">
        <v>6</v>
      </c>
      <c r="B17" s="263"/>
      <c r="C17" s="274" t="str">
        <f>IF(入力!C17="","",入力!C17&amp;"　"&amp;入力!E17)</f>
        <v>船橋市新高根3-3-3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5" customHeight="1">
      <c r="A19" s="263" t="s">
        <v>7</v>
      </c>
      <c r="B19" s="263"/>
      <c r="C19" s="274" t="str">
        <f>IF(入力!C19="","",入力!C19&amp;"　"&amp;入力!E19)</f>
        <v>047-468-6126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5" customHeight="1">
      <c r="A21" s="263" t="s">
        <v>8</v>
      </c>
      <c r="B21" s="263"/>
      <c r="C21" s="274" t="str">
        <f>IF(入力!C21="","",入力!C21&amp;"－"&amp;入力!E21&amp;"－"&amp;入力!G21)</f>
        <v>90－3909－7720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余田　青空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船橋市立八木ケ谷小学校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511492822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菊地　涼太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船橋市立二和小学校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512802715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船橋　琉翔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船橋市立飯山満南小学校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514480008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加藤　千紗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船橋市立金杉小学校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514595918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佐々木　心暖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船橋市立高根台第二小学校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513669933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石橋　大我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船橋市立金杉小学校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515961581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田川　あかり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船橋市立高根小学校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516773429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斉藤　妙</v>
      </c>
      <c r="D39" s="265"/>
      <c r="E39" s="265"/>
      <c r="F39" s="265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船橋市立咲が丘小学校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518062149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西成田　理孔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船橋市立夏見台小学校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515072040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山下　心結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船橋市立金杉小学校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515545133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草村　優月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船橋市立金杉小学校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515683093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島村　美帆</v>
      </c>
      <c r="D47" s="265"/>
      <c r="E47" s="265"/>
      <c r="F47" s="265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船橋市立高根小学校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516773439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baseColWidth="10" defaultColWidth="9" defaultRowHeight="14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男女混合</v>
      </c>
      <c r="I5" s="29">
        <f>入力!Y25</f>
        <v>13</v>
      </c>
      <c r="J5" s="443" t="str">
        <f>IF(入力!A55="","",入力!A55)</f>
        <v>6年生主体のチームです。全国大会出場とその先を目指しチーム一丸となって挑みたいと思います。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高根バレーボールクラブ</v>
      </c>
      <c r="C7" s="33" t="str">
        <f>IF(入力!C2="","",入力!C2)</f>
        <v>タカネバレーボールクラブ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船橋</v>
      </c>
      <c r="T7" s="33"/>
      <c r="U7" s="33" t="str">
        <f>IF(入力!C4="","",入力!C4)</f>
        <v/>
      </c>
      <c r="V7" s="33" t="str">
        <f>IF(入力!C5="","",入力!C5)</f>
        <v>431680811 431682296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古賀</v>
      </c>
      <c r="D16" s="33" t="str">
        <f>IF(入力!E8="","",入力!E8)</f>
        <v>亮</v>
      </c>
      <c r="E16" s="33" t="str">
        <f>IF(入力!C7="","",入力!C7)</f>
        <v>コガ</v>
      </c>
      <c r="F16" s="33" t="str">
        <f>IF(入力!E7="","",入力!E7)</f>
        <v>アキラ</v>
      </c>
      <c r="G16" s="33">
        <f>IF(入力!G7="","",入力!G7)</f>
        <v>510134773</v>
      </c>
      <c r="H16" s="33">
        <f>IF(入力!J7="","",入力!J7)</f>
        <v>24096</v>
      </c>
      <c r="I16" s="33">
        <f>IF(入力!M7="","",入力!M7)</f>
        <v>426315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0818</v>
      </c>
      <c r="T16" s="33" t="str">
        <f>IF(入力!P8="","",入力!P8)</f>
        <v>船橋市緑台1-1-50</v>
      </c>
      <c r="U16" s="33" t="str">
        <f>IF(入力!AL7="","",入力!AL7)</f>
        <v>047</v>
      </c>
      <c r="V16" s="33" t="str">
        <f>IF(入力!AK8="","",入力!AK8)</f>
        <v>427</v>
      </c>
      <c r="W16" s="33" t="str">
        <f>IF(入力!AP8="","",入力!AP8)</f>
        <v>3505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余田</v>
      </c>
      <c r="D17" s="33" t="str">
        <f>IF(入力!E10="","",入力!E10)</f>
        <v>正行</v>
      </c>
      <c r="E17" s="33" t="str">
        <f>IF(入力!C9="","",入力!C9)</f>
        <v>ヨダ</v>
      </c>
      <c r="F17" s="33" t="str">
        <f>IF(入力!E9="","",入力!E9)</f>
        <v>マサユキ</v>
      </c>
      <c r="G17" s="33">
        <f>IF(入力!G9="","",入力!G9)</f>
        <v>514917010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0804</v>
      </c>
      <c r="T17" s="33" t="str">
        <f>IF(入力!P10="","",入力!P10)</f>
        <v>船橋市みやぎ台2-13-10</v>
      </c>
      <c r="U17" s="33" t="str">
        <f>IF(入力!AL9="","",入力!AL9)</f>
        <v>047</v>
      </c>
      <c r="V17" s="33" t="str">
        <f>IF(入力!AK10="","",入力!AK10)</f>
        <v>447</v>
      </c>
      <c r="W17" s="33" t="str">
        <f>IF(入力!AP10="","",入力!AP10)</f>
        <v>3117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峯川</v>
      </c>
      <c r="D20" s="33" t="str">
        <f>IF(入力!E12="","",入力!E12)</f>
        <v>理恵</v>
      </c>
      <c r="E20" s="33" t="str">
        <f>IF(入力!C11="","",入力!C11)</f>
        <v>ミネカワ</v>
      </c>
      <c r="F20" s="33" t="str">
        <f>IF(入力!E11="","",入力!E11)</f>
        <v>リエ</v>
      </c>
      <c r="G20" s="33">
        <f>IF(入力!G11="","",入力!G11)</f>
        <v>508156220</v>
      </c>
      <c r="H20" s="33">
        <f>IF(入力!J11="","",入力!J11)</f>
        <v>2911144</v>
      </c>
      <c r="I20" s="33" t="str">
        <f>IF(入力!M11="","",入力!M11)</f>
        <v/>
      </c>
      <c r="J20" s="33"/>
      <c r="K20" s="33"/>
      <c r="L20" s="33">
        <f>IF(入力!AT11="","",入力!AT11)</f>
        <v>55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0814</v>
      </c>
      <c r="T20" s="33" t="str">
        <f>IF(入力!P12="","",入力!P12)</f>
        <v>船橋市新高根3-3-3</v>
      </c>
      <c r="U20" s="33" t="str">
        <f>IF(入力!AL11="","",入力!AL11)</f>
        <v>047</v>
      </c>
      <c r="V20" s="33" t="str">
        <f>IF(入力!AK12="","",入力!AK12)</f>
        <v>468</v>
      </c>
      <c r="W20" s="33" t="str">
        <f>IF(入力!AP12="","",入力!AP12)</f>
        <v>6126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峯川</v>
      </c>
      <c r="D22" s="33" t="str">
        <f>IF(入力!E16="","",入力!E16)</f>
        <v xml:space="preserve">理恵	</v>
      </c>
      <c r="E22" s="33" t="str">
        <f>IF(入力!C15="","",入力!C15)</f>
        <v>ミネカワ</v>
      </c>
      <c r="F22" s="33" t="str">
        <f>IF(入力!E15="","",入力!E15)</f>
        <v>リエ</v>
      </c>
      <c r="G22" s="33"/>
      <c r="H22" s="33"/>
      <c r="I22" s="33"/>
      <c r="J22" s="33"/>
      <c r="K22" s="33"/>
      <c r="L22" s="33">
        <f>IF(入力!AT15="","",入力!AT15)</f>
        <v>55</v>
      </c>
      <c r="M22" s="33"/>
      <c r="N22" s="33">
        <f>IF(入力!C21="","",入力!C21)</f>
        <v>90</v>
      </c>
      <c r="O22" s="33">
        <f>IF(入力!E21="","",入力!E21)</f>
        <v>3909</v>
      </c>
      <c r="P22" s="33">
        <f>IF(入力!G21="","",入力!G21)</f>
        <v>7720</v>
      </c>
      <c r="Q22" s="33"/>
      <c r="R22" s="33" t="str">
        <f>IF(入力!R15="","",入力!R15)</f>
        <v>274</v>
      </c>
      <c r="S22" s="33" t="str">
        <f>IF(入力!W15="","",入力!W15)</f>
        <v>0814</v>
      </c>
      <c r="T22" s="33" t="str">
        <f>IF(入力!P16="","",入力!P16)</f>
        <v>船橋市新高根3-3-3</v>
      </c>
      <c r="U22" s="33" t="str">
        <f>IF(入力!AL15="","",入力!AL15)</f>
        <v>047</v>
      </c>
      <c r="V22" s="33" t="str">
        <f>IF(入力!AK16="","",入力!AK16)</f>
        <v>468</v>
      </c>
      <c r="W22" s="33" t="str">
        <f>IF(入力!AP16="","",入力!AP16)</f>
        <v>6126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余田</v>
      </c>
      <c r="D24" s="75" t="str">
        <f>VLOOKUP($B$51,$A$53:$F$352,4)</f>
        <v>青空</v>
      </c>
      <c r="E24" s="75" t="str">
        <f>VLOOKUP($B$51,$A$53:$F$352,5)</f>
        <v>ヨダ</v>
      </c>
      <c r="F24" s="75" t="str">
        <f>VLOOKUP($B$51,$A$53:$F$352,6)</f>
        <v>ソラ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余田</v>
      </c>
      <c r="D53" s="33" t="str">
        <f>IF(入力!E26="","",入力!E26)</f>
        <v>青空</v>
      </c>
      <c r="E53" s="33" t="str">
        <f>IF(入力!C25="","",入力!C25)</f>
        <v>ヨダ</v>
      </c>
      <c r="F53" s="33" t="str">
        <f>IF(入力!E25="","",入力!E25)</f>
        <v>ソラ</v>
      </c>
      <c r="G53" s="33">
        <f>IF(入力!M25="","",入力!M25)</f>
        <v>511492822</v>
      </c>
      <c r="H53" s="33" t="str">
        <f>IF(入力!I25="","",入力!I25)</f>
        <v>船橋市立八木ケ谷小学校</v>
      </c>
      <c r="I53" s="33">
        <f>IF(入力!G25="","",入力!G25)</f>
        <v>6</v>
      </c>
      <c r="J53" s="33">
        <f>IF(入力!P25="","",入力!P25)</f>
        <v>130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菊地</v>
      </c>
      <c r="D54" s="33" t="str">
        <f>IF(入力!E28="","",入力!E28)</f>
        <v>涼太</v>
      </c>
      <c r="E54" s="33" t="str">
        <f>IF(入力!C27="","",入力!C27)</f>
        <v>キクチ</v>
      </c>
      <c r="F54" s="33" t="str">
        <f>IF(入力!E27="","",入力!E27)</f>
        <v>リョウタ</v>
      </c>
      <c r="G54" s="33">
        <f>IF(入力!M27="","",入力!M27)</f>
        <v>512802715</v>
      </c>
      <c r="H54" s="33" t="str">
        <f>IF(入力!I27="","",入力!I27)</f>
        <v>船橋市立二和小学校</v>
      </c>
      <c r="I54" s="33">
        <f>IF(入力!G27="","",入力!G27)</f>
        <v>6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船橋</v>
      </c>
      <c r="D55" s="33" t="str">
        <f>IF(入力!E30="","",入力!E30)</f>
        <v>琉翔</v>
      </c>
      <c r="E55" s="33" t="str">
        <f>IF(入力!C29="","",入力!C29)</f>
        <v>フナバシ</v>
      </c>
      <c r="F55" s="33" t="str">
        <f>IF(入力!E29="","",入力!E29)</f>
        <v>ルカ</v>
      </c>
      <c r="G55" s="33">
        <f>IF(入力!M29="","",入力!M29)</f>
        <v>514480008</v>
      </c>
      <c r="H55" s="33" t="str">
        <f>IF(入力!I29="","",入力!I29)</f>
        <v>船橋市立飯山満南小学校</v>
      </c>
      <c r="I55" s="33">
        <f>IF(入力!G29="","",入力!G29)</f>
        <v>6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加藤</v>
      </c>
      <c r="D56" s="33" t="str">
        <f>IF(入力!E32="","",入力!E32)</f>
        <v>千紗</v>
      </c>
      <c r="E56" s="33" t="str">
        <f>IF(入力!C31="","",入力!C31)</f>
        <v>カトウ</v>
      </c>
      <c r="F56" s="33" t="str">
        <f>IF(入力!E31="","",入力!E31)</f>
        <v>チサ</v>
      </c>
      <c r="G56" s="33">
        <f>IF(入力!M31="","",入力!M31)</f>
        <v>514595918</v>
      </c>
      <c r="H56" s="33" t="str">
        <f>IF(入力!I31="","",入力!I31)</f>
        <v>船橋市立金杉小学校</v>
      </c>
      <c r="I56" s="33">
        <f>IF(入力!G31="","",入力!G31)</f>
        <v>6</v>
      </c>
      <c r="J56" s="33">
        <f>IF(入力!P31="","",入力!P31)</f>
        <v>160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佐々木</v>
      </c>
      <c r="D57" s="33" t="str">
        <f>IF(入力!E34="","",入力!E34)</f>
        <v>心暖</v>
      </c>
      <c r="E57" s="33" t="str">
        <f>IF(入力!C33="","",入力!C33)</f>
        <v>ササキ</v>
      </c>
      <c r="F57" s="33" t="str">
        <f>IF(入力!E33="","",入力!E33)</f>
        <v>ココロ</v>
      </c>
      <c r="G57" s="33">
        <f>IF(入力!M33="","",入力!M33)</f>
        <v>513669933</v>
      </c>
      <c r="H57" s="33" t="str">
        <f>IF(入力!I33="","",入力!I33)</f>
        <v>船橋市立高根台第二小学校</v>
      </c>
      <c r="I57" s="33">
        <f>IF(入力!G33="","",入力!G33)</f>
        <v>6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石橋</v>
      </c>
      <c r="D58" s="33" t="str">
        <f>IF(入力!E36="","",入力!E36)</f>
        <v>大我</v>
      </c>
      <c r="E58" s="33" t="str">
        <f>IF(入力!C35="","",入力!C35)</f>
        <v>イシバシ</v>
      </c>
      <c r="F58" s="33" t="str">
        <f>IF(入力!E35="","",入力!E35)</f>
        <v>タイガ</v>
      </c>
      <c r="G58" s="33">
        <f>IF(入力!M35="","",入力!M35)</f>
        <v>515961581</v>
      </c>
      <c r="H58" s="33" t="str">
        <f>IF(入力!I35="","",入力!I35)</f>
        <v>船橋市立金杉小学校</v>
      </c>
      <c r="I58" s="33">
        <f>IF(入力!G35="","",入力!G35)</f>
        <v>6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田川</v>
      </c>
      <c r="D59" s="33" t="str">
        <f>IF(入力!E38="","",入力!E38)</f>
        <v>あかり</v>
      </c>
      <c r="E59" s="33" t="str">
        <f>IF(入力!C37="","",入力!C37)</f>
        <v>タガワ</v>
      </c>
      <c r="F59" s="33" t="str">
        <f>IF(入力!E37="","",入力!E37)</f>
        <v>アカリ</v>
      </c>
      <c r="G59" s="33">
        <f>IF(入力!M37="","",入力!M37)</f>
        <v>516773429</v>
      </c>
      <c r="H59" s="33" t="str">
        <f>IF(入力!I37="","",入力!I37)</f>
        <v>船橋市立高根小学校</v>
      </c>
      <c r="I59" s="33">
        <f>IF(入力!G37="","",入力!G37)</f>
        <v>6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斉藤</v>
      </c>
      <c r="D60" s="33" t="str">
        <f>IF(入力!E40="","",入力!E40)</f>
        <v>妙</v>
      </c>
      <c r="E60" s="33" t="str">
        <f>IF(入力!C39="","",入力!C39)</f>
        <v>サイトウ</v>
      </c>
      <c r="F60" s="33" t="str">
        <f>IF(入力!E39="","",入力!E39)</f>
        <v>タエ</v>
      </c>
      <c r="G60" s="33">
        <f>IF(入力!M39="","",入力!M39)</f>
        <v>518062149</v>
      </c>
      <c r="H60" s="33" t="str">
        <f>IF(入力!I39="","",入力!I39)</f>
        <v>船橋市立咲が丘小学校</v>
      </c>
      <c r="I60" s="33">
        <f>IF(入力!G39="","",入力!G39)</f>
        <v>6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西成田</v>
      </c>
      <c r="D61" s="33" t="str">
        <f>IF(入力!E42="","",入力!E42)</f>
        <v>理孔</v>
      </c>
      <c r="E61" s="33" t="str">
        <f>IF(入力!C41="","",入力!C41)</f>
        <v>ニシナリタ</v>
      </c>
      <c r="F61" s="33" t="str">
        <f>IF(入力!E41="","",入力!E41)</f>
        <v>リク</v>
      </c>
      <c r="G61" s="33">
        <f>IF(入力!M41="","",入力!M41)</f>
        <v>515072040</v>
      </c>
      <c r="H61" s="33" t="str">
        <f>IF(入力!I41="","",入力!I41)</f>
        <v>船橋市立夏見台小学校</v>
      </c>
      <c r="I61" s="33">
        <f>IF(入力!G41="","",入力!G41)</f>
        <v>5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山下</v>
      </c>
      <c r="D62" s="33" t="str">
        <f>IF(入力!E44="","",入力!E44)</f>
        <v>心結</v>
      </c>
      <c r="E62" s="33" t="str">
        <f>IF(入力!C43="","",入力!C43)</f>
        <v>ヤマシタ</v>
      </c>
      <c r="F62" s="33" t="str">
        <f>IF(入力!E43="","",入力!E43)</f>
        <v>ミユ</v>
      </c>
      <c r="G62" s="33">
        <f>IF(入力!M43="","",入力!M43)</f>
        <v>515545133</v>
      </c>
      <c r="H62" s="33" t="str">
        <f>IF(入力!I43="","",入力!I43)</f>
        <v>船橋市立金杉小学校</v>
      </c>
      <c r="I62" s="33">
        <f>IF(入力!G43="","",入力!G43)</f>
        <v>5</v>
      </c>
      <c r="J62" s="33">
        <f>IF(入力!P43="","",入力!P43)</f>
        <v>142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草村</v>
      </c>
      <c r="D63" s="33" t="str">
        <f>IF(入力!E46="","",入力!E46)</f>
        <v>優月</v>
      </c>
      <c r="E63" s="33" t="str">
        <f>IF(入力!C45="","",入力!C45)</f>
        <v>クサムラ</v>
      </c>
      <c r="F63" s="33" t="str">
        <f>IF(入力!E45="","",入力!E45)</f>
        <v>ユズキ</v>
      </c>
      <c r="G63" s="33">
        <f>IF(入力!M45="","",入力!M45)</f>
        <v>515683093</v>
      </c>
      <c r="H63" s="33" t="str">
        <f>IF(入力!I45="","",入力!I45)</f>
        <v>船橋市立金杉小学校</v>
      </c>
      <c r="I63" s="33">
        <f>IF(入力!G45="","",入力!G45)</f>
        <v>5</v>
      </c>
      <c r="J63" s="33">
        <f>IF(入力!P45="","",入力!P45)</f>
        <v>139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島村</v>
      </c>
      <c r="D64" s="33" t="str">
        <f>IF(入力!E48="","",入力!E48)</f>
        <v>美帆</v>
      </c>
      <c r="E64" s="33" t="str">
        <f>IF(入力!C47="","",入力!C47)</f>
        <v>シマムラ</v>
      </c>
      <c r="F64" s="33" t="str">
        <f>IF(入力!E47="","",入力!E47)</f>
        <v>ミホ</v>
      </c>
      <c r="G64" s="33">
        <f>IF(入力!M47="","",入力!M47)</f>
        <v>516773439</v>
      </c>
      <c r="H64" s="33" t="str">
        <f>IF(入力!I47="","",入力!I47)</f>
        <v>船橋市立高根小学校</v>
      </c>
      <c r="I64" s="33">
        <f>IF(入力!G47="","",入力!G47)</f>
        <v>5</v>
      </c>
      <c r="J64" s="33">
        <f>IF(入力!P47="","",入力!P47)</f>
        <v>137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古賀亮</cp:lastModifiedBy>
  <cp:lastPrinted>2016-05-09T15:17:35Z</cp:lastPrinted>
  <dcterms:created xsi:type="dcterms:W3CDTF">2014-04-05T09:56:00Z</dcterms:created>
  <dcterms:modified xsi:type="dcterms:W3CDTF">2018-05-17T02:38:58Z</dcterms:modified>
</cp:coreProperties>
</file>