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oagakira/Desktop/"/>
    </mc:Choice>
  </mc:AlternateContent>
  <xr:revisionPtr revIDLastSave="0" documentId="13_ncr:1_{45C329AF-9CC1-8B46-A696-5C9539FA24E1}" xr6:coauthVersionLast="43" xr6:coauthVersionMax="43" xr10:uidLastSave="{00000000-0000-0000-0000-000000000000}"/>
  <workbookProtection lockStructure="1"/>
  <bookViews>
    <workbookView xWindow="11520" yWindow="480" windowWidth="18940" windowHeight="205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<sst xmlns="http://schemas.openxmlformats.org/spreadsheetml/2006/main" count="409" uniqueCount="280">
  <si>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</si>
  <si>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</si>
  <si>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</si>
  <si>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</si>
  <si>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</si>
  <si>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</si>
  <si>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</si>
  <si>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</si>
  <si>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</si>
  <si>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</si>
  <si>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</si>
  <si>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</si>
  <si>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</si>
  <si>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</si>
  <si>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</si>
  <si>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</si>
  <si>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</si>
  <si>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</si>
  <si>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</si>
  <si>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</si>
  <si>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</si>
  <si>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</si>
  <si>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</si>
  <si>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</si>
  <si>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</si>
  <si>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</si>
  <si>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</si>
  <si>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</si>
  <si>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</si>
  <si>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</si>
  <si>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</si>
  <si>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</si>
  <si>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</si>
  <si>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</si>
  <si>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</si>
  <si>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</si>
  <si>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</si>
  <si>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</si>
  <si>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</si>
  <si>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</si>
  <si>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</si>
  <si>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</si>
  <si>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</si>
  <si>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</si>
  <si>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</si>
  <si>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</si>
  <si>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</si>
  <si>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</si>
  <si>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</si>
  <si>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</si>
  <si>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</si>
  <si>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</si>
  <si>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</si>
  <si>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</si>
  <si>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</si>
  <si>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</si>
  <si>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</si>
  <si>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</si>
  <si>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</si>
  <si>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</si>
  <si>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</si>
  <si>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</si>
  <si>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</si>
  <si>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</si>
  <si>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</si>
  <si>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</si>
  <si>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</si>
  <si>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</si>
  <si>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</si>
  <si>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</si>
  <si>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</si>
  <si>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</si>
  <si>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</si>
  <si>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</si>
  <si>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</si>
  <si>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</si>
  <si>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</si>
  <si>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</si>
  <si>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</si>
  <si>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</si>
  <si>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</si>
  <si>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</si>
  <si>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</si>
  <si>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</si>
  <si>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</si>
  <si>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</si>
  <si>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</si>
  <si>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</si>
  <si>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</si>
  <si>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</si>
  <si>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</si>
  <si>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</si>
  <si>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</si>
  <si>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</si>
  <si>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</si>
  <si>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</si>
  <si>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</si>
  <si>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</si>
  <si>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</si>
  <si>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</si>
  <si>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</si>
  <si>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</si>
  <si>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</si>
  <si>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</si>
  <si>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</si>
  <si>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</si>
  <si>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</si>
  <si>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</si>
  <si>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</si>
  <si>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</si>
  <si>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</si>
  <si>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</si>
  <si>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</si>
  <si>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</si>
  <si>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</si>
  <si>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</si>
  <si>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</si>
  <si>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</si>
  <si>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</si>
  <si>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</si>
  <si>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</si>
  <si>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</si>
  <si>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</si>
  <si>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</si>
  <si>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</si>
  <si>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</si>
  <si>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</si>
  <si>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</si>
  <si>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</si>
  <si>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</si>
  <si>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</si>
  <si>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</si>
  <si>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</si>
  <si>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</si>
  <si>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</si>
  <si>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</si>
  <si>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</si>
  <si>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</si>
  <si>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</si>
  <si>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</si>
  <si>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</si>
  <si>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</si>
  <si>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</si>
  <si>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</si>
  <si>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</si>
  <si>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</si>
  <si>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</si>
  <si>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</si>
  <si>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</si>
  <si>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</si>
  <si>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</si>
  <si>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</si>
  <si>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</si>
  <si>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</si>
  <si>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</si>
  <si>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</si>
  <si>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</si>
  <si>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</si>
  <si>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</si>
  <si>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</si>
  <si>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</si>
  <si>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</si>
  <si>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</si>
  <si>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</si>
  <si>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</si>
  <si>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</si>
  <si>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</si>
  <si>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</si>
  <si>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</si>
  <si>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</si>
  <si>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</si>
  <si>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</si>
  <si>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</si>
  <si>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</si>
  <si>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</si>
  <si>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</si>
  <si>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</si>
  <si>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</si>
  <si>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</si>
  <si>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</si>
  <si>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</si>
  <si>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</si>
  <si>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</si>
  <si>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</si>
  <si>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</si>
  <si>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</si>
  <si>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</si>
  <si>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</si>
  <si>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</si>
  <si>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</si>
  <si>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</si>
  <si>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</si>
  <si>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</si>
  <si>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</si>
  <si>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</si>
  <si>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</si>
  <si>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</si>
  <si>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</si>
  <si>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</si>
  <si>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</si>
  <si>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</si>
  <si>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クサムラ</t>
    <phoneticPr fontId="2"/>
  </si>
  <si>
    <t>ユヅキ</t>
    <phoneticPr fontId="2"/>
  </si>
  <si>
    <t>草村</t>
    <rPh sb="0" eb="2">
      <t>クサムラ</t>
    </rPh>
    <phoneticPr fontId="2"/>
  </si>
  <si>
    <t>優月</t>
    <rPh sb="0" eb="1">
      <t>ヤサシイ</t>
    </rPh>
    <rPh sb="1" eb="2">
      <t>ツキ</t>
    </rPh>
    <phoneticPr fontId="2"/>
  </si>
  <si>
    <t>ニシナリタ</t>
    <phoneticPr fontId="2"/>
  </si>
  <si>
    <t>リク</t>
    <phoneticPr fontId="2"/>
  </si>
  <si>
    <t>船橋市立金杉小学校</t>
    <rPh sb="0" eb="4">
      <t>フナバセィ</t>
    </rPh>
    <rPh sb="4" eb="9">
      <t>カナスギ</t>
    </rPh>
    <phoneticPr fontId="2"/>
  </si>
  <si>
    <t>船橋市立金杉小学校</t>
    <phoneticPr fontId="2"/>
  </si>
  <si>
    <t>船橋市立夏見台小学校</t>
    <rPh sb="0" eb="4">
      <t>フナバセィ</t>
    </rPh>
    <rPh sb="4" eb="7">
      <t>ナツミダイ</t>
    </rPh>
    <rPh sb="7" eb="10">
      <t>ショウ</t>
    </rPh>
    <phoneticPr fontId="2"/>
  </si>
  <si>
    <t>船橋市立高根小学校</t>
    <rPh sb="0" eb="4">
      <t>フナバセィ</t>
    </rPh>
    <rPh sb="4" eb="9">
      <t>タカネショ</t>
    </rPh>
    <phoneticPr fontId="2"/>
  </si>
  <si>
    <t>船橋市立高根小学校</t>
    <phoneticPr fontId="2"/>
  </si>
  <si>
    <t>船橋市立高根東小学校</t>
    <phoneticPr fontId="2"/>
  </si>
  <si>
    <t>シマムラ</t>
    <phoneticPr fontId="2"/>
  </si>
  <si>
    <t>ミホ</t>
    <phoneticPr fontId="2"/>
  </si>
  <si>
    <t>ヤマグチ</t>
    <phoneticPr fontId="2"/>
  </si>
  <si>
    <t>ミナツ</t>
    <phoneticPr fontId="2"/>
  </si>
  <si>
    <t>ワタナベ</t>
    <phoneticPr fontId="2"/>
  </si>
  <si>
    <t>ノゾミ</t>
    <phoneticPr fontId="2"/>
  </si>
  <si>
    <t>クワタカ</t>
    <phoneticPr fontId="2"/>
  </si>
  <si>
    <t>ユウスケ</t>
    <phoneticPr fontId="2"/>
  </si>
  <si>
    <t>アビコ</t>
    <phoneticPr fontId="2"/>
  </si>
  <si>
    <t>ミウ</t>
    <phoneticPr fontId="2"/>
  </si>
  <si>
    <t>イノウエ</t>
    <phoneticPr fontId="2"/>
  </si>
  <si>
    <t>リヅキ</t>
    <phoneticPr fontId="2"/>
  </si>
  <si>
    <t>西成田</t>
    <rPh sb="0" eb="3">
      <t xml:space="preserve">ニシナリタ </t>
    </rPh>
    <phoneticPr fontId="2"/>
  </si>
  <si>
    <t>理孔</t>
    <rPh sb="0" eb="1">
      <t>リク</t>
    </rPh>
    <rPh sb="1" eb="2">
      <t>コウセィ</t>
    </rPh>
    <phoneticPr fontId="2"/>
  </si>
  <si>
    <t>島村</t>
    <rPh sb="0" eb="2">
      <t xml:space="preserve">シマムラ </t>
    </rPh>
    <phoneticPr fontId="2"/>
  </si>
  <si>
    <t>美帆</t>
    <rPh sb="0" eb="2">
      <t xml:space="preserve">ミホ </t>
    </rPh>
    <phoneticPr fontId="2"/>
  </si>
  <si>
    <t>山口</t>
    <rPh sb="0" eb="2">
      <t xml:space="preserve">イマグチ </t>
    </rPh>
    <phoneticPr fontId="2"/>
  </si>
  <si>
    <t>美夏</t>
    <rPh sb="0" eb="2">
      <t xml:space="preserve">ミナツ </t>
    </rPh>
    <phoneticPr fontId="2"/>
  </si>
  <si>
    <t>希海</t>
    <rPh sb="0" eb="1">
      <t>ノゾミ</t>
    </rPh>
    <rPh sb="1" eb="2">
      <t xml:space="preserve">ウミ </t>
    </rPh>
    <phoneticPr fontId="2"/>
  </si>
  <si>
    <t>桒高</t>
    <phoneticPr fontId="2"/>
  </si>
  <si>
    <t>佑輔</t>
    <phoneticPr fontId="2"/>
  </si>
  <si>
    <t>珠羽</t>
    <phoneticPr fontId="2"/>
  </si>
  <si>
    <t>井上</t>
    <rPh sb="0" eb="2">
      <t xml:space="preserve">イノウエ </t>
    </rPh>
    <phoneticPr fontId="2"/>
  </si>
  <si>
    <t>莉月</t>
    <rPh sb="0" eb="2">
      <t xml:space="preserve">リヅキ </t>
    </rPh>
    <phoneticPr fontId="2"/>
  </si>
  <si>
    <t>タカネバレーボールクラブ</t>
    <phoneticPr fontId="2"/>
  </si>
  <si>
    <t>高根バレーボールクラブ</t>
    <phoneticPr fontId="2"/>
  </si>
  <si>
    <t>船橋</t>
    <phoneticPr fontId="2"/>
  </si>
  <si>
    <t>総武</t>
    <rPh sb="0" eb="2">
      <t>ソウブ</t>
    </rPh>
    <phoneticPr fontId="2"/>
  </si>
  <si>
    <t>船橋</t>
    <rPh sb="0" eb="2">
      <t>フナバセィ</t>
    </rPh>
    <phoneticPr fontId="2"/>
  </si>
  <si>
    <t>431680811 431682296</t>
    <phoneticPr fontId="2"/>
  </si>
  <si>
    <t>274</t>
    <phoneticPr fontId="2"/>
  </si>
  <si>
    <t>0818</t>
    <phoneticPr fontId="2"/>
  </si>
  <si>
    <t>船橋市緑台1-1-50</t>
    <rPh sb="0" eb="3">
      <t>フナバセィ</t>
    </rPh>
    <rPh sb="3" eb="5">
      <t>ミドリダ</t>
    </rPh>
    <phoneticPr fontId="2"/>
  </si>
  <si>
    <t>船橋市みやぎ台2-13-10</t>
    <phoneticPr fontId="2"/>
  </si>
  <si>
    <t>0804</t>
    <phoneticPr fontId="2"/>
  </si>
  <si>
    <t>ヨダ</t>
    <phoneticPr fontId="2"/>
  </si>
  <si>
    <t>マサユキ</t>
    <phoneticPr fontId="2"/>
  </si>
  <si>
    <t>余田</t>
    <rPh sb="0" eb="2">
      <t xml:space="preserve">ヨダ </t>
    </rPh>
    <phoneticPr fontId="2"/>
  </si>
  <si>
    <t>正行</t>
    <rPh sb="0" eb="2">
      <t xml:space="preserve">マサユキ </t>
    </rPh>
    <phoneticPr fontId="2"/>
  </si>
  <si>
    <t>コガ</t>
    <phoneticPr fontId="2"/>
  </si>
  <si>
    <t>アキラ</t>
    <phoneticPr fontId="2"/>
  </si>
  <si>
    <t>古賀</t>
    <rPh sb="0" eb="2">
      <t xml:space="preserve">コガ </t>
    </rPh>
    <phoneticPr fontId="2"/>
  </si>
  <si>
    <t>亮</t>
    <rPh sb="0" eb="1">
      <t xml:space="preserve">アキラ </t>
    </rPh>
    <phoneticPr fontId="2"/>
  </si>
  <si>
    <t>キクチ</t>
    <phoneticPr fontId="2"/>
  </si>
  <si>
    <t>セイイチロウ</t>
    <phoneticPr fontId="2"/>
  </si>
  <si>
    <t>菊地</t>
    <rPh sb="0" eb="2">
      <t xml:space="preserve">キクチ </t>
    </rPh>
    <phoneticPr fontId="2"/>
  </si>
  <si>
    <t>静一郎</t>
    <rPh sb="0" eb="3">
      <t>セイイチロウ</t>
    </rPh>
    <phoneticPr fontId="2"/>
  </si>
  <si>
    <t>ミネカワ</t>
    <phoneticPr fontId="2"/>
  </si>
  <si>
    <t>リエ</t>
    <phoneticPr fontId="2"/>
  </si>
  <si>
    <t>峯川</t>
    <rPh sb="0" eb="2">
      <t xml:space="preserve">ミネカワ </t>
    </rPh>
    <phoneticPr fontId="2"/>
  </si>
  <si>
    <t>理恵</t>
    <rPh sb="0" eb="2">
      <t xml:space="preserve">リエ </t>
    </rPh>
    <phoneticPr fontId="2"/>
  </si>
  <si>
    <t>船橋市新高根3-3-3</t>
    <rPh sb="0" eb="1">
      <t>フナバセィ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</si>
  <si>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</si>
  <si>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</si>
  <si>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</si>
  <si>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1992</t>
    <phoneticPr fontId="2"/>
  </si>
  <si>
    <t>4184</t>
    <phoneticPr fontId="2"/>
  </si>
  <si>
    <t>4969</t>
    <phoneticPr fontId="2"/>
  </si>
  <si>
    <t>4771</t>
    <phoneticPr fontId="2"/>
  </si>
  <si>
    <t>080</t>
    <phoneticPr fontId="2"/>
  </si>
  <si>
    <t>1239</t>
    <phoneticPr fontId="2"/>
  </si>
  <si>
    <t>1578</t>
    <phoneticPr fontId="2"/>
  </si>
  <si>
    <r>
      <rPr>
        <sz val="10"/>
        <color rgb="FF000000"/>
        <rFont val="Helvetica"/>
        <family val="2"/>
      </rPr>
      <t>船橋市南三咲</t>
    </r>
    <r>
      <rPr>
        <sz val="10"/>
        <color rgb="FF000000"/>
        <rFont val="Cambria"/>
        <family val="1"/>
      </rPr>
      <t>3-2-14-206</t>
    </r>
    <rPh sb="0" eb="3">
      <t>フナバセィ</t>
    </rPh>
    <rPh sb="3" eb="6">
      <t>ミナ</t>
    </rPh>
    <phoneticPr fontId="2"/>
  </si>
  <si>
    <t>0813</t>
    <phoneticPr fontId="2"/>
  </si>
  <si>
    <t>船橋市で活動をしているチームです。小さいチームではありますが、大きな声を出して拾って繋げるバレーで優勝目指してチーム一丸で頑張りたいと思います。</t>
    <rPh sb="0" eb="3">
      <t>フナバセィ</t>
    </rPh>
    <rPh sb="4" eb="6">
      <t>カツドウ</t>
    </rPh>
    <rPh sb="17" eb="18">
      <t>チイサイ</t>
    </rPh>
    <rPh sb="31" eb="32">
      <t>オオキナ</t>
    </rPh>
    <rPh sb="39" eb="40">
      <t>ヒロッテ</t>
    </rPh>
    <rPh sb="49" eb="53">
      <t>ユウショウ</t>
    </rPh>
    <rPh sb="58" eb="60">
      <t>チームイチガn</t>
    </rPh>
    <phoneticPr fontId="2"/>
  </si>
  <si>
    <t>安孫子</t>
    <rPh sb="0" eb="3">
      <t xml:space="preserve">アビコ </t>
    </rPh>
    <phoneticPr fontId="2"/>
  </si>
  <si>
    <t>渡邊</t>
    <rPh sb="0" eb="2">
      <t xml:space="preserve">ワタナベ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</si>
</sst>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Calibri"/>
      <family val="2"/>
    </font>
    <font>
      <sz val="10"/>
      <color rgb="FF000000"/>
      <name val="Helvetica"/>
      <family val="2"/>
    </font>
    <font>
      <sz val="10"/>
      <color rgb="FF000000"/>
      <name val="Cambria"/>
      <family val="1"/>
    </font>
    <font>
      <sz val="10"/>
      <color rgb="FF000000"/>
      <name val="ＪＳＰ明朝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6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Normal="100" workbookViewId="0">
      <selection activeCell="AH40" sqref="AH40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2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5" customHeight="1">
      <c r="A2" s="137" t="s">
        <v>189</v>
      </c>
      <c r="B2" s="138"/>
      <c r="C2" s="139" t="s">
        <v>237</v>
      </c>
      <c r="D2" s="140"/>
      <c r="E2" s="140"/>
      <c r="F2" s="140"/>
      <c r="G2" s="140"/>
      <c r="H2" s="140"/>
      <c r="I2" s="141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238</v>
      </c>
      <c r="D3" s="145"/>
      <c r="E3" s="145"/>
      <c r="F3" s="145"/>
      <c r="G3" s="145"/>
      <c r="H3" s="145"/>
      <c r="I3" s="146"/>
      <c r="J3" s="243" t="s">
        <v>161</v>
      </c>
      <c r="K3" s="244"/>
      <c r="L3" s="244"/>
      <c r="M3" s="244"/>
      <c r="N3" s="244"/>
      <c r="O3" s="245"/>
      <c r="P3" s="116" t="s">
        <v>239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4" t="s">
        <v>186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255" t="s">
        <v>191</v>
      </c>
      <c r="B4" s="256"/>
      <c r="C4" s="248"/>
      <c r="D4" s="249"/>
      <c r="E4" s="249"/>
      <c r="F4" s="249"/>
      <c r="G4" s="249"/>
      <c r="H4" s="249"/>
      <c r="I4" s="250"/>
      <c r="J4" s="219" t="s">
        <v>185</v>
      </c>
      <c r="K4" s="220"/>
      <c r="L4" s="220"/>
      <c r="M4" s="220"/>
      <c r="N4" s="220"/>
      <c r="O4" s="221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7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57" t="s">
        <v>184</v>
      </c>
      <c r="B5" s="258"/>
      <c r="C5" s="251" t="s">
        <v>242</v>
      </c>
      <c r="D5" s="252"/>
      <c r="E5" s="252"/>
      <c r="F5" s="252"/>
      <c r="G5" s="252"/>
      <c r="H5" s="252"/>
      <c r="I5" s="253"/>
      <c r="J5" s="222">
        <v>32001</v>
      </c>
      <c r="K5" s="222"/>
      <c r="L5" s="222"/>
      <c r="M5" s="222"/>
      <c r="N5" s="222"/>
      <c r="O5" s="222"/>
      <c r="P5" s="190" t="s">
        <v>240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241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3" t="s">
        <v>149</v>
      </c>
      <c r="H6" s="223"/>
      <c r="I6" s="223"/>
      <c r="J6" s="223" t="s">
        <v>14</v>
      </c>
      <c r="K6" s="223"/>
      <c r="L6" s="223"/>
      <c r="M6" s="223" t="s">
        <v>15</v>
      </c>
      <c r="N6" s="223"/>
      <c r="O6" s="223"/>
      <c r="P6" s="170" t="s">
        <v>163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3" t="s">
        <v>164</v>
      </c>
      <c r="AL6" s="173"/>
      <c r="AM6" s="173"/>
      <c r="AN6" s="173"/>
      <c r="AO6" s="173"/>
      <c r="AP6" s="173"/>
      <c r="AQ6" s="173"/>
      <c r="AR6" s="173"/>
      <c r="AS6" s="173"/>
      <c r="AT6" s="57" t="s">
        <v>192</v>
      </c>
    </row>
    <row r="7" spans="1:51" ht="13.5" customHeight="1">
      <c r="A7" s="96"/>
      <c r="B7" s="163"/>
      <c r="C7" s="131" t="s">
        <v>252</v>
      </c>
      <c r="D7" s="132"/>
      <c r="E7" s="132" t="s">
        <v>253</v>
      </c>
      <c r="F7" s="133"/>
      <c r="G7" s="224">
        <v>510134773</v>
      </c>
      <c r="H7" s="224"/>
      <c r="I7" s="224"/>
      <c r="J7" s="224">
        <v>24096</v>
      </c>
      <c r="K7" s="224"/>
      <c r="L7" s="224"/>
      <c r="M7" s="224">
        <v>426315</v>
      </c>
      <c r="N7" s="224"/>
      <c r="O7" s="224"/>
      <c r="P7" s="237" t="s">
        <v>72</v>
      </c>
      <c r="Q7" s="238"/>
      <c r="R7" s="165" t="s">
        <v>243</v>
      </c>
      <c r="S7" s="165"/>
      <c r="T7" s="165"/>
      <c r="U7" s="165"/>
      <c r="V7" s="50" t="s">
        <v>73</v>
      </c>
      <c r="W7" s="155" t="s">
        <v>244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272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63"/>
      <c r="C8" s="134" t="s">
        <v>254</v>
      </c>
      <c r="D8" s="135"/>
      <c r="E8" s="135" t="s">
        <v>255</v>
      </c>
      <c r="F8" s="136"/>
      <c r="G8" s="224"/>
      <c r="H8" s="224"/>
      <c r="I8" s="224"/>
      <c r="J8" s="224"/>
      <c r="K8" s="224"/>
      <c r="L8" s="224"/>
      <c r="M8" s="224"/>
      <c r="N8" s="224"/>
      <c r="O8" s="224"/>
      <c r="P8" s="157" t="s">
        <v>245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273</v>
      </c>
      <c r="AL8" s="85"/>
      <c r="AM8" s="85"/>
      <c r="AN8" s="85"/>
      <c r="AO8" s="60" t="s">
        <v>76</v>
      </c>
      <c r="AP8" s="85" t="s">
        <v>274</v>
      </c>
      <c r="AQ8" s="85"/>
      <c r="AR8" s="85"/>
      <c r="AS8" s="86"/>
      <c r="AT8" s="77"/>
    </row>
    <row r="9" spans="1:51" ht="14.5" customHeight="1">
      <c r="A9" s="96" t="s">
        <v>150</v>
      </c>
      <c r="B9" s="163"/>
      <c r="C9" s="131" t="s">
        <v>256</v>
      </c>
      <c r="D9" s="132"/>
      <c r="E9" s="132" t="s">
        <v>257</v>
      </c>
      <c r="F9" s="133"/>
      <c r="G9" s="224">
        <v>500095463</v>
      </c>
      <c r="H9" s="224"/>
      <c r="I9" s="224"/>
      <c r="J9" s="224"/>
      <c r="K9" s="224"/>
      <c r="L9" s="224"/>
      <c r="M9" s="224"/>
      <c r="N9" s="224"/>
      <c r="O9" s="224"/>
      <c r="P9" s="237" t="s">
        <v>72</v>
      </c>
      <c r="Q9" s="238"/>
      <c r="R9" s="165" t="s">
        <v>243</v>
      </c>
      <c r="S9" s="165"/>
      <c r="T9" s="165"/>
      <c r="U9" s="165"/>
      <c r="V9" s="50" t="s">
        <v>73</v>
      </c>
      <c r="W9" s="155" t="s">
        <v>276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265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3"/>
      <c r="C10" s="134" t="s">
        <v>258</v>
      </c>
      <c r="D10" s="135"/>
      <c r="E10" s="135" t="s">
        <v>259</v>
      </c>
      <c r="F10" s="136"/>
      <c r="G10" s="224"/>
      <c r="H10" s="224"/>
      <c r="I10" s="224"/>
      <c r="J10" s="224"/>
      <c r="K10" s="224"/>
      <c r="L10" s="224"/>
      <c r="M10" s="224"/>
      <c r="N10" s="224"/>
      <c r="O10" s="224"/>
      <c r="P10" s="172" t="s">
        <v>275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270</v>
      </c>
      <c r="AL10" s="85"/>
      <c r="AM10" s="85"/>
      <c r="AN10" s="85"/>
      <c r="AO10" s="60" t="s">
        <v>195</v>
      </c>
      <c r="AP10" s="85" t="s">
        <v>271</v>
      </c>
      <c r="AQ10" s="85"/>
      <c r="AR10" s="85"/>
      <c r="AS10" s="86"/>
      <c r="AT10" s="78"/>
    </row>
    <row r="11" spans="1:51" ht="14.5" customHeight="1">
      <c r="A11" s="96" t="s">
        <v>151</v>
      </c>
      <c r="B11" s="163"/>
      <c r="C11" s="131" t="s">
        <v>248</v>
      </c>
      <c r="D11" s="132"/>
      <c r="E11" s="132" t="s">
        <v>249</v>
      </c>
      <c r="F11" s="133"/>
      <c r="G11" s="224">
        <v>514917010</v>
      </c>
      <c r="H11" s="224"/>
      <c r="I11" s="224"/>
      <c r="J11" s="224"/>
      <c r="K11" s="224"/>
      <c r="L11" s="224"/>
      <c r="M11" s="224"/>
      <c r="N11" s="224"/>
      <c r="O11" s="224"/>
      <c r="P11" s="237" t="s">
        <v>72</v>
      </c>
      <c r="Q11" s="238"/>
      <c r="R11" s="165" t="s">
        <v>243</v>
      </c>
      <c r="S11" s="165"/>
      <c r="T11" s="165"/>
      <c r="U11" s="165"/>
      <c r="V11" s="50" t="s">
        <v>73</v>
      </c>
      <c r="W11" s="155" t="s">
        <v>247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265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63"/>
      <c r="C12" s="134" t="s">
        <v>250</v>
      </c>
      <c r="D12" s="135"/>
      <c r="E12" s="135" t="s">
        <v>251</v>
      </c>
      <c r="F12" s="136"/>
      <c r="G12" s="224"/>
      <c r="H12" s="224"/>
      <c r="I12" s="224"/>
      <c r="J12" s="224"/>
      <c r="K12" s="224"/>
      <c r="L12" s="224"/>
      <c r="M12" s="224"/>
      <c r="N12" s="224"/>
      <c r="O12" s="224"/>
      <c r="P12" s="157" t="s">
        <v>246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268</v>
      </c>
      <c r="AL12" s="85"/>
      <c r="AM12" s="85"/>
      <c r="AN12" s="85"/>
      <c r="AO12" s="60" t="s">
        <v>195</v>
      </c>
      <c r="AP12" s="85" t="s">
        <v>269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7"/>
      <c r="H13" s="227"/>
      <c r="I13" s="227"/>
      <c r="J13" s="227"/>
      <c r="K13" s="227"/>
      <c r="L13" s="227"/>
      <c r="M13" s="227"/>
      <c r="N13" s="227"/>
      <c r="O13" s="227"/>
      <c r="P13" s="45"/>
      <c r="Q13" s="46"/>
      <c r="R13" s="183"/>
      <c r="S13" s="183"/>
      <c r="T13" s="183"/>
      <c r="U13" s="183"/>
      <c r="V13" s="47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8"/>
      <c r="AK13" s="61"/>
      <c r="AL13" s="176"/>
      <c r="AM13" s="176"/>
      <c r="AN13" s="176"/>
      <c r="AO13" s="176"/>
      <c r="AP13" s="176"/>
      <c r="AQ13" s="176"/>
      <c r="AR13" s="176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7"/>
      <c r="H14" s="227"/>
      <c r="I14" s="227"/>
      <c r="J14" s="227"/>
      <c r="K14" s="227"/>
      <c r="L14" s="227"/>
      <c r="M14" s="227"/>
      <c r="N14" s="227"/>
      <c r="O14" s="227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63"/>
      <c r="AP14" s="181"/>
      <c r="AQ14" s="181"/>
      <c r="AR14" s="181"/>
      <c r="AS14" s="182"/>
      <c r="AT14" s="79"/>
    </row>
    <row r="15" spans="1:51" ht="15" customHeight="1">
      <c r="A15" s="228" t="s">
        <v>166</v>
      </c>
      <c r="B15" s="163"/>
      <c r="C15" s="131" t="s">
        <v>260</v>
      </c>
      <c r="D15" s="132"/>
      <c r="E15" s="132" t="s">
        <v>261</v>
      </c>
      <c r="F15" s="133"/>
      <c r="G15" s="227"/>
      <c r="H15" s="227"/>
      <c r="I15" s="227"/>
      <c r="J15" s="227"/>
      <c r="K15" s="227"/>
      <c r="L15" s="227"/>
      <c r="M15" s="227"/>
      <c r="N15" s="227"/>
      <c r="O15" s="227"/>
      <c r="P15" s="237" t="s">
        <v>72</v>
      </c>
      <c r="Q15" s="238"/>
      <c r="R15" s="165" t="s">
        <v>243</v>
      </c>
      <c r="S15" s="165"/>
      <c r="T15" s="165"/>
      <c r="U15" s="165"/>
      <c r="V15" s="49" t="s">
        <v>73</v>
      </c>
      <c r="W15" s="155" t="s">
        <v>244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265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3"/>
      <c r="C16" s="134" t="s">
        <v>262</v>
      </c>
      <c r="D16" s="135"/>
      <c r="E16" s="135" t="s">
        <v>263</v>
      </c>
      <c r="F16" s="136"/>
      <c r="G16" s="227"/>
      <c r="H16" s="227"/>
      <c r="I16" s="227"/>
      <c r="J16" s="227"/>
      <c r="K16" s="227"/>
      <c r="L16" s="227"/>
      <c r="M16" s="227"/>
      <c r="N16" s="227"/>
      <c r="O16" s="227"/>
      <c r="P16" s="157" t="s">
        <v>264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266</v>
      </c>
      <c r="AL16" s="85"/>
      <c r="AM16" s="85"/>
      <c r="AN16" s="85"/>
      <c r="AO16" s="60" t="s">
        <v>195</v>
      </c>
      <c r="AP16" s="85" t="s">
        <v>267</v>
      </c>
      <c r="AQ16" s="85"/>
      <c r="AR16" s="85"/>
      <c r="AS16" s="86"/>
      <c r="AT16" s="78"/>
    </row>
    <row r="17" spans="1:46">
      <c r="A17" s="96" t="s">
        <v>6</v>
      </c>
      <c r="B17" s="163"/>
      <c r="C17" s="212" t="str">
        <f>IF(P16="","",P16)</f>
        <v>船橋市新高根3-3-3</v>
      </c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6" t="s">
        <v>7</v>
      </c>
      <c r="B19" s="163"/>
      <c r="C19" s="212" t="str">
        <f>IF(AL15="","",AL15&amp;"-"&amp;AK16&amp;"-"&amp;AP16)</f>
        <v>090-3909-7720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6"/>
      <c r="B20" s="163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6" t="s">
        <v>153</v>
      </c>
      <c r="B21" s="163"/>
      <c r="C21" s="239">
        <v>90</v>
      </c>
      <c r="D21" s="229"/>
      <c r="E21" s="229">
        <v>3909</v>
      </c>
      <c r="F21" s="229"/>
      <c r="G21" s="229">
        <v>7720</v>
      </c>
      <c r="H21" s="22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9"/>
      <c r="B22" s="254"/>
      <c r="C22" s="240"/>
      <c r="D22" s="230"/>
      <c r="E22" s="230"/>
      <c r="F22" s="230"/>
      <c r="G22" s="230"/>
      <c r="H22" s="23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225" t="s">
        <v>198</v>
      </c>
      <c r="B23" s="161" t="s">
        <v>154</v>
      </c>
      <c r="C23" s="214" t="s">
        <v>173</v>
      </c>
      <c r="D23" s="215"/>
      <c r="E23" s="216" t="s">
        <v>174</v>
      </c>
      <c r="F23" s="217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26"/>
      <c r="B24" s="163"/>
      <c r="C24" s="202" t="s">
        <v>171</v>
      </c>
      <c r="D24" s="203"/>
      <c r="E24" s="204" t="s">
        <v>172</v>
      </c>
      <c r="F24" s="205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7">
        <v>1</v>
      </c>
      <c r="B25" s="129" t="s">
        <v>200</v>
      </c>
      <c r="C25" s="131" t="s">
        <v>201</v>
      </c>
      <c r="D25" s="132"/>
      <c r="E25" s="132" t="s">
        <v>202</v>
      </c>
      <c r="F25" s="133"/>
      <c r="G25" s="119">
        <v>6</v>
      </c>
      <c r="H25" s="120"/>
      <c r="I25" s="218" t="s">
        <v>207</v>
      </c>
      <c r="J25" s="123"/>
      <c r="K25" s="123"/>
      <c r="L25" s="120"/>
      <c r="M25" s="119">
        <v>515683093</v>
      </c>
      <c r="N25" s="123"/>
      <c r="O25" s="120"/>
      <c r="P25" s="119">
        <v>144</v>
      </c>
      <c r="Q25" s="123"/>
      <c r="R25" s="123"/>
      <c r="S25" s="123"/>
      <c r="T25" s="125"/>
      <c r="U25" s="1"/>
      <c r="V25" s="1"/>
      <c r="W25" s="1"/>
      <c r="X25" s="1"/>
      <c r="Y25" s="231">
        <v>9</v>
      </c>
      <c r="Z25" s="232"/>
      <c r="AA25" s="232"/>
      <c r="AB25" s="232"/>
      <c r="AC25" s="232"/>
      <c r="AD25" s="232"/>
      <c r="AE25" s="232"/>
      <c r="AF25" s="232"/>
      <c r="AG25" s="2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28"/>
      <c r="B26" s="130"/>
      <c r="C26" s="134" t="s">
        <v>203</v>
      </c>
      <c r="D26" s="135"/>
      <c r="E26" s="135" t="s">
        <v>204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4"/>
      <c r="Z26" s="235"/>
      <c r="AA26" s="235"/>
      <c r="AB26" s="235"/>
      <c r="AC26" s="235"/>
      <c r="AD26" s="235"/>
      <c r="AE26" s="235"/>
      <c r="AF26" s="235"/>
      <c r="AG26" s="2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7">
        <v>2</v>
      </c>
      <c r="B27" s="129">
        <v>2</v>
      </c>
      <c r="C27" s="131" t="s">
        <v>205</v>
      </c>
      <c r="D27" s="132"/>
      <c r="E27" s="132" t="s">
        <v>206</v>
      </c>
      <c r="F27" s="133"/>
      <c r="G27" s="119">
        <v>6</v>
      </c>
      <c r="H27" s="120"/>
      <c r="I27" s="119" t="s">
        <v>209</v>
      </c>
      <c r="J27" s="123"/>
      <c r="K27" s="123"/>
      <c r="L27" s="120"/>
      <c r="M27" s="119">
        <v>515072040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28"/>
      <c r="B28" s="130"/>
      <c r="C28" s="134" t="s">
        <v>225</v>
      </c>
      <c r="D28" s="135"/>
      <c r="E28" s="135" t="s">
        <v>226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7">
        <v>3</v>
      </c>
      <c r="B29" s="129">
        <v>3</v>
      </c>
      <c r="C29" s="131" t="s">
        <v>213</v>
      </c>
      <c r="D29" s="132"/>
      <c r="E29" s="132" t="s">
        <v>214</v>
      </c>
      <c r="F29" s="133"/>
      <c r="G29" s="119">
        <v>6</v>
      </c>
      <c r="H29" s="120"/>
      <c r="I29" s="119" t="s">
        <v>210</v>
      </c>
      <c r="J29" s="123"/>
      <c r="K29" s="123"/>
      <c r="L29" s="120"/>
      <c r="M29" s="119">
        <v>516773439</v>
      </c>
      <c r="N29" s="123"/>
      <c r="O29" s="120"/>
      <c r="P29" s="119">
        <v>142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28"/>
      <c r="B30" s="130"/>
      <c r="C30" s="134" t="s">
        <v>227</v>
      </c>
      <c r="D30" s="135"/>
      <c r="E30" s="135" t="s">
        <v>228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7">
        <v>4</v>
      </c>
      <c r="B31" s="129">
        <v>4</v>
      </c>
      <c r="C31" s="131" t="s">
        <v>215</v>
      </c>
      <c r="D31" s="132"/>
      <c r="E31" s="132" t="s">
        <v>216</v>
      </c>
      <c r="F31" s="133"/>
      <c r="G31" s="119">
        <v>6</v>
      </c>
      <c r="H31" s="120"/>
      <c r="I31" s="119" t="s">
        <v>211</v>
      </c>
      <c r="J31" s="123"/>
      <c r="K31" s="123"/>
      <c r="L31" s="120"/>
      <c r="M31" s="119">
        <v>516976123</v>
      </c>
      <c r="N31" s="123"/>
      <c r="O31" s="120"/>
      <c r="P31" s="119">
        <v>154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28"/>
      <c r="B32" s="130"/>
      <c r="C32" s="134" t="s">
        <v>229</v>
      </c>
      <c r="D32" s="135"/>
      <c r="E32" s="135" t="s">
        <v>230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7">
        <v>5</v>
      </c>
      <c r="B33" s="129">
        <v>5</v>
      </c>
      <c r="C33" s="131" t="s">
        <v>217</v>
      </c>
      <c r="D33" s="132"/>
      <c r="E33" s="132" t="s">
        <v>218</v>
      </c>
      <c r="F33" s="133"/>
      <c r="G33" s="119">
        <v>5</v>
      </c>
      <c r="H33" s="120"/>
      <c r="I33" s="119" t="s">
        <v>208</v>
      </c>
      <c r="J33" s="123"/>
      <c r="K33" s="123"/>
      <c r="L33" s="120"/>
      <c r="M33" s="119">
        <v>516237900</v>
      </c>
      <c r="N33" s="123"/>
      <c r="O33" s="120"/>
      <c r="P33" s="119">
        <v>141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28"/>
      <c r="B34" s="130"/>
      <c r="C34" s="213" t="s">
        <v>279</v>
      </c>
      <c r="D34" s="135"/>
      <c r="E34" s="135" t="s">
        <v>231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7">
        <v>6</v>
      </c>
      <c r="B35" s="129">
        <v>6</v>
      </c>
      <c r="C35" s="131" t="s">
        <v>219</v>
      </c>
      <c r="D35" s="132"/>
      <c r="E35" s="132" t="s">
        <v>220</v>
      </c>
      <c r="F35" s="133"/>
      <c r="G35" s="119">
        <v>3</v>
      </c>
      <c r="H35" s="120"/>
      <c r="I35" s="119" t="s">
        <v>211</v>
      </c>
      <c r="J35" s="123"/>
      <c r="K35" s="123"/>
      <c r="L35" s="120"/>
      <c r="M35" s="119">
        <v>518819804</v>
      </c>
      <c r="N35" s="123"/>
      <c r="O35" s="120"/>
      <c r="P35" s="119">
        <v>118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28"/>
      <c r="B36" s="130"/>
      <c r="C36" s="213" t="s">
        <v>232</v>
      </c>
      <c r="D36" s="135"/>
      <c r="E36" s="135" t="s">
        <v>233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7">
        <v>7</v>
      </c>
      <c r="B37" s="129">
        <v>7</v>
      </c>
      <c r="C37" s="131" t="s">
        <v>221</v>
      </c>
      <c r="D37" s="132"/>
      <c r="E37" s="132" t="s">
        <v>222</v>
      </c>
      <c r="F37" s="133"/>
      <c r="G37" s="119">
        <v>5</v>
      </c>
      <c r="H37" s="120"/>
      <c r="I37" s="119" t="s">
        <v>212</v>
      </c>
      <c r="J37" s="123"/>
      <c r="K37" s="123"/>
      <c r="L37" s="120"/>
      <c r="M37" s="119">
        <v>519029851</v>
      </c>
      <c r="N37" s="123"/>
      <c r="O37" s="120"/>
      <c r="P37" s="119">
        <v>147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28"/>
      <c r="B38" s="130"/>
      <c r="C38" s="213" t="s">
        <v>278</v>
      </c>
      <c r="D38" s="135"/>
      <c r="E38" s="135" t="s">
        <v>234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7">
        <v>8</v>
      </c>
      <c r="B39" s="129">
        <v>8</v>
      </c>
      <c r="C39" s="131" t="s">
        <v>223</v>
      </c>
      <c r="D39" s="132"/>
      <c r="E39" s="132" t="s">
        <v>224</v>
      </c>
      <c r="F39" s="133"/>
      <c r="G39" s="119">
        <v>4</v>
      </c>
      <c r="H39" s="120"/>
      <c r="I39" s="119" t="s">
        <v>212</v>
      </c>
      <c r="J39" s="123"/>
      <c r="K39" s="123"/>
      <c r="L39" s="120"/>
      <c r="M39" s="119">
        <v>519029868</v>
      </c>
      <c r="N39" s="123"/>
      <c r="O39" s="120"/>
      <c r="P39" s="119">
        <v>124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28"/>
      <c r="B40" s="130"/>
      <c r="C40" s="134" t="s">
        <v>235</v>
      </c>
      <c r="D40" s="135"/>
      <c r="E40" s="135" t="s">
        <v>236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207"/>
      <c r="B48" s="208"/>
      <c r="C48" s="209"/>
      <c r="D48" s="210"/>
      <c r="E48" s="210"/>
      <c r="F48" s="211"/>
      <c r="G48" s="193"/>
      <c r="H48" s="206"/>
      <c r="I48" s="193"/>
      <c r="J48" s="194"/>
      <c r="K48" s="194"/>
      <c r="L48" s="206"/>
      <c r="M48" s="193"/>
      <c r="N48" s="194"/>
      <c r="O48" s="206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22"/>
      <c r="V54" s="184" t="s">
        <v>188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99" t="s">
        <v>277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22"/>
      <c r="V55" s="80">
        <f>LEN(A55)</f>
        <v>72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6">
      <c r="A1" s="259" t="s">
        <v>24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</row>
    <row r="2" spans="1:15">
      <c r="A2" s="260" t="s">
        <v>0</v>
      </c>
      <c r="B2" s="260"/>
      <c r="C2" s="271" t="str">
        <f>IF(入力!C3="","",入力!C3)</f>
        <v>高根バレーボールクラブ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男女混合</v>
      </c>
      <c r="K2" s="260"/>
      <c r="L2" s="260"/>
      <c r="M2" s="260"/>
      <c r="N2" s="260"/>
      <c r="O2" s="260"/>
    </row>
    <row r="3" spans="1:15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13</v>
      </c>
      <c r="B4" s="260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古賀　亮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510134773</v>
      </c>
      <c r="H7" s="268"/>
      <c r="I7" s="268"/>
      <c r="J7" s="268">
        <f>IF(入力!J7="","",入力!J7)</f>
        <v>24096</v>
      </c>
      <c r="K7" s="268"/>
      <c r="L7" s="268"/>
      <c r="M7" s="268">
        <f>IF(入力!M7="","",入力!M7)</f>
        <v>426315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5" customHeight="1">
      <c r="A9" s="260" t="s">
        <v>2</v>
      </c>
      <c r="B9" s="260"/>
      <c r="C9" s="261" t="str">
        <f>IF(入力!C10="","",入力!C10&amp;"　"&amp;入力!E10)</f>
        <v>菊地　静一郎</v>
      </c>
      <c r="D9" s="262"/>
      <c r="E9" s="262"/>
      <c r="F9" s="262"/>
      <c r="G9" s="268">
        <f>IF(入力!G9="","",入力!G9)</f>
        <v>500095463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5" customHeight="1">
      <c r="A11" s="260" t="s">
        <v>3</v>
      </c>
      <c r="B11" s="260"/>
      <c r="C11" s="261" t="str">
        <f>IF(入力!C12="","",入力!C12&amp;"　"&amp;入力!E12)</f>
        <v>余田　正行</v>
      </c>
      <c r="D11" s="262"/>
      <c r="E11" s="262"/>
      <c r="F11" s="262"/>
      <c r="G11" s="268">
        <f>IF(入力!G11="","",入力!G11)</f>
        <v>514917010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/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峯川　理恵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>
      <c r="A17" s="260" t="s">
        <v>6</v>
      </c>
      <c r="B17" s="260"/>
      <c r="C17" s="271" t="str">
        <f>IF(入力!C17="","",入力!C17&amp;"　"&amp;入力!E17)</f>
        <v>船橋市新高根3-3-3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5" customHeight="1">
      <c r="A19" s="260" t="s">
        <v>7</v>
      </c>
      <c r="B19" s="260"/>
      <c r="C19" s="271" t="str">
        <f>IF(入力!C19="","",入力!C19&amp;"　"&amp;入力!E19)</f>
        <v>090-3909-7720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5" customHeight="1">
      <c r="A21" s="260" t="s">
        <v>8</v>
      </c>
      <c r="B21" s="260"/>
      <c r="C21" s="271" t="str">
        <f>IF(入力!C21="","",入力!C21&amp;"－"&amp;入力!E21&amp;"－"&amp;入力!G21)</f>
        <v>90－3909－7720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16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 t="str">
        <f>IF(入力!B25="","",入力!B25)</f>
        <v>①</v>
      </c>
      <c r="C25" s="261" t="str">
        <f>IF(入力!C26="","",入力!C26&amp;"　"&amp;入力!E26)</f>
        <v>草村　優月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船橋市立金杉小学校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515683093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西成田　理孔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船橋市立夏見台小学校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515072040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島村　美帆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船橋市立高根小学校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516773439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山口　美夏</v>
      </c>
      <c r="D31" s="262"/>
      <c r="E31" s="262"/>
      <c r="F31" s="262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船橋市立高根小学校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516976123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渡邊　希海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船橋市立金杉小学校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516237900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桒高　佑輔</v>
      </c>
      <c r="D35" s="262"/>
      <c r="E35" s="262"/>
      <c r="F35" s="262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船橋市立高根小学校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518819804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安孫子　珠羽</v>
      </c>
      <c r="D37" s="262"/>
      <c r="E37" s="262"/>
      <c r="F37" s="262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船橋市立高根東小学校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519029851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井上　莉月</v>
      </c>
      <c r="D39" s="262"/>
      <c r="E39" s="262"/>
      <c r="F39" s="262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船橋市立高根東小学校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519029868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 t="str">
        <f>IF(入力!B41="","",入力!B41)</f>
        <v/>
      </c>
      <c r="C41" s="261" t="str">
        <f>IF(入力!C42="","",入力!C42&amp;"　"&amp;入力!E42)</f>
        <v/>
      </c>
      <c r="D41" s="262"/>
      <c r="E41" s="262"/>
      <c r="F41" s="262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 t="str">
        <f>IF(入力!B43="","",入力!B43)</f>
        <v/>
      </c>
      <c r="C43" s="261" t="str">
        <f>IF(入力!C44="","",入力!C44&amp;"　"&amp;入力!E44)</f>
        <v/>
      </c>
      <c r="D43" s="262"/>
      <c r="E43" s="262"/>
      <c r="F43" s="262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 t="str">
        <f>IF(入力!B45="","",入力!B45)</f>
        <v/>
      </c>
      <c r="C45" s="261" t="str">
        <f>IF(入力!C46="","",入力!C46&amp;"　"&amp;入力!E46)</f>
        <v/>
      </c>
      <c r="D45" s="262"/>
      <c r="E45" s="262"/>
      <c r="F45" s="262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 t="str">
        <f>IF(入力!B47="","",入力!B47)</f>
        <v/>
      </c>
      <c r="C47" s="261" t="str">
        <f>IF(入力!C48="","",入力!C48&amp;"　"&amp;入力!E48)</f>
        <v/>
      </c>
      <c r="D47" s="262"/>
      <c r="E47" s="262"/>
      <c r="F47" s="262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baseColWidth="10" defaultColWidth="1.6640625" defaultRowHeight="14"/>
  <cols>
    <col min="58" max="58" width="2.1640625" customWidth="1"/>
  </cols>
  <sheetData>
    <row r="1" spans="1:60" ht="15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31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0"/>
      <c r="I14" s="331"/>
      <c r="J14" s="33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タカネバレーボールクラブ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77" t="s">
        <v>38</v>
      </c>
      <c r="AK16" s="378"/>
      <c r="AL16" s="378"/>
      <c r="AM16" s="379"/>
      <c r="AN16" s="402" t="str">
        <f>IF(入力!P3="","",入力!P3)</f>
        <v>船橋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総武</v>
      </c>
      <c r="BA16" s="391"/>
      <c r="BB16" s="391"/>
      <c r="BC16" s="391"/>
      <c r="BD16" s="391"/>
      <c r="BE16" s="391"/>
      <c r="BF16" s="429" t="s">
        <v>40</v>
      </c>
    </row>
    <row r="17" spans="3:58" ht="4.5" customHeight="1">
      <c r="C17" s="428"/>
      <c r="D17" s="317"/>
      <c r="E17" s="317"/>
      <c r="F17" s="317"/>
      <c r="G17" s="389"/>
      <c r="H17" s="400" t="str">
        <f>IF(入力!C3="","",入力!C3)</f>
        <v>高根バレーボールクラブ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(男女混合)</v>
      </c>
      <c r="V17" s="396"/>
      <c r="W17" s="396"/>
      <c r="X17" s="397"/>
      <c r="Y17" s="353" t="str">
        <f>IF(入力!C4="","",入力!C4)</f>
        <v/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17"/>
      <c r="AX17" s="317"/>
      <c r="AY17" s="389"/>
      <c r="AZ17" s="392"/>
      <c r="BA17" s="393"/>
      <c r="BB17" s="393"/>
      <c r="BC17" s="393"/>
      <c r="BD17" s="393"/>
      <c r="BE17" s="393"/>
      <c r="BF17" s="430"/>
    </row>
    <row r="18" spans="3:58" ht="16.5" customHeight="1">
      <c r="C18" s="368"/>
      <c r="D18" s="318"/>
      <c r="E18" s="318"/>
      <c r="F18" s="318"/>
      <c r="G18" s="369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8"/>
      <c r="V18" s="398"/>
      <c r="W18" s="398"/>
      <c r="X18" s="399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83"/>
      <c r="AK18" s="333"/>
      <c r="AL18" s="333"/>
      <c r="AM18" s="384"/>
      <c r="AN18" s="406"/>
      <c r="AO18" s="407"/>
      <c r="AP18" s="407"/>
      <c r="AQ18" s="407"/>
      <c r="AR18" s="407"/>
      <c r="AS18" s="407"/>
      <c r="AT18" s="333"/>
      <c r="AU18" s="384"/>
      <c r="AV18" s="346"/>
      <c r="AW18" s="318"/>
      <c r="AX18" s="318"/>
      <c r="AY18" s="369"/>
      <c r="AZ18" s="394" t="str">
        <f>IF(入力!AE5="","",入力!AE5)</f>
        <v>船橋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61" t="s">
        <v>42</v>
      </c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 t="s">
        <v>69</v>
      </c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 t="s">
        <v>70</v>
      </c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361"/>
      <c r="BF19" s="376"/>
    </row>
    <row r="20" spans="3:58" ht="15" customHeight="1">
      <c r="C20" s="360" t="s">
        <v>43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59">
        <f>IF(入力!J7="","",入力!J7)</f>
        <v>24096</v>
      </c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359"/>
      <c r="AC20" s="359"/>
      <c r="AD20" s="359" t="str">
        <f>IF(入力!J9="","",入力!J9)</f>
        <v/>
      </c>
      <c r="AE20" s="359"/>
      <c r="AF20" s="359"/>
      <c r="AG20" s="359"/>
      <c r="AH20" s="359"/>
      <c r="AI20" s="359"/>
      <c r="AJ20" s="359"/>
      <c r="AK20" s="359"/>
      <c r="AL20" s="359"/>
      <c r="AM20" s="359"/>
      <c r="AN20" s="359"/>
      <c r="AO20" s="359"/>
      <c r="AP20" s="359"/>
      <c r="AQ20" s="359"/>
      <c r="AR20" s="359"/>
      <c r="AS20" s="359" t="str">
        <f>IF(入力!J11="","",入力!J11)</f>
        <v/>
      </c>
      <c r="AT20" s="359"/>
      <c r="AU20" s="359"/>
      <c r="AV20" s="359"/>
      <c r="AW20" s="359"/>
      <c r="AX20" s="359"/>
      <c r="AY20" s="359"/>
      <c r="AZ20" s="359"/>
      <c r="BA20" s="359"/>
      <c r="BB20" s="359"/>
      <c r="BC20" s="359"/>
      <c r="BD20" s="359"/>
      <c r="BE20" s="359"/>
      <c r="BF20" s="373"/>
    </row>
    <row r="21" spans="3:58" ht="15" customHeight="1">
      <c r="C21" s="360" t="s">
        <v>44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59">
        <f>IF(入力!M7="","",入力!M7)</f>
        <v>426315</v>
      </c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 t="str">
        <f>IF(入力!M9="","",入力!M9)</f>
        <v/>
      </c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 t="str">
        <f>IF(入力!M11="","",入力!M11)</f>
        <v/>
      </c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73"/>
    </row>
    <row r="22" spans="3:58" ht="12" customHeight="1">
      <c r="C22" s="365" t="s">
        <v>71</v>
      </c>
      <c r="D22" s="366"/>
      <c r="E22" s="366"/>
      <c r="F22" s="366"/>
      <c r="G22" s="367"/>
      <c r="H22" s="362" t="str">
        <f>IF(入力!C7="","",入力!C7&amp;"　"&amp;入力!E7)</f>
        <v>コガ　アキラ</v>
      </c>
      <c r="I22" s="322"/>
      <c r="J22" s="322"/>
      <c r="K22" s="322"/>
      <c r="L22" s="322"/>
      <c r="M22" s="322"/>
      <c r="N22" s="322"/>
      <c r="O22" s="322"/>
      <c r="P22" s="322"/>
      <c r="Q22" s="335"/>
      <c r="R22" s="323" t="s">
        <v>45</v>
      </c>
      <c r="S22" s="322"/>
      <c r="T22" s="336">
        <f>IF(入力!AT7="","",入力!AT7)</f>
        <v>46</v>
      </c>
      <c r="U22" s="337"/>
      <c r="V22" s="338"/>
      <c r="W22" s="323" t="s">
        <v>46</v>
      </c>
      <c r="X22" s="323"/>
      <c r="Y22" s="323"/>
      <c r="Z22" s="14" t="s">
        <v>72</v>
      </c>
      <c r="AA22" s="15"/>
      <c r="AB22" s="322" t="str">
        <f>IF(入力!R7="","",入力!R7)</f>
        <v>274</v>
      </c>
      <c r="AC22" s="322"/>
      <c r="AD22" s="322"/>
      <c r="AE22" s="322"/>
      <c r="AF22" s="16" t="s">
        <v>73</v>
      </c>
      <c r="AG22" s="322" t="str">
        <f>IF(入力!W7="","",入力!W7)</f>
        <v>0818</v>
      </c>
      <c r="AH22" s="322"/>
      <c r="AI22" s="322"/>
      <c r="AJ22" s="322"/>
      <c r="AK22" s="322"/>
      <c r="AL22" s="322"/>
      <c r="AM22" s="322"/>
      <c r="AN22" s="322"/>
      <c r="AO22" s="322"/>
      <c r="AP22" s="322"/>
      <c r="AQ22" s="322"/>
      <c r="AR22" s="322"/>
      <c r="AS22" s="322"/>
      <c r="AT22" s="335"/>
      <c r="AU22" s="323" t="s">
        <v>47</v>
      </c>
      <c r="AV22" s="322"/>
      <c r="AW22" s="322"/>
      <c r="AX22" s="17" t="s">
        <v>74</v>
      </c>
      <c r="AY22" s="322" t="str">
        <f>IF(入力!AL7="","",入力!AL7)</f>
        <v>080</v>
      </c>
      <c r="AZ22" s="322"/>
      <c r="BA22" s="322"/>
      <c r="BB22" s="322"/>
      <c r="BC22" s="322"/>
      <c r="BD22" s="322"/>
      <c r="BE22" s="322"/>
      <c r="BF22" s="18" t="s">
        <v>75</v>
      </c>
    </row>
    <row r="23" spans="3:58" ht="19.5" customHeight="1">
      <c r="C23" s="368" t="s">
        <v>48</v>
      </c>
      <c r="D23" s="318"/>
      <c r="E23" s="318"/>
      <c r="F23" s="318"/>
      <c r="G23" s="369"/>
      <c r="H23" s="330" t="str">
        <f>IF(入力!C8="","",入力!C8&amp;"　"&amp;入力!E8)</f>
        <v>古賀　亮</v>
      </c>
      <c r="I23" s="331"/>
      <c r="J23" s="331"/>
      <c r="K23" s="331"/>
      <c r="L23" s="331"/>
      <c r="M23" s="331"/>
      <c r="N23" s="331"/>
      <c r="O23" s="331"/>
      <c r="P23" s="331"/>
      <c r="Q23" s="332"/>
      <c r="R23" s="318"/>
      <c r="S23" s="318"/>
      <c r="T23" s="370"/>
      <c r="U23" s="371"/>
      <c r="V23" s="372"/>
      <c r="W23" s="333"/>
      <c r="X23" s="333"/>
      <c r="Y23" s="333"/>
      <c r="Z23" s="343" t="str">
        <f>IF(入力!P8="","",入力!P8)</f>
        <v>船橋市緑台1-1-50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18"/>
      <c r="AV23" s="318"/>
      <c r="AW23" s="318"/>
      <c r="AX23" s="346" t="str">
        <f>IF(入力!AK8="","",入力!AK8)</f>
        <v>1239</v>
      </c>
      <c r="AY23" s="318"/>
      <c r="AZ23" s="318"/>
      <c r="BA23" s="318"/>
      <c r="BB23" s="19" t="s">
        <v>76</v>
      </c>
      <c r="BC23" s="318" t="str">
        <f>IF(入力!AP8="","",入力!AP8)</f>
        <v>1578</v>
      </c>
      <c r="BD23" s="318"/>
      <c r="BE23" s="318"/>
      <c r="BF23" s="342"/>
    </row>
    <row r="24" spans="3:58" ht="12" customHeight="1">
      <c r="C24" s="365" t="s">
        <v>77</v>
      </c>
      <c r="D24" s="366"/>
      <c r="E24" s="366"/>
      <c r="F24" s="366"/>
      <c r="G24" s="367"/>
      <c r="H24" s="362" t="str">
        <f>IF(入力!C9="","",入力!C9&amp;"　"&amp;入力!E9)</f>
        <v>キクチ　セイイチロウ</v>
      </c>
      <c r="I24" s="322"/>
      <c r="J24" s="322"/>
      <c r="K24" s="322"/>
      <c r="L24" s="322"/>
      <c r="M24" s="322"/>
      <c r="N24" s="322"/>
      <c r="O24" s="322"/>
      <c r="P24" s="322"/>
      <c r="Q24" s="335"/>
      <c r="R24" s="323" t="s">
        <v>45</v>
      </c>
      <c r="S24" s="322"/>
      <c r="T24" s="336">
        <f>IF(入力!AT9="","",入力!AT9)</f>
        <v>42</v>
      </c>
      <c r="U24" s="337"/>
      <c r="V24" s="338"/>
      <c r="W24" s="323" t="s">
        <v>46</v>
      </c>
      <c r="X24" s="323"/>
      <c r="Y24" s="323"/>
      <c r="Z24" s="14" t="s">
        <v>72</v>
      </c>
      <c r="AA24" s="15"/>
      <c r="AB24" s="322" t="str">
        <f>IF(入力!R9="","",入力!R9)</f>
        <v>274</v>
      </c>
      <c r="AC24" s="322"/>
      <c r="AD24" s="322"/>
      <c r="AE24" s="322"/>
      <c r="AF24" s="16" t="s">
        <v>73</v>
      </c>
      <c r="AG24" s="322" t="str">
        <f>IF(入力!W9="","",入力!W9)</f>
        <v>0813</v>
      </c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35"/>
      <c r="AU24" s="323" t="s">
        <v>47</v>
      </c>
      <c r="AV24" s="322"/>
      <c r="AW24" s="322"/>
      <c r="AX24" s="17" t="s">
        <v>74</v>
      </c>
      <c r="AY24" s="322" t="str">
        <f>IF(入力!AL9="","",入力!AL9)</f>
        <v>090</v>
      </c>
      <c r="AZ24" s="322"/>
      <c r="BA24" s="322"/>
      <c r="BB24" s="322"/>
      <c r="BC24" s="322"/>
      <c r="BD24" s="322"/>
      <c r="BE24" s="322"/>
      <c r="BF24" s="18" t="s">
        <v>75</v>
      </c>
    </row>
    <row r="25" spans="3:58" ht="19.5" customHeight="1">
      <c r="C25" s="368" t="s">
        <v>78</v>
      </c>
      <c r="D25" s="318"/>
      <c r="E25" s="318"/>
      <c r="F25" s="318"/>
      <c r="G25" s="369"/>
      <c r="H25" s="330" t="str">
        <f>IF(入力!C10="","",入力!C10&amp;"　"&amp;入力!E10)</f>
        <v>菊地　静一郎</v>
      </c>
      <c r="I25" s="331"/>
      <c r="J25" s="331"/>
      <c r="K25" s="331"/>
      <c r="L25" s="331"/>
      <c r="M25" s="331"/>
      <c r="N25" s="331"/>
      <c r="O25" s="331"/>
      <c r="P25" s="331"/>
      <c r="Q25" s="332"/>
      <c r="R25" s="318"/>
      <c r="S25" s="318"/>
      <c r="T25" s="370"/>
      <c r="U25" s="371"/>
      <c r="V25" s="372"/>
      <c r="W25" s="333"/>
      <c r="X25" s="333"/>
      <c r="Y25" s="333"/>
      <c r="Z25" s="343" t="str">
        <f>IF(入力!P10="","",入力!P10)</f>
        <v>船橋市南三咲3-2-14-206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18"/>
      <c r="AV25" s="318"/>
      <c r="AW25" s="318"/>
      <c r="AX25" s="346" t="str">
        <f>IF(入力!AK10="","",入力!AK10)</f>
        <v>4969</v>
      </c>
      <c r="AY25" s="318"/>
      <c r="AZ25" s="318"/>
      <c r="BA25" s="318"/>
      <c r="BB25" s="19" t="s">
        <v>76</v>
      </c>
      <c r="BC25" s="318" t="str">
        <f>IF(入力!AP10="","",入力!AP10)</f>
        <v>4771</v>
      </c>
      <c r="BD25" s="318"/>
      <c r="BE25" s="318"/>
      <c r="BF25" s="342"/>
    </row>
    <row r="26" spans="3:58" ht="12" customHeight="1">
      <c r="C26" s="365" t="s">
        <v>71</v>
      </c>
      <c r="D26" s="366"/>
      <c r="E26" s="366"/>
      <c r="F26" s="366"/>
      <c r="G26" s="367"/>
      <c r="H26" s="362" t="str">
        <f>IF(入力!C11="","",入力!C11&amp;"　"&amp;入力!E11)</f>
        <v>ヨダ　マサユキ</v>
      </c>
      <c r="I26" s="322"/>
      <c r="J26" s="322"/>
      <c r="K26" s="322"/>
      <c r="L26" s="322"/>
      <c r="M26" s="322"/>
      <c r="N26" s="322"/>
      <c r="O26" s="322"/>
      <c r="P26" s="322"/>
      <c r="Q26" s="335"/>
      <c r="R26" s="323" t="s">
        <v>45</v>
      </c>
      <c r="S26" s="322"/>
      <c r="T26" s="336">
        <f>IF(入力!AT11="","",入力!AT11)</f>
        <v>44</v>
      </c>
      <c r="U26" s="337"/>
      <c r="V26" s="338"/>
      <c r="W26" s="323" t="s">
        <v>46</v>
      </c>
      <c r="X26" s="323"/>
      <c r="Y26" s="323"/>
      <c r="Z26" s="14" t="s">
        <v>72</v>
      </c>
      <c r="AA26" s="15"/>
      <c r="AB26" s="322" t="str">
        <f>IF(入力!R11="","",入力!R11)</f>
        <v>274</v>
      </c>
      <c r="AC26" s="322"/>
      <c r="AD26" s="322"/>
      <c r="AE26" s="322"/>
      <c r="AF26" s="16" t="s">
        <v>73</v>
      </c>
      <c r="AG26" s="322" t="str">
        <f>IF(入力!W11="","",入力!W11)</f>
        <v>0804</v>
      </c>
      <c r="AH26" s="322"/>
      <c r="AI26" s="322"/>
      <c r="AJ26" s="322"/>
      <c r="AK26" s="322"/>
      <c r="AL26" s="322"/>
      <c r="AM26" s="322"/>
      <c r="AN26" s="322"/>
      <c r="AO26" s="322"/>
      <c r="AP26" s="322"/>
      <c r="AQ26" s="322"/>
      <c r="AR26" s="322"/>
      <c r="AS26" s="322"/>
      <c r="AT26" s="335"/>
      <c r="AU26" s="323" t="s">
        <v>47</v>
      </c>
      <c r="AV26" s="322"/>
      <c r="AW26" s="322"/>
      <c r="AX26" s="17" t="s">
        <v>74</v>
      </c>
      <c r="AY26" s="322" t="str">
        <f>IF(入力!AL11="","",入力!AL11)</f>
        <v>090</v>
      </c>
      <c r="AZ26" s="322"/>
      <c r="BA26" s="322"/>
      <c r="BB26" s="322"/>
      <c r="BC26" s="322"/>
      <c r="BD26" s="322"/>
      <c r="BE26" s="322"/>
      <c r="BF26" s="18" t="s">
        <v>75</v>
      </c>
    </row>
    <row r="27" spans="3:58" ht="19.5" customHeight="1">
      <c r="C27" s="368" t="s">
        <v>79</v>
      </c>
      <c r="D27" s="318"/>
      <c r="E27" s="318"/>
      <c r="F27" s="318"/>
      <c r="G27" s="369"/>
      <c r="H27" s="330" t="str">
        <f>IF(入力!C12="","",入力!C12&amp;"　"&amp;入力!E12)</f>
        <v>余田　正行</v>
      </c>
      <c r="I27" s="331"/>
      <c r="J27" s="331"/>
      <c r="K27" s="331"/>
      <c r="L27" s="331"/>
      <c r="M27" s="331"/>
      <c r="N27" s="331"/>
      <c r="O27" s="331"/>
      <c r="P27" s="331"/>
      <c r="Q27" s="332"/>
      <c r="R27" s="318"/>
      <c r="S27" s="318"/>
      <c r="T27" s="370"/>
      <c r="U27" s="371"/>
      <c r="V27" s="372"/>
      <c r="W27" s="333"/>
      <c r="X27" s="333"/>
      <c r="Y27" s="333"/>
      <c r="Z27" s="343" t="str">
        <f>IF(入力!P12="","",入力!P12)</f>
        <v>船橋市みやぎ台2-13-10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18"/>
      <c r="AV27" s="318"/>
      <c r="AW27" s="318"/>
      <c r="AX27" s="346" t="str">
        <f>IF(入力!AK12="","",入力!AK12)</f>
        <v>1992</v>
      </c>
      <c r="AY27" s="318"/>
      <c r="AZ27" s="318"/>
      <c r="BA27" s="318"/>
      <c r="BB27" s="19" t="s">
        <v>76</v>
      </c>
      <c r="BC27" s="318" t="str">
        <f>IF(入力!AP12="","",入力!AP12)</f>
        <v>4184</v>
      </c>
      <c r="BD27" s="318"/>
      <c r="BE27" s="318"/>
      <c r="BF27" s="342"/>
    </row>
    <row r="28" spans="3:58" ht="12" customHeight="1">
      <c r="C28" s="365" t="s">
        <v>71</v>
      </c>
      <c r="D28" s="366"/>
      <c r="E28" s="366"/>
      <c r="F28" s="366"/>
      <c r="G28" s="367"/>
      <c r="H28" s="362" t="str">
        <f>IF(入力!C15="","",入力!C15&amp;"　"&amp;入力!E15)</f>
        <v>ミネカワ　リエ</v>
      </c>
      <c r="I28" s="322"/>
      <c r="J28" s="322"/>
      <c r="K28" s="322"/>
      <c r="L28" s="322"/>
      <c r="M28" s="322"/>
      <c r="N28" s="322"/>
      <c r="O28" s="322"/>
      <c r="P28" s="322"/>
      <c r="Q28" s="335"/>
      <c r="R28" s="323" t="s">
        <v>45</v>
      </c>
      <c r="S28" s="322"/>
      <c r="T28" s="336">
        <f>IF(入力!AT15="","",入力!AT15)</f>
        <v>56</v>
      </c>
      <c r="U28" s="337"/>
      <c r="V28" s="338"/>
      <c r="W28" s="323" t="s">
        <v>46</v>
      </c>
      <c r="X28" s="323"/>
      <c r="Y28" s="323"/>
      <c r="Z28" s="14" t="s">
        <v>72</v>
      </c>
      <c r="AA28" s="15"/>
      <c r="AB28" s="322" t="str">
        <f>IF(入力!R15="","",入力!R15)</f>
        <v>274</v>
      </c>
      <c r="AC28" s="322"/>
      <c r="AD28" s="322"/>
      <c r="AE28" s="322"/>
      <c r="AF28" s="16" t="s">
        <v>73</v>
      </c>
      <c r="AG28" s="322" t="str">
        <f>IF(入力!W15="","",入力!W15)</f>
        <v>0818</v>
      </c>
      <c r="AH28" s="322"/>
      <c r="AI28" s="322"/>
      <c r="AJ28" s="322"/>
      <c r="AK28" s="322"/>
      <c r="AL28" s="322"/>
      <c r="AM28" s="322"/>
      <c r="AN28" s="322"/>
      <c r="AO28" s="322"/>
      <c r="AP28" s="322"/>
      <c r="AQ28" s="322"/>
      <c r="AR28" s="322"/>
      <c r="AS28" s="322"/>
      <c r="AT28" s="335"/>
      <c r="AU28" s="323" t="s">
        <v>47</v>
      </c>
      <c r="AV28" s="322"/>
      <c r="AW28" s="322"/>
      <c r="AX28" s="17" t="s">
        <v>74</v>
      </c>
      <c r="AY28" s="322" t="str">
        <f>IF(入力!AL15="","",入力!AL15)</f>
        <v>090</v>
      </c>
      <c r="AZ28" s="322"/>
      <c r="BA28" s="322"/>
      <c r="BB28" s="322"/>
      <c r="BC28" s="322"/>
      <c r="BD28" s="322"/>
      <c r="BE28" s="322"/>
      <c r="BF28" s="18" t="s">
        <v>75</v>
      </c>
    </row>
    <row r="29" spans="3:58" ht="19.5" customHeight="1" thickBot="1">
      <c r="C29" s="363" t="s">
        <v>49</v>
      </c>
      <c r="D29" s="324"/>
      <c r="E29" s="324"/>
      <c r="F29" s="324"/>
      <c r="G29" s="364"/>
      <c r="H29" s="347" t="str">
        <f>IF(入力!C16="","",入力!C16&amp;"　"&amp;入力!E16)</f>
        <v>峯川　理恵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4"/>
      <c r="S29" s="324"/>
      <c r="T29" s="339"/>
      <c r="U29" s="340"/>
      <c r="V29" s="341"/>
      <c r="W29" s="334"/>
      <c r="X29" s="334"/>
      <c r="Y29" s="334"/>
      <c r="Z29" s="325" t="str">
        <f>IF(入力!P16="","",入力!P16)</f>
        <v>船橋市新高根3-3-3</v>
      </c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7"/>
      <c r="AU29" s="324"/>
      <c r="AV29" s="324"/>
      <c r="AW29" s="324"/>
      <c r="AX29" s="328" t="str">
        <f>IF(入力!AK16="","",入力!AK16)</f>
        <v>3909</v>
      </c>
      <c r="AY29" s="324"/>
      <c r="AZ29" s="324"/>
      <c r="BA29" s="324"/>
      <c r="BB29" s="73" t="s">
        <v>76</v>
      </c>
      <c r="BC29" s="324" t="str">
        <f>IF(入力!AP16="","",入力!AP16)</f>
        <v>7720</v>
      </c>
      <c r="BD29" s="324"/>
      <c r="BE29" s="324"/>
      <c r="BF29" s="32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9" t="s">
        <v>52</v>
      </c>
      <c r="D33" s="320"/>
      <c r="E33" s="320"/>
      <c r="F33" s="320" t="s">
        <v>53</v>
      </c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 t="s">
        <v>54</v>
      </c>
      <c r="R33" s="320"/>
      <c r="S33" s="320"/>
      <c r="T33" s="320" t="s">
        <v>55</v>
      </c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 t="s">
        <v>56</v>
      </c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 t="s">
        <v>57</v>
      </c>
      <c r="BA33" s="320"/>
      <c r="BB33" s="320"/>
      <c r="BC33" s="320"/>
      <c r="BD33" s="320"/>
      <c r="BE33" s="320"/>
      <c r="BF33" s="321"/>
    </row>
    <row r="34" spans="3:58" ht="15" customHeight="1">
      <c r="C34" s="278" t="str">
        <f>IF(入力!B25="","",入力!B25)</f>
        <v>①</v>
      </c>
      <c r="D34" s="279"/>
      <c r="E34" s="280"/>
      <c r="F34" s="284" t="str">
        <f>IF(入力!C26="","",入力!C25&amp;"　"&amp;入力!E25&amp;"
"&amp;入力!C26&amp;"　"&amp;入力!E26)</f>
        <v>クサムラ　ユヅキ
草村　優月</v>
      </c>
      <c r="G34" s="285"/>
      <c r="H34" s="285"/>
      <c r="I34" s="285"/>
      <c r="J34" s="285"/>
      <c r="K34" s="285"/>
      <c r="L34" s="285"/>
      <c r="M34" s="285"/>
      <c r="N34" s="285"/>
      <c r="O34" s="285"/>
      <c r="P34" s="286"/>
      <c r="Q34" s="290">
        <f>IF(入力!G25="","",入力!G25)</f>
        <v>6</v>
      </c>
      <c r="R34" s="291"/>
      <c r="S34" s="292"/>
      <c r="T34" s="296" t="str">
        <f>IF(入力!I25="","",入力!I25)</f>
        <v>船橋市立金杉小学校</v>
      </c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8"/>
      <c r="AJ34" s="290">
        <f>IF(入力!M25="","",入力!M25)</f>
        <v>515683093</v>
      </c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2"/>
      <c r="AZ34" s="290">
        <f>IF(入力!P25="","",入力!P25)</f>
        <v>144</v>
      </c>
      <c r="BA34" s="291"/>
      <c r="BB34" s="291"/>
      <c r="BC34" s="291"/>
      <c r="BD34" s="291"/>
      <c r="BE34" s="291"/>
      <c r="BF34" s="302"/>
    </row>
    <row r="35" spans="3:58" ht="15" customHeight="1">
      <c r="C35" s="304"/>
      <c r="D35" s="305"/>
      <c r="E35" s="306"/>
      <c r="F35" s="307"/>
      <c r="G35" s="308"/>
      <c r="H35" s="308"/>
      <c r="I35" s="308"/>
      <c r="J35" s="308"/>
      <c r="K35" s="308"/>
      <c r="L35" s="308"/>
      <c r="M35" s="308"/>
      <c r="N35" s="308"/>
      <c r="O35" s="308"/>
      <c r="P35" s="309"/>
      <c r="Q35" s="310"/>
      <c r="R35" s="311"/>
      <c r="S35" s="312"/>
      <c r="T35" s="313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4"/>
      <c r="AH35" s="314"/>
      <c r="AI35" s="315"/>
      <c r="AJ35" s="310"/>
      <c r="AK35" s="311"/>
      <c r="AL35" s="311"/>
      <c r="AM35" s="311"/>
      <c r="AN35" s="311"/>
      <c r="AO35" s="311"/>
      <c r="AP35" s="311"/>
      <c r="AQ35" s="311"/>
      <c r="AR35" s="311"/>
      <c r="AS35" s="311"/>
      <c r="AT35" s="311"/>
      <c r="AU35" s="311"/>
      <c r="AV35" s="311"/>
      <c r="AW35" s="311"/>
      <c r="AX35" s="311"/>
      <c r="AY35" s="312"/>
      <c r="AZ35" s="310"/>
      <c r="BA35" s="311"/>
      <c r="BB35" s="311"/>
      <c r="BC35" s="311"/>
      <c r="BD35" s="311"/>
      <c r="BE35" s="311"/>
      <c r="BF35" s="316"/>
    </row>
    <row r="36" spans="3:58" ht="15" customHeight="1">
      <c r="C36" s="278">
        <f>IF(入力!B27="","",入力!B27)</f>
        <v>2</v>
      </c>
      <c r="D36" s="279"/>
      <c r="E36" s="280"/>
      <c r="F36" s="284" t="str">
        <f>IF(入力!C28="","",入力!C27&amp;"　"&amp;入力!E27&amp;"
"&amp;入力!C28&amp;"　"&amp;入力!E28)</f>
        <v>ニシナリタ　リク
西成田　理孔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6"/>
      <c r="Q36" s="290">
        <f>IF(入力!G27="","",入力!G27)</f>
        <v>6</v>
      </c>
      <c r="R36" s="291"/>
      <c r="S36" s="292"/>
      <c r="T36" s="296" t="str">
        <f>IF(入力!I27="","",入力!I27)</f>
        <v>船橋市立夏見台小学校</v>
      </c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8"/>
      <c r="AJ36" s="290">
        <f>IF(入力!M27="","",入力!M27)</f>
        <v>515072040</v>
      </c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2"/>
      <c r="AZ36" s="290">
        <f>IF(入力!P27="","",入力!P27)</f>
        <v>140</v>
      </c>
      <c r="BA36" s="291"/>
      <c r="BB36" s="291"/>
      <c r="BC36" s="291"/>
      <c r="BD36" s="291"/>
      <c r="BE36" s="291"/>
      <c r="BF36" s="302"/>
    </row>
    <row r="37" spans="3:58" ht="15" customHeight="1">
      <c r="C37" s="304"/>
      <c r="D37" s="305"/>
      <c r="E37" s="306"/>
      <c r="F37" s="307"/>
      <c r="G37" s="308"/>
      <c r="H37" s="308"/>
      <c r="I37" s="308"/>
      <c r="J37" s="308"/>
      <c r="K37" s="308"/>
      <c r="L37" s="308"/>
      <c r="M37" s="308"/>
      <c r="N37" s="308"/>
      <c r="O37" s="308"/>
      <c r="P37" s="309"/>
      <c r="Q37" s="310"/>
      <c r="R37" s="311"/>
      <c r="S37" s="312"/>
      <c r="T37" s="313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4"/>
      <c r="AG37" s="314"/>
      <c r="AH37" s="314"/>
      <c r="AI37" s="315"/>
      <c r="AJ37" s="310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2"/>
      <c r="AZ37" s="310"/>
      <c r="BA37" s="311"/>
      <c r="BB37" s="311"/>
      <c r="BC37" s="311"/>
      <c r="BD37" s="311"/>
      <c r="BE37" s="311"/>
      <c r="BF37" s="316"/>
    </row>
    <row r="38" spans="3:58" ht="15" customHeight="1">
      <c r="C38" s="278">
        <f>IF(入力!B29="","",入力!B29)</f>
        <v>3</v>
      </c>
      <c r="D38" s="279"/>
      <c r="E38" s="280"/>
      <c r="F38" s="284" t="str">
        <f>IF(入力!C30="","",入力!C29&amp;"　"&amp;入力!E29&amp;"
"&amp;入力!C30&amp;"　"&amp;入力!E30)</f>
        <v>シマムラ　ミホ
島村　美帆</v>
      </c>
      <c r="G38" s="285"/>
      <c r="H38" s="285"/>
      <c r="I38" s="285"/>
      <c r="J38" s="285"/>
      <c r="K38" s="285"/>
      <c r="L38" s="285"/>
      <c r="M38" s="285"/>
      <c r="N38" s="285"/>
      <c r="O38" s="285"/>
      <c r="P38" s="286"/>
      <c r="Q38" s="290">
        <f>IF(入力!G29="","",入力!G29)</f>
        <v>6</v>
      </c>
      <c r="R38" s="291"/>
      <c r="S38" s="292"/>
      <c r="T38" s="296" t="str">
        <f>IF(入力!I29="","",入力!I29)</f>
        <v>船橋市立高根小学校</v>
      </c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8"/>
      <c r="AJ38" s="290">
        <f>IF(入力!M29="","",入力!M29)</f>
        <v>516773439</v>
      </c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2"/>
      <c r="AZ38" s="290">
        <f>IF(入力!P29="","",入力!P29)</f>
        <v>142</v>
      </c>
      <c r="BA38" s="291"/>
      <c r="BB38" s="291"/>
      <c r="BC38" s="291"/>
      <c r="BD38" s="291"/>
      <c r="BE38" s="291"/>
      <c r="BF38" s="302"/>
    </row>
    <row r="39" spans="3:58" ht="15" customHeight="1">
      <c r="C39" s="304"/>
      <c r="D39" s="305"/>
      <c r="E39" s="306"/>
      <c r="F39" s="307"/>
      <c r="G39" s="308"/>
      <c r="H39" s="308"/>
      <c r="I39" s="308"/>
      <c r="J39" s="308"/>
      <c r="K39" s="308"/>
      <c r="L39" s="308"/>
      <c r="M39" s="308"/>
      <c r="N39" s="308"/>
      <c r="O39" s="308"/>
      <c r="P39" s="309"/>
      <c r="Q39" s="310"/>
      <c r="R39" s="311"/>
      <c r="S39" s="312"/>
      <c r="T39" s="313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5"/>
      <c r="AJ39" s="310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2"/>
      <c r="AZ39" s="310"/>
      <c r="BA39" s="311"/>
      <c r="BB39" s="311"/>
      <c r="BC39" s="311"/>
      <c r="BD39" s="311"/>
      <c r="BE39" s="311"/>
      <c r="BF39" s="316"/>
    </row>
    <row r="40" spans="3:58" ht="15" customHeight="1">
      <c r="C40" s="278">
        <f>IF(入力!B31="","",入力!B31)</f>
        <v>4</v>
      </c>
      <c r="D40" s="279"/>
      <c r="E40" s="280"/>
      <c r="F40" s="284" t="str">
        <f>IF(入力!C32="","",入力!C31&amp;"　"&amp;入力!E31&amp;"
"&amp;入力!C32&amp;"　"&amp;入力!E32)</f>
        <v>ヤマグチ　ミナツ
山口　美夏</v>
      </c>
      <c r="G40" s="285"/>
      <c r="H40" s="285"/>
      <c r="I40" s="285"/>
      <c r="J40" s="285"/>
      <c r="K40" s="285"/>
      <c r="L40" s="285"/>
      <c r="M40" s="285"/>
      <c r="N40" s="285"/>
      <c r="O40" s="285"/>
      <c r="P40" s="286"/>
      <c r="Q40" s="290">
        <f>IF(入力!G31="","",入力!G31)</f>
        <v>6</v>
      </c>
      <c r="R40" s="291"/>
      <c r="S40" s="292"/>
      <c r="T40" s="296" t="str">
        <f>IF(入力!I31="","",入力!I31)</f>
        <v>船橋市立高根小学校</v>
      </c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8"/>
      <c r="AJ40" s="290">
        <f>IF(入力!M31="","",入力!M31)</f>
        <v>516976123</v>
      </c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2"/>
      <c r="AZ40" s="290">
        <f>IF(入力!P31="","",入力!P31)</f>
        <v>154</v>
      </c>
      <c r="BA40" s="291"/>
      <c r="BB40" s="291"/>
      <c r="BC40" s="291"/>
      <c r="BD40" s="291"/>
      <c r="BE40" s="291"/>
      <c r="BF40" s="302"/>
    </row>
    <row r="41" spans="3:58" ht="15" customHeight="1">
      <c r="C41" s="304"/>
      <c r="D41" s="305"/>
      <c r="E41" s="306"/>
      <c r="F41" s="307"/>
      <c r="G41" s="308"/>
      <c r="H41" s="308"/>
      <c r="I41" s="308"/>
      <c r="J41" s="308"/>
      <c r="K41" s="308"/>
      <c r="L41" s="308"/>
      <c r="M41" s="308"/>
      <c r="N41" s="308"/>
      <c r="O41" s="308"/>
      <c r="P41" s="309"/>
      <c r="Q41" s="310"/>
      <c r="R41" s="311"/>
      <c r="S41" s="312"/>
      <c r="T41" s="313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5"/>
      <c r="AJ41" s="310"/>
      <c r="AK41" s="311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311"/>
      <c r="AW41" s="311"/>
      <c r="AX41" s="311"/>
      <c r="AY41" s="312"/>
      <c r="AZ41" s="310"/>
      <c r="BA41" s="311"/>
      <c r="BB41" s="311"/>
      <c r="BC41" s="311"/>
      <c r="BD41" s="311"/>
      <c r="BE41" s="311"/>
      <c r="BF41" s="316"/>
    </row>
    <row r="42" spans="3:58" ht="15" customHeight="1">
      <c r="C42" s="278">
        <f>IF(入力!B33="","",入力!B33)</f>
        <v>5</v>
      </c>
      <c r="D42" s="279"/>
      <c r="E42" s="280"/>
      <c r="F42" s="284" t="str">
        <f>IF(入力!C34="","",入力!C33&amp;"　"&amp;入力!E33&amp;"
"&amp;入力!C34&amp;"　"&amp;入力!E34)</f>
        <v>ワタナベ　ノゾミ
渡邊　希海</v>
      </c>
      <c r="G42" s="285"/>
      <c r="H42" s="285"/>
      <c r="I42" s="285"/>
      <c r="J42" s="285"/>
      <c r="K42" s="285"/>
      <c r="L42" s="285"/>
      <c r="M42" s="285"/>
      <c r="N42" s="285"/>
      <c r="O42" s="285"/>
      <c r="P42" s="286"/>
      <c r="Q42" s="290">
        <f>IF(入力!G33="","",入力!G33)</f>
        <v>5</v>
      </c>
      <c r="R42" s="291"/>
      <c r="S42" s="292"/>
      <c r="T42" s="296" t="str">
        <f>IF(入力!I33="","",入力!I33)</f>
        <v>船橋市立金杉小学校</v>
      </c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8"/>
      <c r="AJ42" s="290">
        <f>IF(入力!M33="","",入力!M33)</f>
        <v>516237900</v>
      </c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2"/>
      <c r="AZ42" s="290">
        <f>IF(入力!P33="","",入力!P33)</f>
        <v>141</v>
      </c>
      <c r="BA42" s="291"/>
      <c r="BB42" s="291"/>
      <c r="BC42" s="291"/>
      <c r="BD42" s="291"/>
      <c r="BE42" s="291"/>
      <c r="BF42" s="302"/>
    </row>
    <row r="43" spans="3:58" ht="15" customHeight="1">
      <c r="C43" s="304"/>
      <c r="D43" s="305"/>
      <c r="E43" s="306"/>
      <c r="F43" s="307"/>
      <c r="G43" s="308"/>
      <c r="H43" s="308"/>
      <c r="I43" s="308"/>
      <c r="J43" s="308"/>
      <c r="K43" s="308"/>
      <c r="L43" s="308"/>
      <c r="M43" s="308"/>
      <c r="N43" s="308"/>
      <c r="O43" s="308"/>
      <c r="P43" s="309"/>
      <c r="Q43" s="310"/>
      <c r="R43" s="311"/>
      <c r="S43" s="312"/>
      <c r="T43" s="313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5"/>
      <c r="AJ43" s="310"/>
      <c r="AK43" s="311"/>
      <c r="AL43" s="311"/>
      <c r="AM43" s="311"/>
      <c r="AN43" s="311"/>
      <c r="AO43" s="311"/>
      <c r="AP43" s="311"/>
      <c r="AQ43" s="311"/>
      <c r="AR43" s="311"/>
      <c r="AS43" s="311"/>
      <c r="AT43" s="311"/>
      <c r="AU43" s="311"/>
      <c r="AV43" s="311"/>
      <c r="AW43" s="311"/>
      <c r="AX43" s="311"/>
      <c r="AY43" s="312"/>
      <c r="AZ43" s="310"/>
      <c r="BA43" s="311"/>
      <c r="BB43" s="311"/>
      <c r="BC43" s="311"/>
      <c r="BD43" s="311"/>
      <c r="BE43" s="311"/>
      <c r="BF43" s="316"/>
    </row>
    <row r="44" spans="3:58" ht="15" customHeight="1">
      <c r="C44" s="278">
        <f>IF(入力!B35="","",入力!B35)</f>
        <v>6</v>
      </c>
      <c r="D44" s="279"/>
      <c r="E44" s="280"/>
      <c r="F44" s="284" t="str">
        <f>IF(入力!C36="","",入力!C35&amp;"　"&amp;入力!E35&amp;"
"&amp;入力!C36&amp;"　"&amp;入力!E36)</f>
        <v>クワタカ　ユウスケ
桒高　佑輔</v>
      </c>
      <c r="G44" s="285"/>
      <c r="H44" s="285"/>
      <c r="I44" s="285"/>
      <c r="J44" s="285"/>
      <c r="K44" s="285"/>
      <c r="L44" s="285"/>
      <c r="M44" s="285"/>
      <c r="N44" s="285"/>
      <c r="O44" s="285"/>
      <c r="P44" s="286"/>
      <c r="Q44" s="290">
        <f>IF(入力!G35="","",入力!G35)</f>
        <v>3</v>
      </c>
      <c r="R44" s="291"/>
      <c r="S44" s="292"/>
      <c r="T44" s="296" t="str">
        <f>IF(入力!I35="","",入力!I35)</f>
        <v>船橋市立高根小学校</v>
      </c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8"/>
      <c r="AJ44" s="290">
        <f>IF(入力!M35="","",入力!M35)</f>
        <v>518819804</v>
      </c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2"/>
      <c r="AZ44" s="290">
        <f>IF(入力!P35="","",入力!P35)</f>
        <v>118</v>
      </c>
      <c r="BA44" s="291"/>
      <c r="BB44" s="291"/>
      <c r="BC44" s="291"/>
      <c r="BD44" s="291"/>
      <c r="BE44" s="291"/>
      <c r="BF44" s="302"/>
    </row>
    <row r="45" spans="3:58" ht="15" customHeight="1">
      <c r="C45" s="304"/>
      <c r="D45" s="305"/>
      <c r="E45" s="306"/>
      <c r="F45" s="307"/>
      <c r="G45" s="308"/>
      <c r="H45" s="308"/>
      <c r="I45" s="308"/>
      <c r="J45" s="308"/>
      <c r="K45" s="308"/>
      <c r="L45" s="308"/>
      <c r="M45" s="308"/>
      <c r="N45" s="308"/>
      <c r="O45" s="308"/>
      <c r="P45" s="309"/>
      <c r="Q45" s="310"/>
      <c r="R45" s="311"/>
      <c r="S45" s="312"/>
      <c r="T45" s="313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5"/>
      <c r="AJ45" s="310"/>
      <c r="AK45" s="311"/>
      <c r="AL45" s="311"/>
      <c r="AM45" s="311"/>
      <c r="AN45" s="311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2"/>
      <c r="AZ45" s="310"/>
      <c r="BA45" s="311"/>
      <c r="BB45" s="311"/>
      <c r="BC45" s="311"/>
      <c r="BD45" s="311"/>
      <c r="BE45" s="311"/>
      <c r="BF45" s="316"/>
    </row>
    <row r="46" spans="3:58" ht="15" customHeight="1">
      <c r="C46" s="278">
        <f>IF(入力!B37="","",入力!B37)</f>
        <v>7</v>
      </c>
      <c r="D46" s="279"/>
      <c r="E46" s="280"/>
      <c r="F46" s="284" t="str">
        <f>IF(入力!C38="","",入力!C37&amp;"　"&amp;入力!E37&amp;"
"&amp;入力!C38&amp;"　"&amp;入力!E38)</f>
        <v>アビコ　ミウ
安孫子　珠羽</v>
      </c>
      <c r="G46" s="285"/>
      <c r="H46" s="285"/>
      <c r="I46" s="285"/>
      <c r="J46" s="285"/>
      <c r="K46" s="285"/>
      <c r="L46" s="285"/>
      <c r="M46" s="285"/>
      <c r="N46" s="285"/>
      <c r="O46" s="285"/>
      <c r="P46" s="286"/>
      <c r="Q46" s="290">
        <f>IF(入力!G37="","",入力!G37)</f>
        <v>5</v>
      </c>
      <c r="R46" s="291"/>
      <c r="S46" s="292"/>
      <c r="T46" s="296" t="str">
        <f>IF(入力!I37="","",入力!I37)</f>
        <v>船橋市立高根東小学校</v>
      </c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8"/>
      <c r="AJ46" s="290">
        <f>IF(入力!M37="","",入力!M37)</f>
        <v>519029851</v>
      </c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2"/>
      <c r="AZ46" s="290">
        <f>IF(入力!P37="","",入力!P37)</f>
        <v>147</v>
      </c>
      <c r="BA46" s="291"/>
      <c r="BB46" s="291"/>
      <c r="BC46" s="291"/>
      <c r="BD46" s="291"/>
      <c r="BE46" s="291"/>
      <c r="BF46" s="302"/>
    </row>
    <row r="47" spans="3:58" ht="15" customHeight="1">
      <c r="C47" s="304"/>
      <c r="D47" s="305"/>
      <c r="E47" s="306"/>
      <c r="F47" s="307"/>
      <c r="G47" s="308"/>
      <c r="H47" s="308"/>
      <c r="I47" s="308"/>
      <c r="J47" s="308"/>
      <c r="K47" s="308"/>
      <c r="L47" s="308"/>
      <c r="M47" s="308"/>
      <c r="N47" s="308"/>
      <c r="O47" s="308"/>
      <c r="P47" s="309"/>
      <c r="Q47" s="310"/>
      <c r="R47" s="311"/>
      <c r="S47" s="312"/>
      <c r="T47" s="313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5"/>
      <c r="AJ47" s="310"/>
      <c r="AK47" s="311"/>
      <c r="AL47" s="311"/>
      <c r="AM47" s="311"/>
      <c r="AN47" s="311"/>
      <c r="AO47" s="311"/>
      <c r="AP47" s="311"/>
      <c r="AQ47" s="311"/>
      <c r="AR47" s="311"/>
      <c r="AS47" s="311"/>
      <c r="AT47" s="311"/>
      <c r="AU47" s="311"/>
      <c r="AV47" s="311"/>
      <c r="AW47" s="311"/>
      <c r="AX47" s="311"/>
      <c r="AY47" s="312"/>
      <c r="AZ47" s="310"/>
      <c r="BA47" s="311"/>
      <c r="BB47" s="311"/>
      <c r="BC47" s="311"/>
      <c r="BD47" s="311"/>
      <c r="BE47" s="311"/>
      <c r="BF47" s="316"/>
    </row>
    <row r="48" spans="3:58" ht="15" customHeight="1">
      <c r="C48" s="278">
        <f>IF(入力!B39="","",入力!B39)</f>
        <v>8</v>
      </c>
      <c r="D48" s="279"/>
      <c r="E48" s="280"/>
      <c r="F48" s="284" t="str">
        <f>IF(入力!C40="","",入力!C39&amp;"　"&amp;入力!E39&amp;"
"&amp;入力!C40&amp;"　"&amp;入力!E40)</f>
        <v>イノウエ　リヅキ
井上　莉月</v>
      </c>
      <c r="G48" s="285"/>
      <c r="H48" s="285"/>
      <c r="I48" s="285"/>
      <c r="J48" s="285"/>
      <c r="K48" s="285"/>
      <c r="L48" s="285"/>
      <c r="M48" s="285"/>
      <c r="N48" s="285"/>
      <c r="O48" s="285"/>
      <c r="P48" s="286"/>
      <c r="Q48" s="290">
        <f>IF(入力!G39="","",入力!G39)</f>
        <v>4</v>
      </c>
      <c r="R48" s="291"/>
      <c r="S48" s="292"/>
      <c r="T48" s="296" t="str">
        <f>IF(入力!I39="","",入力!I39)</f>
        <v>船橋市立高根東小学校</v>
      </c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8"/>
      <c r="AJ48" s="290">
        <f>IF(入力!M39="","",入力!M39)</f>
        <v>519029868</v>
      </c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2"/>
      <c r="AZ48" s="290">
        <f>IF(入力!P39="","",入力!P39)</f>
        <v>124</v>
      </c>
      <c r="BA48" s="291"/>
      <c r="BB48" s="291"/>
      <c r="BC48" s="291"/>
      <c r="BD48" s="291"/>
      <c r="BE48" s="291"/>
      <c r="BF48" s="302"/>
    </row>
    <row r="49" spans="3:58" ht="15" customHeight="1">
      <c r="C49" s="304"/>
      <c r="D49" s="305"/>
      <c r="E49" s="306"/>
      <c r="F49" s="307"/>
      <c r="G49" s="308"/>
      <c r="H49" s="308"/>
      <c r="I49" s="308"/>
      <c r="J49" s="308"/>
      <c r="K49" s="308"/>
      <c r="L49" s="308"/>
      <c r="M49" s="308"/>
      <c r="N49" s="308"/>
      <c r="O49" s="308"/>
      <c r="P49" s="309"/>
      <c r="Q49" s="310"/>
      <c r="R49" s="311"/>
      <c r="S49" s="312"/>
      <c r="T49" s="313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5"/>
      <c r="AJ49" s="310"/>
      <c r="AK49" s="311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2"/>
      <c r="AZ49" s="310"/>
      <c r="BA49" s="311"/>
      <c r="BB49" s="311"/>
      <c r="BC49" s="311"/>
      <c r="BD49" s="311"/>
      <c r="BE49" s="311"/>
      <c r="BF49" s="316"/>
    </row>
    <row r="50" spans="3:58" ht="15" customHeight="1">
      <c r="C50" s="278" t="str">
        <f>IF(入力!B41="","",入力!B41)</f>
        <v/>
      </c>
      <c r="D50" s="279"/>
      <c r="E50" s="280"/>
      <c r="F50" s="284" t="str">
        <f>IF(入力!C42="","",入力!C41&amp;"　"&amp;入力!E41&amp;"
"&amp;入力!C42&amp;"　"&amp;入力!E42)</f>
        <v/>
      </c>
      <c r="G50" s="285"/>
      <c r="H50" s="285"/>
      <c r="I50" s="285"/>
      <c r="J50" s="285"/>
      <c r="K50" s="285"/>
      <c r="L50" s="285"/>
      <c r="M50" s="285"/>
      <c r="N50" s="285"/>
      <c r="O50" s="285"/>
      <c r="P50" s="286"/>
      <c r="Q50" s="290" t="str">
        <f>IF(入力!G41="","",入力!G41)</f>
        <v/>
      </c>
      <c r="R50" s="291"/>
      <c r="S50" s="292"/>
      <c r="T50" s="296" t="str">
        <f>IF(入力!I41="","",入力!I41)</f>
        <v/>
      </c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8"/>
      <c r="AJ50" s="290" t="str">
        <f>IF(入力!M41="","",入力!M41)</f>
        <v/>
      </c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2"/>
      <c r="AZ50" s="290" t="str">
        <f>IF(入力!P41="","",入力!P41)</f>
        <v/>
      </c>
      <c r="BA50" s="291"/>
      <c r="BB50" s="291"/>
      <c r="BC50" s="291"/>
      <c r="BD50" s="291"/>
      <c r="BE50" s="291"/>
      <c r="BF50" s="302"/>
    </row>
    <row r="51" spans="3:58" ht="15" customHeight="1">
      <c r="C51" s="304"/>
      <c r="D51" s="305"/>
      <c r="E51" s="306"/>
      <c r="F51" s="307"/>
      <c r="G51" s="308"/>
      <c r="H51" s="308"/>
      <c r="I51" s="308"/>
      <c r="J51" s="308"/>
      <c r="K51" s="308"/>
      <c r="L51" s="308"/>
      <c r="M51" s="308"/>
      <c r="N51" s="308"/>
      <c r="O51" s="308"/>
      <c r="P51" s="309"/>
      <c r="Q51" s="310"/>
      <c r="R51" s="311"/>
      <c r="S51" s="312"/>
      <c r="T51" s="313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5"/>
      <c r="AJ51" s="310"/>
      <c r="AK51" s="311"/>
      <c r="AL51" s="311"/>
      <c r="AM51" s="311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2"/>
      <c r="AZ51" s="310"/>
      <c r="BA51" s="311"/>
      <c r="BB51" s="311"/>
      <c r="BC51" s="311"/>
      <c r="BD51" s="311"/>
      <c r="BE51" s="311"/>
      <c r="BF51" s="316"/>
    </row>
    <row r="52" spans="3:58" ht="15" customHeight="1">
      <c r="C52" s="278" t="str">
        <f>IF(入力!B43="","",入力!B43)</f>
        <v/>
      </c>
      <c r="D52" s="279"/>
      <c r="E52" s="280"/>
      <c r="F52" s="284" t="str">
        <f>IF(入力!C44="","",入力!C43&amp;"　"&amp;入力!E43&amp;"
"&amp;入力!C44&amp;"　"&amp;入力!E44)</f>
        <v/>
      </c>
      <c r="G52" s="285"/>
      <c r="H52" s="285"/>
      <c r="I52" s="285"/>
      <c r="J52" s="285"/>
      <c r="K52" s="285"/>
      <c r="L52" s="285"/>
      <c r="M52" s="285"/>
      <c r="N52" s="285"/>
      <c r="O52" s="285"/>
      <c r="P52" s="286"/>
      <c r="Q52" s="290" t="str">
        <f>IF(入力!G43="","",入力!G43)</f>
        <v/>
      </c>
      <c r="R52" s="291"/>
      <c r="S52" s="292"/>
      <c r="T52" s="296" t="str">
        <f>IF(入力!I43="","",入力!I43)</f>
        <v/>
      </c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8"/>
      <c r="AJ52" s="290" t="str">
        <f>IF(入力!M43="","",入力!M43)</f>
        <v/>
      </c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2"/>
      <c r="AZ52" s="290" t="str">
        <f>IF(入力!P43="","",入力!P43)</f>
        <v/>
      </c>
      <c r="BA52" s="291"/>
      <c r="BB52" s="291"/>
      <c r="BC52" s="291"/>
      <c r="BD52" s="291"/>
      <c r="BE52" s="291"/>
      <c r="BF52" s="302"/>
    </row>
    <row r="53" spans="3:58" ht="15" customHeight="1">
      <c r="C53" s="304"/>
      <c r="D53" s="305"/>
      <c r="E53" s="306"/>
      <c r="F53" s="307"/>
      <c r="G53" s="308"/>
      <c r="H53" s="308"/>
      <c r="I53" s="308"/>
      <c r="J53" s="308"/>
      <c r="K53" s="308"/>
      <c r="L53" s="308"/>
      <c r="M53" s="308"/>
      <c r="N53" s="308"/>
      <c r="O53" s="308"/>
      <c r="P53" s="309"/>
      <c r="Q53" s="310"/>
      <c r="R53" s="311"/>
      <c r="S53" s="312"/>
      <c r="T53" s="313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  <c r="AE53" s="314"/>
      <c r="AF53" s="314"/>
      <c r="AG53" s="314"/>
      <c r="AH53" s="314"/>
      <c r="AI53" s="315"/>
      <c r="AJ53" s="310"/>
      <c r="AK53" s="311"/>
      <c r="AL53" s="311"/>
      <c r="AM53" s="311"/>
      <c r="AN53" s="311"/>
      <c r="AO53" s="311"/>
      <c r="AP53" s="311"/>
      <c r="AQ53" s="311"/>
      <c r="AR53" s="311"/>
      <c r="AS53" s="311"/>
      <c r="AT53" s="311"/>
      <c r="AU53" s="311"/>
      <c r="AV53" s="311"/>
      <c r="AW53" s="311"/>
      <c r="AX53" s="311"/>
      <c r="AY53" s="312"/>
      <c r="AZ53" s="310"/>
      <c r="BA53" s="311"/>
      <c r="BB53" s="311"/>
      <c r="BC53" s="311"/>
      <c r="BD53" s="311"/>
      <c r="BE53" s="311"/>
      <c r="BF53" s="316"/>
    </row>
    <row r="54" spans="3:58" ht="15" customHeight="1">
      <c r="C54" s="278" t="str">
        <f>IF(入力!B45="","",入力!B45)</f>
        <v/>
      </c>
      <c r="D54" s="279"/>
      <c r="E54" s="280"/>
      <c r="F54" s="284" t="str">
        <f>IF(入力!C46="","",入力!C45&amp;"　"&amp;入力!E45&amp;"
"&amp;入力!C46&amp;"　"&amp;入力!E46)</f>
        <v/>
      </c>
      <c r="G54" s="285"/>
      <c r="H54" s="285"/>
      <c r="I54" s="285"/>
      <c r="J54" s="285"/>
      <c r="K54" s="285"/>
      <c r="L54" s="285"/>
      <c r="M54" s="285"/>
      <c r="N54" s="285"/>
      <c r="O54" s="285"/>
      <c r="P54" s="286"/>
      <c r="Q54" s="290" t="str">
        <f>IF(入力!G45="","",入力!G45)</f>
        <v/>
      </c>
      <c r="R54" s="291"/>
      <c r="S54" s="292"/>
      <c r="T54" s="296" t="str">
        <f>IF(入力!I45="","",入力!I45)</f>
        <v/>
      </c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8"/>
      <c r="AJ54" s="290" t="str">
        <f>IF(入力!M45="","",入力!M45)</f>
        <v/>
      </c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2"/>
      <c r="AZ54" s="290" t="str">
        <f>IF(入力!P45="","",入力!P45)</f>
        <v/>
      </c>
      <c r="BA54" s="291"/>
      <c r="BB54" s="291"/>
      <c r="BC54" s="291"/>
      <c r="BD54" s="291"/>
      <c r="BE54" s="291"/>
      <c r="BF54" s="302"/>
    </row>
    <row r="55" spans="3:58" ht="15" customHeight="1">
      <c r="C55" s="304"/>
      <c r="D55" s="305"/>
      <c r="E55" s="306"/>
      <c r="F55" s="307"/>
      <c r="G55" s="308"/>
      <c r="H55" s="308"/>
      <c r="I55" s="308"/>
      <c r="J55" s="308"/>
      <c r="K55" s="308"/>
      <c r="L55" s="308"/>
      <c r="M55" s="308"/>
      <c r="N55" s="308"/>
      <c r="O55" s="308"/>
      <c r="P55" s="309"/>
      <c r="Q55" s="310"/>
      <c r="R55" s="311"/>
      <c r="S55" s="312"/>
      <c r="T55" s="313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  <c r="AH55" s="314"/>
      <c r="AI55" s="315"/>
      <c r="AJ55" s="310"/>
      <c r="AK55" s="311"/>
      <c r="AL55" s="311"/>
      <c r="AM55" s="311"/>
      <c r="AN55" s="311"/>
      <c r="AO55" s="311"/>
      <c r="AP55" s="311"/>
      <c r="AQ55" s="311"/>
      <c r="AR55" s="311"/>
      <c r="AS55" s="311"/>
      <c r="AT55" s="311"/>
      <c r="AU55" s="311"/>
      <c r="AV55" s="311"/>
      <c r="AW55" s="311"/>
      <c r="AX55" s="311"/>
      <c r="AY55" s="312"/>
      <c r="AZ55" s="310"/>
      <c r="BA55" s="311"/>
      <c r="BB55" s="311"/>
      <c r="BC55" s="311"/>
      <c r="BD55" s="311"/>
      <c r="BE55" s="311"/>
      <c r="BF55" s="316"/>
    </row>
    <row r="56" spans="3:58" ht="15" customHeight="1">
      <c r="C56" s="278" t="str">
        <f>IF(入力!B47="","",入力!B47)</f>
        <v/>
      </c>
      <c r="D56" s="279"/>
      <c r="E56" s="280"/>
      <c r="F56" s="284" t="str">
        <f>IF(入力!C48="","",入力!C47&amp;"　"&amp;入力!E47&amp;"
"&amp;入力!C48&amp;"　"&amp;入力!E48)</f>
        <v/>
      </c>
      <c r="G56" s="285"/>
      <c r="H56" s="285"/>
      <c r="I56" s="285"/>
      <c r="J56" s="285"/>
      <c r="K56" s="285"/>
      <c r="L56" s="285"/>
      <c r="M56" s="285"/>
      <c r="N56" s="285"/>
      <c r="O56" s="285"/>
      <c r="P56" s="286"/>
      <c r="Q56" s="290" t="str">
        <f>IF(入力!G47="","",入力!G47)</f>
        <v/>
      </c>
      <c r="R56" s="291"/>
      <c r="S56" s="292"/>
      <c r="T56" s="296" t="str">
        <f>IF(入力!I47="","",入力!I47)</f>
        <v/>
      </c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8"/>
      <c r="AJ56" s="290" t="str">
        <f>IF(入力!M47="","",入力!M47)</f>
        <v/>
      </c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2"/>
      <c r="AZ56" s="290" t="str">
        <f>IF(入力!P47="","",入力!P47)</f>
        <v/>
      </c>
      <c r="BA56" s="291"/>
      <c r="BB56" s="291"/>
      <c r="BC56" s="291"/>
      <c r="BD56" s="291"/>
      <c r="BE56" s="291"/>
      <c r="BF56" s="302"/>
    </row>
    <row r="57" spans="3:58" ht="15" customHeight="1" thickBot="1">
      <c r="C57" s="281"/>
      <c r="D57" s="282"/>
      <c r="E57" s="283"/>
      <c r="F57" s="287"/>
      <c r="G57" s="288"/>
      <c r="H57" s="288"/>
      <c r="I57" s="288"/>
      <c r="J57" s="288"/>
      <c r="K57" s="288"/>
      <c r="L57" s="288"/>
      <c r="M57" s="288"/>
      <c r="N57" s="288"/>
      <c r="O57" s="288"/>
      <c r="P57" s="289"/>
      <c r="Q57" s="293"/>
      <c r="R57" s="294"/>
      <c r="S57" s="295"/>
      <c r="T57" s="299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1"/>
      <c r="AJ57" s="293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5"/>
      <c r="AZ57" s="293"/>
      <c r="BA57" s="294"/>
      <c r="BB57" s="294"/>
      <c r="BC57" s="294"/>
      <c r="BD57" s="294"/>
      <c r="BE57" s="294"/>
      <c r="BF57" s="30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BE64" s="318"/>
      <c r="BF64" s="31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1" t="s">
        <v>25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5" customHeight="1">
      <c r="A2" s="260" t="s">
        <v>0</v>
      </c>
      <c r="B2" s="260"/>
      <c r="C2" s="271" t="str">
        <f>IF(入力!C3="","",入力!C3)</f>
        <v>高根バレーボールクラブ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男女混合</v>
      </c>
      <c r="K2" s="260"/>
      <c r="L2" s="260"/>
      <c r="M2" s="260"/>
      <c r="N2" s="260"/>
      <c r="O2" s="260"/>
    </row>
    <row r="3" spans="1:15" ht="14.5" customHeight="1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古賀　亮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510134773</v>
      </c>
      <c r="H7" s="268"/>
      <c r="I7" s="268"/>
      <c r="J7" s="268">
        <f>IF(入力!J7="","",入力!J7)</f>
        <v>24096</v>
      </c>
      <c r="K7" s="268"/>
      <c r="L7" s="268"/>
      <c r="M7" s="268">
        <f>IF(入力!M7="","",入力!M7)</f>
        <v>426315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5" customHeight="1">
      <c r="A9" s="260" t="s">
        <v>19</v>
      </c>
      <c r="B9" s="260"/>
      <c r="C9" s="261" t="str">
        <f>IF(入力!C10="","",入力!C10&amp;"　"&amp;入力!E10)</f>
        <v>菊地　静一郎</v>
      </c>
      <c r="D9" s="262"/>
      <c r="E9" s="262"/>
      <c r="F9" s="262"/>
      <c r="G9" s="268">
        <f>IF(入力!G9="","",入力!G9)</f>
        <v>500095463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5" customHeight="1">
      <c r="A11" s="260" t="s">
        <v>20</v>
      </c>
      <c r="B11" s="260"/>
      <c r="C11" s="261" t="str">
        <f>IF(入力!C12="","",入力!C12&amp;"　"&amp;入力!E12)</f>
        <v>余田　正行</v>
      </c>
      <c r="D11" s="262"/>
      <c r="E11" s="262"/>
      <c r="F11" s="262"/>
      <c r="G11" s="268">
        <f>IF(入力!G11="","",入力!G11)</f>
        <v>514917010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/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峯川　理恵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5" customHeight="1">
      <c r="A17" s="260" t="s">
        <v>6</v>
      </c>
      <c r="B17" s="260"/>
      <c r="C17" s="271" t="str">
        <f>IF(入力!C17="","",入力!C17&amp;"　"&amp;入力!E17)</f>
        <v>船橋市新高根3-3-3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5" customHeight="1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5" customHeight="1">
      <c r="A19" s="260" t="s">
        <v>7</v>
      </c>
      <c r="B19" s="260"/>
      <c r="C19" s="271" t="str">
        <f>IF(入力!C19="","",入力!C19&amp;"　"&amp;入力!E19)</f>
        <v>090-3909-7720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5" customHeight="1">
      <c r="A21" s="260" t="s">
        <v>8</v>
      </c>
      <c r="B21" s="260"/>
      <c r="C21" s="271" t="str">
        <f>IF(入力!C21="","",入力!C21&amp;"－"&amp;入力!E21&amp;"－"&amp;入力!G21)</f>
        <v>90－3909－7720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61" t="str">
        <f>IF(入力!C26="","",入力!C26&amp;"　"&amp;入力!E26)</f>
        <v>草村　優月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船橋市立金杉小学校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515683093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西成田　理孔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船橋市立夏見台小学校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515072040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島村　美帆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船橋市立高根小学校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516773439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山口　美夏</v>
      </c>
      <c r="D31" s="262"/>
      <c r="E31" s="262"/>
      <c r="F31" s="262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船橋市立高根小学校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516976123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渡邊　希海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船橋市立金杉小学校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516237900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桒高　佑輔</v>
      </c>
      <c r="D35" s="262"/>
      <c r="E35" s="262"/>
      <c r="F35" s="262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船橋市立高根小学校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518819804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安孫子　珠羽</v>
      </c>
      <c r="D37" s="262"/>
      <c r="E37" s="262"/>
      <c r="F37" s="262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船橋市立高根東小学校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519029851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井上　莉月</v>
      </c>
      <c r="D39" s="262"/>
      <c r="E39" s="262"/>
      <c r="F39" s="262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船橋市立高根東小学校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519029868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 t="str">
        <f>IF(入力!B41="","",入力!B41)</f>
        <v/>
      </c>
      <c r="C41" s="261" t="str">
        <f>IF(入力!C42="","",入力!C42&amp;"　"&amp;入力!E42)</f>
        <v/>
      </c>
      <c r="D41" s="262"/>
      <c r="E41" s="262"/>
      <c r="F41" s="262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 t="str">
        <f>IF(入力!B43="","",入力!B43)</f>
        <v/>
      </c>
      <c r="C43" s="261" t="str">
        <f>IF(入力!C44="","",入力!C44&amp;"　"&amp;入力!E44)</f>
        <v/>
      </c>
      <c r="D43" s="262"/>
      <c r="E43" s="262"/>
      <c r="F43" s="262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 t="str">
        <f>IF(入力!B45="","",入力!B45)</f>
        <v/>
      </c>
      <c r="C45" s="261" t="str">
        <f>IF(入力!C46="","",入力!C46&amp;"　"&amp;入力!E46)</f>
        <v/>
      </c>
      <c r="D45" s="262"/>
      <c r="E45" s="262"/>
      <c r="F45" s="262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 t="str">
        <f>IF(入力!B47="","",入力!B47)</f>
        <v/>
      </c>
      <c r="C47" s="261" t="str">
        <f>IF(入力!C48="","",入力!C48&amp;"　"&amp;入力!E48)</f>
        <v/>
      </c>
      <c r="D47" s="262"/>
      <c r="E47" s="262"/>
      <c r="F47" s="262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65"/>
      <c r="D50" s="266"/>
      <c r="E50" s="266"/>
      <c r="F50" s="266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65"/>
      <c r="D52" s="266"/>
      <c r="E52" s="266"/>
      <c r="F52" s="266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baseColWidth="10" defaultColWidth="9" defaultRowHeight="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9" style="1"/>
  </cols>
  <sheetData>
    <row r="1" spans="1:15" ht="29">
      <c r="A1" s="431" t="s">
        <v>26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4.5" customHeight="1">
      <c r="A2" s="260" t="s">
        <v>0</v>
      </c>
      <c r="B2" s="260"/>
      <c r="C2" s="271" t="str">
        <f>IF(入力!C3="","",入力!C3)</f>
        <v>高根バレーボールクラブ</v>
      </c>
      <c r="D2" s="271"/>
      <c r="E2" s="271"/>
      <c r="F2" s="271"/>
      <c r="G2" s="271"/>
      <c r="H2" s="271"/>
      <c r="I2" s="271"/>
      <c r="J2" s="260" t="str">
        <f>IF(入力!J3="","",入力!J3)</f>
        <v>男女混合</v>
      </c>
      <c r="K2" s="260"/>
      <c r="L2" s="260"/>
      <c r="M2" s="260"/>
      <c r="N2" s="260"/>
      <c r="O2" s="260"/>
    </row>
    <row r="3" spans="1:15" ht="14.5" customHeight="1">
      <c r="A3" s="260"/>
      <c r="B3" s="260"/>
      <c r="C3" s="271"/>
      <c r="D3" s="271"/>
      <c r="E3" s="271"/>
      <c r="F3" s="271"/>
      <c r="G3" s="271"/>
      <c r="H3" s="271"/>
      <c r="I3" s="271"/>
      <c r="J3" s="260"/>
      <c r="K3" s="260"/>
      <c r="L3" s="260"/>
      <c r="M3" s="260"/>
      <c r="N3" s="260"/>
      <c r="O3" s="260"/>
    </row>
    <row r="4" spans="1:15" ht="15" customHeight="1">
      <c r="A4" s="260" t="s">
        <v>18</v>
      </c>
      <c r="B4" s="260"/>
      <c r="C4" s="272" t="str">
        <f>IF(入力!C4="","",IF(入力!C5="",入力!C4,入力!C4&amp;"　　"&amp;入力!C5))</f>
        <v/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0"/>
      <c r="B5" s="260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0" t="s">
        <v>1</v>
      </c>
      <c r="B6" s="260"/>
      <c r="C6" s="261" t="str">
        <f>IF(入力!C8="","",入力!C8&amp;"　"&amp;入力!E8)</f>
        <v>古賀　亮</v>
      </c>
      <c r="D6" s="262"/>
      <c r="E6" s="262"/>
      <c r="F6" s="262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0"/>
      <c r="B7" s="260"/>
      <c r="C7" s="263"/>
      <c r="D7" s="264"/>
      <c r="E7" s="264"/>
      <c r="F7" s="264"/>
      <c r="G7" s="268">
        <f>IF(入力!G7="","",入力!G7)</f>
        <v>510134773</v>
      </c>
      <c r="H7" s="268"/>
      <c r="I7" s="268"/>
      <c r="J7" s="268">
        <f>IF(入力!J7="","",入力!J7)</f>
        <v>24096</v>
      </c>
      <c r="K7" s="268"/>
      <c r="L7" s="268"/>
      <c r="M7" s="268">
        <f>IF(入力!M7="","",入力!M7)</f>
        <v>426315</v>
      </c>
      <c r="N7" s="268"/>
      <c r="O7" s="268"/>
    </row>
    <row r="8" spans="1:15" ht="13.5" customHeight="1">
      <c r="A8" s="260"/>
      <c r="B8" s="260"/>
      <c r="C8" s="265"/>
      <c r="D8" s="266"/>
      <c r="E8" s="266"/>
      <c r="F8" s="266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5" customHeight="1">
      <c r="A9" s="260" t="s">
        <v>19</v>
      </c>
      <c r="B9" s="260"/>
      <c r="C9" s="261" t="str">
        <f>IF(入力!C10="","",入力!C10&amp;"　"&amp;入力!E10)</f>
        <v>菊地　静一郎</v>
      </c>
      <c r="D9" s="262"/>
      <c r="E9" s="262"/>
      <c r="F9" s="262"/>
      <c r="G9" s="268">
        <f>IF(入力!G9="","",入力!G9)</f>
        <v>500095463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5" customHeight="1">
      <c r="A10" s="260"/>
      <c r="B10" s="260"/>
      <c r="C10" s="265"/>
      <c r="D10" s="266"/>
      <c r="E10" s="266"/>
      <c r="F10" s="266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5" customHeight="1">
      <c r="A11" s="260" t="s">
        <v>20</v>
      </c>
      <c r="B11" s="260"/>
      <c r="C11" s="261" t="str">
        <f>IF(入力!C12="","",入力!C12&amp;"　"&amp;入力!E12)</f>
        <v>余田　正行</v>
      </c>
      <c r="D11" s="262"/>
      <c r="E11" s="262"/>
      <c r="F11" s="262"/>
      <c r="G11" s="268">
        <f>IF(入力!G11="","",入力!G11)</f>
        <v>514917010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5" customHeight="1">
      <c r="A12" s="260"/>
      <c r="B12" s="260"/>
      <c r="C12" s="265"/>
      <c r="D12" s="266"/>
      <c r="E12" s="266"/>
      <c r="F12" s="266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4</v>
      </c>
      <c r="B13" s="260"/>
      <c r="C13" s="261" t="str">
        <f>IF(入力!C14="","",入力!C14&amp;"　"&amp;入力!E14)</f>
        <v/>
      </c>
      <c r="D13" s="262"/>
      <c r="E13" s="262"/>
      <c r="F13" s="262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0"/>
      <c r="B14" s="260"/>
      <c r="C14" s="265"/>
      <c r="D14" s="266"/>
      <c r="E14" s="266"/>
      <c r="F14" s="26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0" t="s">
        <v>5</v>
      </c>
      <c r="B15" s="260"/>
      <c r="C15" s="261" t="str">
        <f>IF(入力!C16="","",入力!C16&amp;"　"&amp;入力!E16)</f>
        <v>峯川　理恵</v>
      </c>
      <c r="D15" s="262"/>
      <c r="E15" s="262"/>
      <c r="F15" s="269" t="s">
        <v>22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0"/>
      <c r="B16" s="260"/>
      <c r="C16" s="265"/>
      <c r="D16" s="266"/>
      <c r="E16" s="266"/>
      <c r="F16" s="270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5" customHeight="1">
      <c r="A17" s="260" t="s">
        <v>6</v>
      </c>
      <c r="B17" s="260"/>
      <c r="C17" s="271" t="str">
        <f>IF(入力!C17="","",入力!C17&amp;"　"&amp;入力!E17)</f>
        <v>船橋市新高根3-3-3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5" customHeight="1">
      <c r="A18" s="260"/>
      <c r="B18" s="260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5" customHeight="1">
      <c r="A19" s="260" t="s">
        <v>7</v>
      </c>
      <c r="B19" s="260"/>
      <c r="C19" s="271" t="str">
        <f>IF(入力!C19="","",入力!C19&amp;"　"&amp;入力!E19)</f>
        <v>090-3909-7720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5" customHeight="1">
      <c r="A20" s="260"/>
      <c r="B20" s="260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5" customHeight="1">
      <c r="A21" s="260" t="s">
        <v>8</v>
      </c>
      <c r="B21" s="260"/>
      <c r="C21" s="271" t="str">
        <f>IF(入力!C21="","",入力!C21&amp;"－"&amp;入力!E21&amp;"－"&amp;入力!G21)</f>
        <v>90－3909－7720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5" customHeight="1">
      <c r="A22" s="260"/>
      <c r="B22" s="260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0"/>
      <c r="B23" s="260" t="s">
        <v>9</v>
      </c>
      <c r="C23" s="260" t="s">
        <v>10</v>
      </c>
      <c r="D23" s="260"/>
      <c r="E23" s="260"/>
      <c r="F23" s="260"/>
      <c r="G23" s="260" t="s">
        <v>11</v>
      </c>
      <c r="H23" s="260"/>
      <c r="I23" s="260" t="s">
        <v>12</v>
      </c>
      <c r="J23" s="260"/>
      <c r="K23" s="260"/>
      <c r="L23" s="260"/>
      <c r="M23" s="260" t="s">
        <v>21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61" t="str">
        <f>IF(入力!C26="","",入力!C26&amp;"　"&amp;入力!E26)</f>
        <v>草村　優月</v>
      </c>
      <c r="D25" s="262"/>
      <c r="E25" s="262"/>
      <c r="F25" s="262"/>
      <c r="G25" s="260">
        <f>IF(入力!G25="","",入力!G25)</f>
        <v>6</v>
      </c>
      <c r="H25" s="260" t="str">
        <f>IF(入力!H25="","",入力!H25)</f>
        <v/>
      </c>
      <c r="I25" s="260" t="str">
        <f>IF(入力!I25="","",入力!I25)</f>
        <v>船橋市立金杉小学校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515683093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65"/>
      <c r="D26" s="266"/>
      <c r="E26" s="266"/>
      <c r="F26" s="266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1" t="str">
        <f>IF(入力!C28="","",入力!C28&amp;"　"&amp;入力!E28)</f>
        <v>西成田　理孔</v>
      </c>
      <c r="D27" s="262"/>
      <c r="E27" s="262"/>
      <c r="F27" s="262"/>
      <c r="G27" s="260">
        <f>IF(入力!G27="","",入力!G27)</f>
        <v>6</v>
      </c>
      <c r="H27" s="260" t="str">
        <f>IF(入力!H27="","",入力!H27)</f>
        <v/>
      </c>
      <c r="I27" s="260" t="str">
        <f>IF(入力!I27="","",入力!I27)</f>
        <v>船橋市立夏見台小学校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515072040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65"/>
      <c r="D28" s="266"/>
      <c r="E28" s="266"/>
      <c r="F28" s="266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1" t="str">
        <f>IF(入力!C30="","",入力!C30&amp;"　"&amp;入力!E30)</f>
        <v>島村　美帆</v>
      </c>
      <c r="D29" s="262"/>
      <c r="E29" s="262"/>
      <c r="F29" s="262"/>
      <c r="G29" s="260">
        <f>IF(入力!G29="","",入力!G29)</f>
        <v>6</v>
      </c>
      <c r="H29" s="260" t="str">
        <f>IF(入力!H29="","",入力!H29)</f>
        <v/>
      </c>
      <c r="I29" s="260" t="str">
        <f>IF(入力!I29="","",入力!I29)</f>
        <v>船橋市立高根小学校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516773439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65"/>
      <c r="D30" s="266"/>
      <c r="E30" s="266"/>
      <c r="F30" s="266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1" t="str">
        <f>IF(入力!C32="","",入力!C32&amp;"　"&amp;入力!E32)</f>
        <v>山口　美夏</v>
      </c>
      <c r="D31" s="262"/>
      <c r="E31" s="262"/>
      <c r="F31" s="262"/>
      <c r="G31" s="260">
        <f>IF(入力!G31="","",入力!G31)</f>
        <v>6</v>
      </c>
      <c r="H31" s="260" t="str">
        <f>IF(入力!H31="","",入力!H31)</f>
        <v/>
      </c>
      <c r="I31" s="260" t="str">
        <f>IF(入力!I31="","",入力!I31)</f>
        <v>船橋市立高根小学校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516976123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65"/>
      <c r="D32" s="266"/>
      <c r="E32" s="266"/>
      <c r="F32" s="266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1" t="str">
        <f>IF(入力!C34="","",入力!C34&amp;"　"&amp;入力!E34)</f>
        <v>渡邊　希海</v>
      </c>
      <c r="D33" s="262"/>
      <c r="E33" s="262"/>
      <c r="F33" s="262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船橋市立金杉小学校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516237900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65"/>
      <c r="D34" s="266"/>
      <c r="E34" s="266"/>
      <c r="F34" s="266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1" t="str">
        <f>IF(入力!C36="","",入力!C36&amp;"　"&amp;入力!E36)</f>
        <v>桒高　佑輔</v>
      </c>
      <c r="D35" s="262"/>
      <c r="E35" s="262"/>
      <c r="F35" s="262"/>
      <c r="G35" s="260">
        <f>IF(入力!G35="","",入力!G35)</f>
        <v>3</v>
      </c>
      <c r="H35" s="260" t="str">
        <f>IF(入力!H35="","",入力!H35)</f>
        <v/>
      </c>
      <c r="I35" s="260" t="str">
        <f>IF(入力!I35="","",入力!I35)</f>
        <v>船橋市立高根小学校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518819804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65"/>
      <c r="D36" s="266"/>
      <c r="E36" s="266"/>
      <c r="F36" s="266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1" t="str">
        <f>IF(入力!C38="","",入力!C38&amp;"　"&amp;入力!E38)</f>
        <v>安孫子　珠羽</v>
      </c>
      <c r="D37" s="262"/>
      <c r="E37" s="262"/>
      <c r="F37" s="262"/>
      <c r="G37" s="260">
        <f>IF(入力!G37="","",入力!G37)</f>
        <v>5</v>
      </c>
      <c r="H37" s="260" t="str">
        <f>IF(入力!H37="","",入力!H37)</f>
        <v/>
      </c>
      <c r="I37" s="260" t="str">
        <f>IF(入力!I37="","",入力!I37)</f>
        <v>船橋市立高根東小学校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519029851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65"/>
      <c r="D38" s="266"/>
      <c r="E38" s="266"/>
      <c r="F38" s="266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1" t="str">
        <f>IF(入力!C40="","",入力!C40&amp;"　"&amp;入力!E40)</f>
        <v>井上　莉月</v>
      </c>
      <c r="D39" s="262"/>
      <c r="E39" s="262"/>
      <c r="F39" s="262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船橋市立高根東小学校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519029868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65"/>
      <c r="D40" s="266"/>
      <c r="E40" s="266"/>
      <c r="F40" s="266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 t="str">
        <f>IF(入力!B41="","",入力!B41)</f>
        <v/>
      </c>
      <c r="C41" s="261" t="str">
        <f>IF(入力!C42="","",入力!C42&amp;"　"&amp;入力!E42)</f>
        <v/>
      </c>
      <c r="D41" s="262"/>
      <c r="E41" s="262"/>
      <c r="F41" s="262"/>
      <c r="G41" s="260" t="str">
        <f>IF(入力!G41="","",入力!G41)</f>
        <v/>
      </c>
      <c r="H41" s="260" t="str">
        <f>IF(入力!H41="","",入力!H41)</f>
        <v/>
      </c>
      <c r="I41" s="260" t="str">
        <f>IF(入力!I41="","",入力!I41)</f>
        <v/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 t="str">
        <f>IF(入力!M41="","",入力!M41)</f>
        <v/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65"/>
      <c r="D42" s="266"/>
      <c r="E42" s="266"/>
      <c r="F42" s="266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 t="str">
        <f>IF(入力!B43="","",入力!B43)</f>
        <v/>
      </c>
      <c r="C43" s="261" t="str">
        <f>IF(入力!C44="","",入力!C44&amp;"　"&amp;入力!E44)</f>
        <v/>
      </c>
      <c r="D43" s="262"/>
      <c r="E43" s="262"/>
      <c r="F43" s="262"/>
      <c r="G43" s="260" t="str">
        <f>IF(入力!G43="","",入力!G43)</f>
        <v/>
      </c>
      <c r="H43" s="260" t="str">
        <f>IF(入力!H43="","",入力!H43)</f>
        <v/>
      </c>
      <c r="I43" s="260" t="str">
        <f>IF(入力!I43="","",入力!I43)</f>
        <v/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 t="str">
        <f>IF(入力!M43="","",入力!M43)</f>
        <v/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65"/>
      <c r="D44" s="266"/>
      <c r="E44" s="266"/>
      <c r="F44" s="266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 t="str">
        <f>IF(入力!B45="","",入力!B45)</f>
        <v/>
      </c>
      <c r="C45" s="261" t="str">
        <f>IF(入力!C46="","",入力!C46&amp;"　"&amp;入力!E46)</f>
        <v/>
      </c>
      <c r="D45" s="262"/>
      <c r="E45" s="262"/>
      <c r="F45" s="262"/>
      <c r="G45" s="260" t="str">
        <f>IF(入力!G45="","",入力!G45)</f>
        <v/>
      </c>
      <c r="H45" s="260" t="str">
        <f>IF(入力!H45="","",入力!H45)</f>
        <v/>
      </c>
      <c r="I45" s="260" t="str">
        <f>IF(入力!I45="","",入力!I45)</f>
        <v/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 t="str">
        <f>IF(入力!M45="","",入力!M45)</f>
        <v/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65"/>
      <c r="D46" s="266"/>
      <c r="E46" s="266"/>
      <c r="F46" s="266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 t="str">
        <f>IF(入力!B47="","",入力!B47)</f>
        <v/>
      </c>
      <c r="C47" s="261" t="str">
        <f>IF(入力!C48="","",入力!C48&amp;"　"&amp;入力!E48)</f>
        <v/>
      </c>
      <c r="D47" s="262"/>
      <c r="E47" s="262"/>
      <c r="F47" s="262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65"/>
      <c r="D48" s="266"/>
      <c r="E48" s="266"/>
      <c r="F48" s="266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65"/>
      <c r="D50" s="266"/>
      <c r="E50" s="266"/>
      <c r="F50" s="266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65"/>
      <c r="D52" s="266"/>
      <c r="E52" s="266"/>
      <c r="F52" s="266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baseColWidth="10" defaultColWidth="9" defaultRowHeight="14"/>
  <cols>
    <col min="1" max="1" width="11" style="23" customWidth="1"/>
    <col min="2" max="2" width="27" style="23" customWidth="1"/>
    <col min="3" max="16384" width="9" style="23"/>
  </cols>
  <sheetData>
    <row r="1" spans="1:41">
      <c r="A1" s="432" t="s">
        <v>80</v>
      </c>
      <c r="B1" s="43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>
      <c r="A2" s="432"/>
      <c r="B2" s="43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>
      <c r="C3" s="27"/>
      <c r="D3" s="27"/>
      <c r="G3" s="31"/>
    </row>
    <row r="4" spans="1:41">
      <c r="A4" s="433" t="s">
        <v>87</v>
      </c>
      <c r="B4" s="434"/>
      <c r="C4" s="434"/>
      <c r="D4" s="434"/>
      <c r="E4" s="434"/>
      <c r="F4" s="434"/>
      <c r="G4" s="435"/>
      <c r="H4" s="25" t="s">
        <v>88</v>
      </c>
      <c r="I4" s="25" t="s">
        <v>89</v>
      </c>
      <c r="J4" s="436" t="s">
        <v>138</v>
      </c>
      <c r="K4" s="434"/>
      <c r="L4" s="434"/>
      <c r="M4" s="434"/>
      <c r="N4" s="434"/>
      <c r="O4" s="434"/>
      <c r="P4" s="434"/>
      <c r="Q4" s="435"/>
    </row>
    <row r="5" spans="1:41" ht="72" customHeight="1" thickBot="1">
      <c r="A5" s="437"/>
      <c r="B5" s="438"/>
      <c r="C5" s="438"/>
      <c r="D5" s="438"/>
      <c r="E5" s="438"/>
      <c r="F5" s="438"/>
      <c r="G5" s="439"/>
      <c r="H5" s="29" t="str">
        <f>IF(入力!J3="","",入力!J3)</f>
        <v>男女混合</v>
      </c>
      <c r="I5" s="29">
        <f>入力!Y25</f>
        <v>9</v>
      </c>
      <c r="J5" s="440" t="str">
        <f>IF(入力!A55="","",入力!A55)</f>
        <v>船橋市で活動をしているチームです。小さいチームではありますが、大きな声を出して拾って繋げるバレーで優勝目指してチーム一丸で頑張りたいと思います。</v>
      </c>
      <c r="K5" s="441"/>
      <c r="L5" s="441"/>
      <c r="M5" s="441"/>
      <c r="N5" s="441"/>
      <c r="O5" s="441"/>
      <c r="P5" s="441"/>
      <c r="Q5" s="44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 t="str">
        <f>IF(入力!C4="","",入力!C4)</f>
        <v/>
      </c>
      <c r="V7" s="33" t="str">
        <f>IF(入力!C5="","",入力!C5)</f>
        <v>431680811 431682296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古賀</v>
      </c>
      <c r="D16" s="33" t="str">
        <f>IF(入力!E8="","",入力!E8)</f>
        <v>亮</v>
      </c>
      <c r="E16" s="33" t="str">
        <f>IF(入力!C7="","",入力!C7)</f>
        <v>コガ</v>
      </c>
      <c r="F16" s="33" t="str">
        <f>IF(入力!E7="","",入力!E7)</f>
        <v>アキラ</v>
      </c>
      <c r="G16" s="33">
        <f>IF(入力!G7="","",入力!G7)</f>
        <v>510134773</v>
      </c>
      <c r="H16" s="33">
        <f>IF(入力!J7="","",入力!J7)</f>
        <v>24096</v>
      </c>
      <c r="I16" s="33">
        <f>IF(入力!M7="","",入力!M7)</f>
        <v>426315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0818</v>
      </c>
      <c r="T16" s="33" t="str">
        <f>IF(入力!P8="","",入力!P8)</f>
        <v>船橋市緑台1-1-50</v>
      </c>
      <c r="U16" s="33" t="str">
        <f>IF(入力!AL7="","",入力!AL7)</f>
        <v>080</v>
      </c>
      <c r="V16" s="33" t="str">
        <f>IF(入力!AK8="","",入力!AK8)</f>
        <v>1239</v>
      </c>
      <c r="W16" s="33" t="str">
        <f>IF(入力!AP8="","",入力!AP8)</f>
        <v>1578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菊地</v>
      </c>
      <c r="D17" s="33" t="str">
        <f>IF(入力!E10="","",入力!E10)</f>
        <v>静一郎</v>
      </c>
      <c r="E17" s="33" t="str">
        <f>IF(入力!C9="","",入力!C9)</f>
        <v>キクチ</v>
      </c>
      <c r="F17" s="33" t="str">
        <f>IF(入力!E9="","",入力!E9)</f>
        <v>セイイチロウ</v>
      </c>
      <c r="G17" s="33">
        <f>IF(入力!G9="","",入力!G9)</f>
        <v>500095463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0813</v>
      </c>
      <c r="T17" s="33" t="str">
        <f>IF(入力!P10="","",入力!P10)</f>
        <v>船橋市南三咲3-2-14-206</v>
      </c>
      <c r="U17" s="33" t="str">
        <f>IF(入力!AL9="","",入力!AL9)</f>
        <v>090</v>
      </c>
      <c r="V17" s="33" t="str">
        <f>IF(入力!AK10="","",入力!AK10)</f>
        <v>4969</v>
      </c>
      <c r="W17" s="33" t="str">
        <f>IF(入力!AP10="","",入力!AP10)</f>
        <v>4771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余田</v>
      </c>
      <c r="D20" s="33" t="str">
        <f>IF(入力!E12="","",入力!E12)</f>
        <v>正行</v>
      </c>
      <c r="E20" s="33" t="str">
        <f>IF(入力!C11="","",入力!C11)</f>
        <v>ヨダ</v>
      </c>
      <c r="F20" s="33" t="str">
        <f>IF(入力!E11="","",入力!E11)</f>
        <v>マサユキ</v>
      </c>
      <c r="G20" s="33">
        <f>IF(入力!G11="","",入力!G11)</f>
        <v>514917010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0804</v>
      </c>
      <c r="T20" s="33" t="str">
        <f>IF(入力!P12="","",入力!P12)</f>
        <v>船橋市みやぎ台2-13-10</v>
      </c>
      <c r="U20" s="33" t="str">
        <f>IF(入力!AL11="","",入力!AL11)</f>
        <v>090</v>
      </c>
      <c r="V20" s="33" t="str">
        <f>IF(入力!AK12="","",入力!AK12)</f>
        <v>1992</v>
      </c>
      <c r="W20" s="33" t="str">
        <f>IF(入力!AP12="","",入力!AP12)</f>
        <v>4184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90</v>
      </c>
      <c r="O22" s="33">
        <f>IF(入力!E21="","",入力!E21)</f>
        <v>3909</v>
      </c>
      <c r="P22" s="33">
        <f>IF(入力!G21="","",入力!G21)</f>
        <v>7720</v>
      </c>
      <c r="Q22" s="33"/>
      <c r="R22" s="33" t="str">
        <f>IF(入力!R15="","",入力!R15)</f>
        <v>274</v>
      </c>
      <c r="S22" s="33" t="str">
        <f>IF(入力!W15="","",入力!W15)</f>
        <v>0818</v>
      </c>
      <c r="T22" s="33" t="str">
        <f>IF(入力!P16="","",入力!P16)</f>
        <v>船橋市新高根3-3-3</v>
      </c>
      <c r="U22" s="33" t="str">
        <f>IF(入力!AL15="","",入力!AL15)</f>
        <v>090</v>
      </c>
      <c r="V22" s="33" t="str">
        <f>IF(入力!AK16="","",入力!AK16)</f>
        <v>3909</v>
      </c>
      <c r="W22" s="33" t="str">
        <f>IF(入力!AP16="","",入力!AP16)</f>
        <v>7720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草村</v>
      </c>
      <c r="D24" s="75" t="str">
        <f>VLOOKUP($B$51,$A$53:$F$352,4)</f>
        <v>優月</v>
      </c>
      <c r="E24" s="75" t="str">
        <f>VLOOKUP($B$51,$A$53:$F$352,5)</f>
        <v>クサムラ</v>
      </c>
      <c r="F24" s="75" t="str">
        <f>VLOOKUP($B$51,$A$53:$F$352,6)</f>
        <v>ユヅキ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草村</v>
      </c>
      <c r="D53" s="33" t="str">
        <f>IF(入力!E26="","",入力!E26)</f>
        <v>優月</v>
      </c>
      <c r="E53" s="33" t="str">
        <f>IF(入力!C25="","",入力!C25)</f>
        <v>クサムラ</v>
      </c>
      <c r="F53" s="33" t="str">
        <f>IF(入力!E25="","",入力!E25)</f>
        <v>ユヅキ</v>
      </c>
      <c r="G53" s="33">
        <f>IF(入力!M25="","",入力!M25)</f>
        <v>515683093</v>
      </c>
      <c r="H53" s="33" t="str">
        <f>IF(入力!I25="","",入力!I25)</f>
        <v>船橋市立金杉小学校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西成田</v>
      </c>
      <c r="D54" s="33" t="str">
        <f>IF(入力!E28="","",入力!E28)</f>
        <v>理孔</v>
      </c>
      <c r="E54" s="33" t="str">
        <f>IF(入力!C27="","",入力!C27)</f>
        <v>ニシナリタ</v>
      </c>
      <c r="F54" s="33" t="str">
        <f>IF(入力!E27="","",入力!E27)</f>
        <v>リク</v>
      </c>
      <c r="G54" s="33">
        <f>IF(入力!M27="","",入力!M27)</f>
        <v>515072040</v>
      </c>
      <c r="H54" s="33" t="str">
        <f>IF(入力!I27="","",入力!I27)</f>
        <v>船橋市立夏見台小学校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島村</v>
      </c>
      <c r="D55" s="33" t="str">
        <f>IF(入力!E30="","",入力!E30)</f>
        <v>美帆</v>
      </c>
      <c r="E55" s="33" t="str">
        <f>IF(入力!C29="","",入力!C29)</f>
        <v>シマムラ</v>
      </c>
      <c r="F55" s="33" t="str">
        <f>IF(入力!E29="","",入力!E29)</f>
        <v>ミホ</v>
      </c>
      <c r="G55" s="33">
        <f>IF(入力!M29="","",入力!M29)</f>
        <v>516773439</v>
      </c>
      <c r="H55" s="33" t="str">
        <f>IF(入力!I29="","",入力!I29)</f>
        <v>船橋市立高根小学校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山口</v>
      </c>
      <c r="D56" s="33" t="str">
        <f>IF(入力!E32="","",入力!E32)</f>
        <v>美夏</v>
      </c>
      <c r="E56" s="33" t="str">
        <f>IF(入力!C31="","",入力!C31)</f>
        <v>ヤマグチ</v>
      </c>
      <c r="F56" s="33" t="str">
        <f>IF(入力!E31="","",入力!E31)</f>
        <v>ミナツ</v>
      </c>
      <c r="G56" s="33">
        <f>IF(入力!M31="","",入力!M31)</f>
        <v>516976123</v>
      </c>
      <c r="H56" s="33" t="str">
        <f>IF(入力!I31="","",入力!I31)</f>
        <v>船橋市立高根小学校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渡邊</v>
      </c>
      <c r="D57" s="33" t="str">
        <f>IF(入力!E34="","",入力!E34)</f>
        <v>希海</v>
      </c>
      <c r="E57" s="33" t="str">
        <f>IF(入力!C33="","",入力!C33)</f>
        <v>ワタナベ</v>
      </c>
      <c r="F57" s="33" t="str">
        <f>IF(入力!E33="","",入力!E33)</f>
        <v>ノゾミ</v>
      </c>
      <c r="G57" s="33">
        <f>IF(入力!M33="","",入力!M33)</f>
        <v>516237900</v>
      </c>
      <c r="H57" s="33" t="str">
        <f>IF(入力!I33="","",入力!I33)</f>
        <v>船橋市立金杉小学校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桒高</v>
      </c>
      <c r="D58" s="33" t="str">
        <f>IF(入力!E36="","",入力!E36)</f>
        <v>佑輔</v>
      </c>
      <c r="E58" s="33" t="str">
        <f>IF(入力!C35="","",入力!C35)</f>
        <v>クワタカ</v>
      </c>
      <c r="F58" s="33" t="str">
        <f>IF(入力!E35="","",入力!E35)</f>
        <v>ユウスケ</v>
      </c>
      <c r="G58" s="33">
        <f>IF(入力!M35="","",入力!M35)</f>
        <v>518819804</v>
      </c>
      <c r="H58" s="33" t="str">
        <f>IF(入力!I35="","",入力!I35)</f>
        <v>船橋市立高根小学校</v>
      </c>
      <c r="I58" s="33">
        <f>IF(入力!G35="","",入力!G35)</f>
        <v>3</v>
      </c>
      <c r="J58" s="33">
        <f>IF(入力!P35="","",入力!P35)</f>
        <v>118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安孫子</v>
      </c>
      <c r="D59" s="33" t="str">
        <f>IF(入力!E38="","",入力!E38)</f>
        <v>珠羽</v>
      </c>
      <c r="E59" s="33" t="str">
        <f>IF(入力!C37="","",入力!C37)</f>
        <v>アビコ</v>
      </c>
      <c r="F59" s="33" t="str">
        <f>IF(入力!E37="","",入力!E37)</f>
        <v>ミウ</v>
      </c>
      <c r="G59" s="33">
        <f>IF(入力!M37="","",入力!M37)</f>
        <v>519029851</v>
      </c>
      <c r="H59" s="33" t="str">
        <f>IF(入力!I37="","",入力!I37)</f>
        <v>船橋市立高根東小学校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井上</v>
      </c>
      <c r="D60" s="33" t="str">
        <f>IF(入力!E40="","",入力!E40)</f>
        <v>莉月</v>
      </c>
      <c r="E60" s="33" t="str">
        <f>IF(入力!C39="","",入力!C39)</f>
        <v>イノウエ</v>
      </c>
      <c r="F60" s="33" t="str">
        <f>IF(入力!E39="","",入力!E39)</f>
        <v>リヅキ</v>
      </c>
      <c r="G60" s="33">
        <f>IF(入力!M39="","",入力!M39)</f>
        <v>519029868</v>
      </c>
      <c r="H60" s="33" t="str">
        <f>IF(入力!I39="","",入力!I39)</f>
        <v>船橋市立高根東小学校</v>
      </c>
      <c r="I60" s="33">
        <f>IF(入力!G39="","",入力!G39)</f>
        <v>4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古賀亮</cp:lastModifiedBy>
  <cp:lastPrinted>2016-05-09T15:17:35Z</cp:lastPrinted>
  <dcterms:created xsi:type="dcterms:W3CDTF">2014-04-05T09:56:00Z</dcterms:created>
  <dcterms:modified xsi:type="dcterms:W3CDTF">2019-05-17T22:18:42Z</dcterms:modified>
</cp:coreProperties>
</file>