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kogaakira/Desktop/メール/"/>
    </mc:Choice>
  </mc:AlternateContent>
  <workbookProtection lockStructure="1"/>
  <bookViews>
    <workbookView xWindow="2900" yWindow="460" windowWidth="21060" windowHeight="273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<sst xmlns="http://schemas.openxmlformats.org/spreadsheetml/2006/main" count="422" uniqueCount="296">
  <si>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</si>
  <si>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</si>
  <si>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</si>
  <si>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</si>
  <si>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</si>
  <si>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</si>
  <si>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</si>
  <si>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</si>
  <si>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</si>
  <si>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</si>
  <si>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</si>
  <si>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</si>
  <si>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</si>
  <si>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</si>
  <si>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</si>
  <si>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</si>
  <si>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</si>
  <si>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</si>
  <si>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</si>
  <si>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</si>
  <si>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</si>
  <si>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</si>
  <si>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</si>
  <si>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</si>
  <si>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</si>
  <si>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</si>
  <si>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</si>
  <si>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</si>
  <si>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</si>
  <si>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</si>
  <si>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</si>
  <si>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</si>
  <si>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</si>
  <si>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</si>
  <si>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</si>
  <si>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</si>
  <si>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</si>
  <si>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</si>
  <si>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</si>
  <si>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</si>
  <si>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</si>
  <si>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</si>
  <si>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</si>
  <si>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</si>
  <si>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</si>
  <si>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</si>
  <si>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</si>
  <si>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</si>
  <si>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</si>
  <si>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</si>
  <si>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</si>
  <si>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</si>
  <si>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</si>
  <si>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</si>
  <si>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</si>
  <si>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</si>
  <si>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</si>
  <si>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</si>
  <si>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</si>
  <si>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</si>
  <si>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</si>
  <si>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</si>
  <si>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</si>
  <si>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</si>
  <si>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</si>
  <si>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</si>
  <si>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</si>
  <si>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</si>
  <si>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</si>
  <si>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</si>
  <si>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</si>
  <si>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</si>
  <si>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</si>
  <si>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</si>
  <si>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</si>
  <si>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</si>
  <si>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</si>
  <si>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</si>
  <si>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</si>
  <si>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</si>
  <si>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</si>
  <si>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</si>
  <si>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</si>
  <si>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</si>
  <si>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</si>
  <si>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</si>
  <si>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</si>
  <si>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</si>
  <si>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</si>
  <si>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</si>
  <si>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</si>
  <si>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</si>
  <si>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</si>
  <si>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</si>
  <si>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</si>
  <si>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</si>
  <si>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</si>
  <si>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</si>
  <si>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</si>
  <si>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</si>
  <si>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</si>
  <si>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</si>
  <si>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</si>
  <si>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</si>
  <si>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</si>
  <si>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</si>
  <si>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</si>
  <si>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</si>
  <si>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</si>
  <si>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</si>
  <si>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</si>
  <si>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</si>
  <si>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</si>
  <si>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</si>
  <si>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</si>
  <si>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</si>
  <si>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</si>
  <si>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</si>
  <si>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</si>
  <si>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</si>
  <si>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</si>
  <si>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</si>
  <si>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</si>
  <si>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</si>
  <si>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</si>
  <si>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</si>
  <si>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</si>
  <si>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</si>
  <si>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</si>
  <si>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</si>
  <si>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</si>
  <si>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</si>
  <si>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</si>
  <si>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</si>
  <si>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</si>
  <si>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</si>
  <si>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</si>
  <si>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</si>
  <si>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</si>
  <si>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</si>
  <si>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</si>
  <si>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</si>
  <si>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</si>
  <si>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</si>
  <si>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</si>
  <si>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</si>
  <si>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</si>
  <si>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</si>
  <si>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</si>
  <si>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</si>
  <si>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</si>
  <si>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</si>
  <si>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</si>
  <si>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</si>
  <si>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</si>
  <si>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</si>
  <si>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</si>
  <si>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</si>
  <si>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</si>
  <si>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</si>
  <si>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</si>
  <si>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</si>
  <si>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</si>
  <si>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</si>
  <si>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</si>
  <si>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</si>
  <si>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Yu Gothic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</si>
  <si>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</si>
  <si>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</si>
  <si>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</si>
  <si>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Yu Gothic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</si>
  <si>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</si>
  <si>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</si>
  <si>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</si>
  <si>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</si>
  <si>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</si>
  <si>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</si>
  <si>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</si>
  <si>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</si>
  <si>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</si>
  <si>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</si>
  <si>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</si>
  <si>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</si>
  <si>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</si>
  <si>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</si>
  <si>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</si>
  <si>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</si>
  <si>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Yu Gothic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</si>
  <si>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</si>
  <si>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</si>
  <si>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</si>
  <si>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Yu Gothic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</si>
  <si>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</si>
  <si>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</si>
  <si>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</si>
  <si>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</si>
  <si>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</si>
  <si>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</si>
  <si>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</si>
  <si>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</si>
  <si>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phoneticPr fontId="2"/>
  </si>
  <si>
    <t>高根バレーボールクラブ</t>
    <rPh sb="0" eb="2">
      <t>タカネ</t>
    </rPh>
    <phoneticPr fontId="2"/>
  </si>
  <si>
    <t>船橋市</t>
    <rPh sb="0" eb="3">
      <t>フナバs</t>
    </rPh>
    <phoneticPr fontId="2"/>
  </si>
  <si>
    <t>総武</t>
    <rPh sb="0" eb="2">
      <t>ソウブ</t>
    </rPh>
    <phoneticPr fontId="2"/>
  </si>
  <si>
    <t>船橋</t>
    <rPh sb="0" eb="2">
      <t>フナバs</t>
    </rPh>
    <phoneticPr fontId="2"/>
  </si>
  <si>
    <t>コガ</t>
    <phoneticPr fontId="2"/>
  </si>
  <si>
    <t>アキラ</t>
    <phoneticPr fontId="2"/>
  </si>
  <si>
    <t>274</t>
    <phoneticPr fontId="2"/>
  </si>
  <si>
    <t>0065</t>
    <phoneticPr fontId="2"/>
  </si>
  <si>
    <t>船橋市高根台7-33-1-111</t>
    <rPh sb="0" eb="6">
      <t>フナバs</t>
    </rPh>
    <phoneticPr fontId="2"/>
  </si>
  <si>
    <t>古賀</t>
    <rPh sb="0" eb="2">
      <t>コガ</t>
    </rPh>
    <phoneticPr fontId="2"/>
  </si>
  <si>
    <t>亮</t>
    <rPh sb="0" eb="1">
      <t>アキラ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</si>
  <si>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</si>
  <si>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</si>
  <si>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</si>
  <si>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</si>
  <si>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274</t>
    <phoneticPr fontId="2"/>
  </si>
  <si>
    <t>0804</t>
    <phoneticPr fontId="2"/>
  </si>
  <si>
    <t>船橋市みやぎ台2-13-10</t>
    <rPh sb="0" eb="3">
      <t>フナバs</t>
    </rPh>
    <phoneticPr fontId="2"/>
  </si>
  <si>
    <t>047</t>
    <phoneticPr fontId="2"/>
  </si>
  <si>
    <t>447</t>
    <phoneticPr fontId="2"/>
  </si>
  <si>
    <t>3117</t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</si>
  <si>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</si>
  <si>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</si>
  <si>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</si>
  <si>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</si>
  <si>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274</t>
    <phoneticPr fontId="2"/>
  </si>
  <si>
    <t>0813</t>
    <phoneticPr fontId="2"/>
  </si>
  <si>
    <t>船橋市南三咲3-2-14-206</t>
    <rPh sb="0" eb="3">
      <t>フナバs</t>
    </rPh>
    <rPh sb="3" eb="6">
      <t>ミn</t>
    </rPh>
    <phoneticPr fontId="2"/>
  </si>
  <si>
    <t>047</t>
    <phoneticPr fontId="2"/>
  </si>
  <si>
    <t>440</t>
    <phoneticPr fontId="2"/>
  </si>
  <si>
    <t>4015</t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</si>
  <si>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</si>
  <si>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</si>
  <si>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</si>
  <si>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</si>
  <si>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274</t>
    <phoneticPr fontId="2"/>
  </si>
  <si>
    <t>0814</t>
    <phoneticPr fontId="2"/>
  </si>
  <si>
    <t>船橋市新高根3-3-3</t>
    <rPh sb="0" eb="6">
      <t>フナバs</t>
    </rPh>
    <phoneticPr fontId="2"/>
  </si>
  <si>
    <t>090</t>
    <phoneticPr fontId="2"/>
  </si>
  <si>
    <t>3909</t>
    <phoneticPr fontId="2"/>
  </si>
  <si>
    <t>7720</t>
    <phoneticPr fontId="2"/>
  </si>
  <si>
    <t>①</t>
    <phoneticPr fontId="2"/>
  </si>
  <si>
    <t>タナカ</t>
    <phoneticPr fontId="2"/>
  </si>
  <si>
    <t>ソウタ</t>
    <phoneticPr fontId="2"/>
  </si>
  <si>
    <t>田中</t>
    <rPh sb="0" eb="2">
      <t>タナカ</t>
    </rPh>
    <phoneticPr fontId="2"/>
  </si>
  <si>
    <t>颯太</t>
    <rPh sb="0" eb="2">
      <t>ソウタ</t>
    </rPh>
    <phoneticPr fontId="2"/>
  </si>
  <si>
    <t>ヨダ</t>
    <phoneticPr fontId="2"/>
  </si>
  <si>
    <t>ソラ</t>
    <phoneticPr fontId="2"/>
  </si>
  <si>
    <t>青空</t>
    <rPh sb="0" eb="2">
      <t>ア</t>
    </rPh>
    <phoneticPr fontId="2"/>
  </si>
  <si>
    <t>キクチ</t>
    <phoneticPr fontId="2"/>
  </si>
  <si>
    <t>リョウタ</t>
    <phoneticPr fontId="2"/>
  </si>
  <si>
    <t>涼太</t>
    <rPh sb="0" eb="2">
      <t>リョウタ</t>
    </rPh>
    <phoneticPr fontId="2"/>
  </si>
  <si>
    <t>フナバシ</t>
    <phoneticPr fontId="2"/>
  </si>
  <si>
    <t>ルカ</t>
    <phoneticPr fontId="2"/>
  </si>
  <si>
    <t>琉翔</t>
    <rPh sb="0" eb="1">
      <t>リュ</t>
    </rPh>
    <rPh sb="1" eb="2">
      <t>ヒsh</t>
    </rPh>
    <phoneticPr fontId="2"/>
  </si>
  <si>
    <t>ササキ</t>
    <phoneticPr fontId="2"/>
  </si>
  <si>
    <t>ココロ</t>
    <phoneticPr fontId="2"/>
  </si>
  <si>
    <t>佐々木</t>
    <rPh sb="0" eb="1">
      <t>ササキ</t>
    </rPh>
    <phoneticPr fontId="2"/>
  </si>
  <si>
    <t>心暖</t>
    <rPh sb="0" eb="1">
      <t>ココロ</t>
    </rPh>
    <rPh sb="1" eb="2">
      <t>アタタマル</t>
    </rPh>
    <phoneticPr fontId="2"/>
  </si>
  <si>
    <t>ニシナリタ</t>
    <phoneticPr fontId="2"/>
  </si>
  <si>
    <t>リク</t>
    <phoneticPr fontId="2"/>
  </si>
  <si>
    <t>西成田</t>
    <rPh sb="0" eb="3">
      <t>ニシナリタ</t>
    </rPh>
    <phoneticPr fontId="2"/>
  </si>
  <si>
    <t>理孔</t>
    <rPh sb="0" eb="1">
      <t>リ</t>
    </rPh>
    <rPh sb="1" eb="2">
      <t>hikou</t>
    </rPh>
    <phoneticPr fontId="2"/>
  </si>
  <si>
    <t>ヤマシタ</t>
    <phoneticPr fontId="2"/>
  </si>
  <si>
    <t>ミユ</t>
    <phoneticPr fontId="2"/>
  </si>
  <si>
    <t>山下</t>
    <rPh sb="0" eb="2">
      <t>ヤマシタ</t>
    </rPh>
    <phoneticPr fontId="2"/>
  </si>
  <si>
    <t>心結</t>
    <rPh sb="0" eb="1">
      <t>ココr</t>
    </rPh>
    <rPh sb="1" eb="2">
      <t>ムスb</t>
    </rPh>
    <phoneticPr fontId="2"/>
  </si>
  <si>
    <t>クサムラ</t>
    <phoneticPr fontId="2"/>
  </si>
  <si>
    <t>ユヅキ</t>
    <phoneticPr fontId="2"/>
  </si>
  <si>
    <t>草村</t>
    <rPh sb="0" eb="2">
      <t>クサムラ</t>
    </rPh>
    <phoneticPr fontId="2"/>
  </si>
  <si>
    <t>優月</t>
    <rPh sb="0" eb="1">
      <t>ヤサシ</t>
    </rPh>
    <rPh sb="1" eb="2">
      <t>ユヅキ</t>
    </rPh>
    <phoneticPr fontId="2"/>
  </si>
  <si>
    <t>イシバシ</t>
    <phoneticPr fontId="2"/>
  </si>
  <si>
    <t>タイガ</t>
    <phoneticPr fontId="2"/>
  </si>
  <si>
    <t>石橋</t>
    <rPh sb="0" eb="2">
      <t>イシバシ</t>
    </rPh>
    <phoneticPr fontId="2"/>
  </si>
  <si>
    <t>大我</t>
    <rPh sb="0" eb="2">
      <t>タイガ</t>
    </rPh>
    <phoneticPr fontId="2"/>
  </si>
  <si>
    <t>ワタナベ</t>
    <phoneticPr fontId="2"/>
  </si>
  <si>
    <t>ノゾミ</t>
    <phoneticPr fontId="2"/>
  </si>
  <si>
    <t>渡邊</t>
    <rPh sb="0" eb="2">
      <t>ワタナベ</t>
    </rPh>
    <phoneticPr fontId="2"/>
  </si>
  <si>
    <t>希海</t>
    <rPh sb="1" eb="2">
      <t>ウミ</t>
    </rPh>
    <phoneticPr fontId="2"/>
  </si>
  <si>
    <t>船橋市立高根台第三小学校</t>
    <rPh sb="0" eb="7">
      <t>フナバs</t>
    </rPh>
    <rPh sb="7" eb="12">
      <t>ダ</t>
    </rPh>
    <phoneticPr fontId="2"/>
  </si>
  <si>
    <t>船橋市立八木ケ谷小学校</t>
    <rPh sb="0" eb="4">
      <t>フナバs</t>
    </rPh>
    <rPh sb="4" eb="6">
      <t>ヤギ</t>
    </rPh>
    <rPh sb="7" eb="8">
      <t>ヤ</t>
    </rPh>
    <rPh sb="8" eb="11">
      <t>ショウg</t>
    </rPh>
    <phoneticPr fontId="2"/>
  </si>
  <si>
    <t>船橋市立二和小学校</t>
    <rPh sb="0" eb="4">
      <t>フナバs</t>
    </rPh>
    <rPh sb="4" eb="6">
      <t>フタw</t>
    </rPh>
    <rPh sb="6" eb="9">
      <t>ショ</t>
    </rPh>
    <phoneticPr fontId="2"/>
  </si>
  <si>
    <t>船橋市立飯山満南小学校</t>
    <rPh sb="0" eb="8">
      <t>フナバシシタテハs</t>
    </rPh>
    <rPh sb="8" eb="11">
      <t>ショウg</t>
    </rPh>
    <phoneticPr fontId="2"/>
  </si>
  <si>
    <t>船橋市立高根台第二小学校</t>
    <rPh sb="0" eb="7">
      <t>フナバs</t>
    </rPh>
    <rPh sb="7" eb="12">
      <t>ダ</t>
    </rPh>
    <phoneticPr fontId="2"/>
  </si>
  <si>
    <t>船橋市立夏見台小学校</t>
    <rPh sb="0" eb="4">
      <t>フナバs</t>
    </rPh>
    <rPh sb="4" eb="10">
      <t>ナt</t>
    </rPh>
    <phoneticPr fontId="2"/>
  </si>
  <si>
    <t>船橋市立金杉小学校</t>
    <rPh sb="0" eb="4">
      <t>フナバ</t>
    </rPh>
    <rPh sb="4" eb="9">
      <t>カナスギショ</t>
    </rPh>
    <phoneticPr fontId="2"/>
  </si>
  <si>
    <t>船橋市立金杉小学校</t>
    <phoneticPr fontId="2"/>
  </si>
  <si>
    <t>船橋市立金杉小学校</t>
    <phoneticPr fontId="2"/>
  </si>
  <si>
    <t>船橋市立金杉小学校</t>
    <phoneticPr fontId="2"/>
  </si>
  <si>
    <t>080</t>
    <phoneticPr fontId="2"/>
  </si>
  <si>
    <t>1239</t>
    <phoneticPr fontId="2"/>
  </si>
  <si>
    <t>1578</t>
    <phoneticPr fontId="2"/>
  </si>
  <si>
    <t>船橋市で活動をしているチームです。部員の減少に伴い男女混合になって4年目になります。男子女子ともに仲良く切磋琢磨しながら練習をしています。公式試合の少ないカテゴリーなので、一つ一つの試合を大切に声を出して悔いの無いよう頑張ります。</t>
    <rPh sb="0" eb="3">
      <t>フナバシシd</t>
    </rPh>
    <rPh sb="4" eb="6">
      <t>カt</t>
    </rPh>
    <rPh sb="17" eb="19">
      <t>ブ</t>
    </rPh>
    <rPh sb="25" eb="29">
      <t>ダンj</t>
    </rPh>
    <rPh sb="34" eb="36">
      <t>ネn</t>
    </rPh>
    <rPh sb="42" eb="46">
      <t>ダンs</t>
    </rPh>
    <rPh sb="49" eb="51">
      <t>ナk</t>
    </rPh>
    <rPh sb="52" eb="56">
      <t>セッs</t>
    </rPh>
    <rPh sb="69" eb="73">
      <t>コウシk</t>
    </rPh>
    <rPh sb="86" eb="87">
      <t>ヒt</t>
    </rPh>
    <rPh sb="94" eb="96">
      <t>タイセt</t>
    </rPh>
    <rPh sb="97" eb="98">
      <t>コエヲd</t>
    </rPh>
    <rPh sb="102" eb="103">
      <t>クイノn</t>
    </rPh>
    <rPh sb="109" eb="111">
      <t>ガンバr</t>
    </rPh>
    <phoneticPr fontId="2"/>
  </si>
  <si>
    <t>コガ</t>
    <phoneticPr fontId="2"/>
  </si>
  <si>
    <t>アキラ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</si>
</sst>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C34" sqref="C34:D34"/>
    </sheetView>
  </sheetViews>
  <sheetFormatPr baseColWidth="12" defaultColWidth="8.83203125" defaultRowHeight="18" x14ac:dyDescent="0.2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2" thickBot="1" x14ac:dyDescent="0.3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 x14ac:dyDescent="0.25">
      <c r="A2" s="204" t="s">
        <v>189</v>
      </c>
      <c r="B2" s="205"/>
      <c r="C2" s="206" t="s">
        <v>200</v>
      </c>
      <c r="D2" s="207"/>
      <c r="E2" s="207"/>
      <c r="F2" s="207"/>
      <c r="G2" s="207"/>
      <c r="H2" s="207"/>
      <c r="I2" s="208"/>
      <c r="J2" s="86" t="s">
        <v>187</v>
      </c>
      <c r="K2" s="87"/>
      <c r="L2" s="87"/>
      <c r="M2" s="87"/>
      <c r="N2" s="87"/>
      <c r="O2" s="88"/>
      <c r="P2" s="86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3" t="s">
        <v>169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5">
      <c r="A3" s="209" t="s">
        <v>190</v>
      </c>
      <c r="B3" s="210"/>
      <c r="C3" s="211" t="s">
        <v>201</v>
      </c>
      <c r="D3" s="212"/>
      <c r="E3" s="212"/>
      <c r="F3" s="212"/>
      <c r="G3" s="212"/>
      <c r="H3" s="212"/>
      <c r="I3" s="213"/>
      <c r="J3" s="83" t="s">
        <v>161</v>
      </c>
      <c r="K3" s="84"/>
      <c r="L3" s="84"/>
      <c r="M3" s="84"/>
      <c r="N3" s="84"/>
      <c r="O3" s="85"/>
      <c r="P3" s="201" t="s">
        <v>202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5" t="s">
        <v>186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 x14ac:dyDescent="0.25">
      <c r="A4" s="103" t="s">
        <v>191</v>
      </c>
      <c r="B4" s="104"/>
      <c r="C4" s="93">
        <v>431682296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 x14ac:dyDescent="0.25">
      <c r="A5" s="105" t="s">
        <v>184</v>
      </c>
      <c r="B5" s="106"/>
      <c r="C5" s="96">
        <v>431680811</v>
      </c>
      <c r="D5" s="97"/>
      <c r="E5" s="97"/>
      <c r="F5" s="97"/>
      <c r="G5" s="97"/>
      <c r="H5" s="97"/>
      <c r="I5" s="98"/>
      <c r="J5" s="142">
        <v>32001</v>
      </c>
      <c r="K5" s="142"/>
      <c r="L5" s="142"/>
      <c r="M5" s="142"/>
      <c r="N5" s="142"/>
      <c r="O5" s="142"/>
      <c r="P5" s="192" t="s">
        <v>203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 t="s">
        <v>204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 x14ac:dyDescent="0.25">
      <c r="A6" s="99" t="s">
        <v>148</v>
      </c>
      <c r="B6" s="100"/>
      <c r="C6" s="223" t="s">
        <v>175</v>
      </c>
      <c r="D6" s="224"/>
      <c r="E6" s="196" t="s">
        <v>176</v>
      </c>
      <c r="F6" s="19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1" t="s">
        <v>163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164</v>
      </c>
      <c r="AL6" s="200"/>
      <c r="AM6" s="200"/>
      <c r="AN6" s="200"/>
      <c r="AO6" s="200"/>
      <c r="AP6" s="200"/>
      <c r="AQ6" s="200"/>
      <c r="AR6" s="200"/>
      <c r="AS6" s="200"/>
      <c r="AT6" s="57" t="s">
        <v>192</v>
      </c>
    </row>
    <row r="7" spans="1:51" ht="13.5" customHeight="1" x14ac:dyDescent="0.25">
      <c r="A7" s="99"/>
      <c r="B7" s="100"/>
      <c r="C7" s="133" t="s">
        <v>205</v>
      </c>
      <c r="D7" s="110"/>
      <c r="E7" s="110" t="s">
        <v>206</v>
      </c>
      <c r="F7" s="111"/>
      <c r="G7" s="92">
        <v>510134773</v>
      </c>
      <c r="H7" s="92"/>
      <c r="I7" s="92"/>
      <c r="J7" s="92">
        <v>24096</v>
      </c>
      <c r="K7" s="92"/>
      <c r="L7" s="92"/>
      <c r="M7" s="92"/>
      <c r="N7" s="92"/>
      <c r="O7" s="92"/>
      <c r="P7" s="89" t="s">
        <v>72</v>
      </c>
      <c r="Q7" s="90"/>
      <c r="R7" s="108" t="s">
        <v>207</v>
      </c>
      <c r="S7" s="108"/>
      <c r="T7" s="108"/>
      <c r="U7" s="108"/>
      <c r="V7" s="50" t="s">
        <v>73</v>
      </c>
      <c r="W7" s="107" t="s">
        <v>208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3" t="s">
        <v>290</v>
      </c>
      <c r="AM7" s="143"/>
      <c r="AN7" s="143"/>
      <c r="AO7" s="143"/>
      <c r="AP7" s="143"/>
      <c r="AQ7" s="143"/>
      <c r="AR7" s="143"/>
      <c r="AS7" s="59" t="s">
        <v>75</v>
      </c>
      <c r="AT7" s="250">
        <v>44</v>
      </c>
    </row>
    <row r="8" spans="1:51" ht="18" customHeight="1" x14ac:dyDescent="0.25">
      <c r="A8" s="99"/>
      <c r="B8" s="100"/>
      <c r="C8" s="135" t="s">
        <v>210</v>
      </c>
      <c r="D8" s="136"/>
      <c r="E8" s="136" t="s">
        <v>211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4" t="s">
        <v>209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291</v>
      </c>
      <c r="AL8" s="147"/>
      <c r="AM8" s="147"/>
      <c r="AN8" s="147"/>
      <c r="AO8" s="60" t="s">
        <v>76</v>
      </c>
      <c r="AP8" s="147" t="s">
        <v>292</v>
      </c>
      <c r="AQ8" s="147"/>
      <c r="AR8" s="147"/>
      <c r="AS8" s="148"/>
      <c r="AT8" s="250"/>
    </row>
    <row r="9" spans="1:51" ht="14.5" customHeight="1" x14ac:dyDescent="0.25">
      <c r="A9" s="99" t="s">
        <v>150</v>
      </c>
      <c r="B9" s="100"/>
      <c r="C9" s="133" t="s">
        <v>212</v>
      </c>
      <c r="D9" s="110"/>
      <c r="E9" s="110" t="s">
        <v>213</v>
      </c>
      <c r="F9" s="111"/>
      <c r="G9" s="92">
        <v>514917010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3" t="s">
        <v>219</v>
      </c>
      <c r="AM9" s="143"/>
      <c r="AN9" s="143"/>
      <c r="AO9" s="143"/>
      <c r="AP9" s="143"/>
      <c r="AQ9" s="143"/>
      <c r="AR9" s="143"/>
      <c r="AS9" s="59" t="s">
        <v>194</v>
      </c>
      <c r="AT9" s="251">
        <v>42</v>
      </c>
    </row>
    <row r="10" spans="1:51" ht="18" customHeight="1" x14ac:dyDescent="0.25">
      <c r="A10" s="99"/>
      <c r="B10" s="100"/>
      <c r="C10" s="135" t="s">
        <v>214</v>
      </c>
      <c r="D10" s="136"/>
      <c r="E10" s="136" t="s">
        <v>215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4" t="s">
        <v>218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98"/>
      <c r="AK10" s="146" t="s">
        <v>220</v>
      </c>
      <c r="AL10" s="147"/>
      <c r="AM10" s="147"/>
      <c r="AN10" s="147"/>
      <c r="AO10" s="60" t="s">
        <v>195</v>
      </c>
      <c r="AP10" s="147" t="s">
        <v>221</v>
      </c>
      <c r="AQ10" s="147"/>
      <c r="AR10" s="147"/>
      <c r="AS10" s="148"/>
      <c r="AT10" s="251"/>
    </row>
    <row r="11" spans="1:51" ht="14.5" customHeight="1" x14ac:dyDescent="0.25">
      <c r="A11" s="99" t="s">
        <v>151</v>
      </c>
      <c r="B11" s="100"/>
      <c r="C11" s="133" t="s">
        <v>222</v>
      </c>
      <c r="D11" s="110"/>
      <c r="E11" s="110" t="s">
        <v>223</v>
      </c>
      <c r="F11" s="111"/>
      <c r="G11" s="92">
        <v>500095463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226</v>
      </c>
      <c r="S11" s="108"/>
      <c r="T11" s="108"/>
      <c r="U11" s="108"/>
      <c r="V11" s="50" t="s">
        <v>73</v>
      </c>
      <c r="W11" s="107" t="s">
        <v>227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3" t="s">
        <v>229</v>
      </c>
      <c r="AM11" s="143"/>
      <c r="AN11" s="143"/>
      <c r="AO11" s="143"/>
      <c r="AP11" s="143"/>
      <c r="AQ11" s="143"/>
      <c r="AR11" s="143"/>
      <c r="AS11" s="59" t="s">
        <v>194</v>
      </c>
      <c r="AT11" s="251">
        <v>40</v>
      </c>
    </row>
    <row r="12" spans="1:51" ht="18" customHeight="1" x14ac:dyDescent="0.25">
      <c r="A12" s="99"/>
      <c r="B12" s="100"/>
      <c r="C12" s="135" t="s">
        <v>224</v>
      </c>
      <c r="D12" s="136"/>
      <c r="E12" s="136" t="s">
        <v>225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4" t="s">
        <v>228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98"/>
      <c r="AK12" s="146" t="s">
        <v>230</v>
      </c>
      <c r="AL12" s="147"/>
      <c r="AM12" s="147"/>
      <c r="AN12" s="147"/>
      <c r="AO12" s="60" t="s">
        <v>195</v>
      </c>
      <c r="AP12" s="147" t="s">
        <v>231</v>
      </c>
      <c r="AQ12" s="147"/>
      <c r="AR12" s="147"/>
      <c r="AS12" s="148"/>
      <c r="AT12" s="251"/>
    </row>
    <row r="13" spans="1:51" ht="15" customHeight="1" x14ac:dyDescent="0.25">
      <c r="A13" s="99" t="s">
        <v>152</v>
      </c>
      <c r="B13" s="100"/>
      <c r="C13" s="133" t="s">
        <v>294</v>
      </c>
      <c r="D13" s="110"/>
      <c r="E13" s="110" t="s">
        <v>295</v>
      </c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252"/>
    </row>
    <row r="14" spans="1:51" ht="18" customHeight="1" x14ac:dyDescent="0.25">
      <c r="A14" s="99"/>
      <c r="B14" s="100"/>
      <c r="C14" s="135" t="s">
        <v>210</v>
      </c>
      <c r="D14" s="136"/>
      <c r="E14" s="136" t="s">
        <v>211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252"/>
    </row>
    <row r="15" spans="1:51" ht="15" customHeight="1" x14ac:dyDescent="0.25">
      <c r="A15" s="141" t="s">
        <v>166</v>
      </c>
      <c r="B15" s="100"/>
      <c r="C15" s="133" t="s">
        <v>232</v>
      </c>
      <c r="D15" s="110"/>
      <c r="E15" s="110" t="s">
        <v>233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8" t="s">
        <v>236</v>
      </c>
      <c r="S15" s="108"/>
      <c r="T15" s="108"/>
      <c r="U15" s="108"/>
      <c r="V15" s="49" t="s">
        <v>73</v>
      </c>
      <c r="W15" s="107" t="s">
        <v>237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3" t="s">
        <v>239</v>
      </c>
      <c r="AM15" s="143"/>
      <c r="AN15" s="143"/>
      <c r="AO15" s="143"/>
      <c r="AP15" s="143"/>
      <c r="AQ15" s="143"/>
      <c r="AR15" s="143"/>
      <c r="AS15" s="59" t="s">
        <v>194</v>
      </c>
      <c r="AT15" s="251">
        <v>54</v>
      </c>
    </row>
    <row r="16" spans="1:51" ht="18" customHeight="1" x14ac:dyDescent="0.25">
      <c r="A16" s="99"/>
      <c r="B16" s="100"/>
      <c r="C16" s="135" t="s">
        <v>234</v>
      </c>
      <c r="D16" s="136"/>
      <c r="E16" s="136" t="s">
        <v>235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44" t="s">
        <v>238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98"/>
      <c r="AK16" s="146" t="s">
        <v>240</v>
      </c>
      <c r="AL16" s="147"/>
      <c r="AM16" s="147"/>
      <c r="AN16" s="147"/>
      <c r="AO16" s="60" t="s">
        <v>195</v>
      </c>
      <c r="AP16" s="147" t="s">
        <v>241</v>
      </c>
      <c r="AQ16" s="147"/>
      <c r="AR16" s="147"/>
      <c r="AS16" s="148"/>
      <c r="AT16" s="251"/>
    </row>
    <row r="17" spans="1:46" x14ac:dyDescent="0.25">
      <c r="A17" s="99" t="s">
        <v>6</v>
      </c>
      <c r="B17" s="100"/>
      <c r="C17" s="152" t="str">
        <f>IF(P16="","",P16)</f>
        <v>船橋市新高根3-3-3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5">
      <c r="A18" s="99"/>
      <c r="B18" s="100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25">
      <c r="A19" s="99" t="s">
        <v>7</v>
      </c>
      <c r="B19" s="100"/>
      <c r="C19" s="152" t="str">
        <f>IF(AL15="","",AL15&amp;"-"&amp;AK16&amp;"-"&amp;AP16)</f>
        <v>090-3909-7720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25">
      <c r="A20" s="99"/>
      <c r="B20" s="100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25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3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 x14ac:dyDescent="0.3">
      <c r="A23" s="139" t="s">
        <v>198</v>
      </c>
      <c r="B23" s="138" t="s">
        <v>154</v>
      </c>
      <c r="C23" s="153" t="s">
        <v>173</v>
      </c>
      <c r="D23" s="154"/>
      <c r="E23" s="155" t="s">
        <v>174</v>
      </c>
      <c r="F23" s="15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0" t="s">
        <v>167</v>
      </c>
      <c r="Q23" s="138"/>
      <c r="R23" s="138"/>
      <c r="S23" s="138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 x14ac:dyDescent="0.25">
      <c r="A24" s="140"/>
      <c r="B24" s="100"/>
      <c r="C24" s="163" t="s">
        <v>171</v>
      </c>
      <c r="D24" s="164"/>
      <c r="E24" s="165" t="s">
        <v>172</v>
      </c>
      <c r="F24" s="16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2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5">
      <c r="A25" s="129">
        <v>1</v>
      </c>
      <c r="B25" s="131" t="s">
        <v>242</v>
      </c>
      <c r="C25" s="133" t="s">
        <v>243</v>
      </c>
      <c r="D25" s="110"/>
      <c r="E25" s="110" t="s">
        <v>244</v>
      </c>
      <c r="F25" s="111"/>
      <c r="G25" s="115">
        <v>6</v>
      </c>
      <c r="H25" s="117"/>
      <c r="I25" s="115" t="s">
        <v>280</v>
      </c>
      <c r="J25" s="116"/>
      <c r="K25" s="116"/>
      <c r="L25" s="117"/>
      <c r="M25" s="115">
        <v>514479994</v>
      </c>
      <c r="N25" s="116"/>
      <c r="O25" s="117"/>
      <c r="P25" s="115">
        <v>150</v>
      </c>
      <c r="Q25" s="116"/>
      <c r="R25" s="116"/>
      <c r="S25" s="116"/>
      <c r="T25" s="121"/>
      <c r="U25" s="1"/>
      <c r="V25" s="1"/>
      <c r="W25" s="1"/>
      <c r="X25" s="1"/>
      <c r="Y25" s="123">
        <v>10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 x14ac:dyDescent="0.3">
      <c r="A26" s="130"/>
      <c r="B26" s="132"/>
      <c r="C26" s="135" t="s">
        <v>245</v>
      </c>
      <c r="D26" s="136"/>
      <c r="E26" s="136" t="s">
        <v>246</v>
      </c>
      <c r="F26" s="137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5">
      <c r="A27" s="129">
        <v>2</v>
      </c>
      <c r="B27" s="131">
        <v>2</v>
      </c>
      <c r="C27" s="133" t="s">
        <v>247</v>
      </c>
      <c r="D27" s="110"/>
      <c r="E27" s="110" t="s">
        <v>248</v>
      </c>
      <c r="F27" s="111"/>
      <c r="G27" s="115">
        <v>5</v>
      </c>
      <c r="H27" s="117"/>
      <c r="I27" s="115" t="s">
        <v>281</v>
      </c>
      <c r="J27" s="116"/>
      <c r="K27" s="116"/>
      <c r="L27" s="117"/>
      <c r="M27" s="115">
        <v>511492822</v>
      </c>
      <c r="N27" s="116"/>
      <c r="O27" s="117"/>
      <c r="P27" s="115">
        <v>125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 x14ac:dyDescent="0.25">
      <c r="A28" s="130"/>
      <c r="B28" s="132"/>
      <c r="C28" s="135" t="s">
        <v>214</v>
      </c>
      <c r="D28" s="136"/>
      <c r="E28" s="136" t="s">
        <v>249</v>
      </c>
      <c r="F28" s="137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5">
      <c r="A29" s="129">
        <v>3</v>
      </c>
      <c r="B29" s="131">
        <v>3</v>
      </c>
      <c r="C29" s="133" t="s">
        <v>250</v>
      </c>
      <c r="D29" s="110"/>
      <c r="E29" s="110" t="s">
        <v>251</v>
      </c>
      <c r="F29" s="111"/>
      <c r="G29" s="115">
        <v>5</v>
      </c>
      <c r="H29" s="117"/>
      <c r="I29" s="115" t="s">
        <v>282</v>
      </c>
      <c r="J29" s="116"/>
      <c r="K29" s="116"/>
      <c r="L29" s="117"/>
      <c r="M29" s="115">
        <v>512802715</v>
      </c>
      <c r="N29" s="116"/>
      <c r="O29" s="117"/>
      <c r="P29" s="115">
        <v>145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 x14ac:dyDescent="0.25">
      <c r="A30" s="130"/>
      <c r="B30" s="132"/>
      <c r="C30" s="135" t="s">
        <v>224</v>
      </c>
      <c r="D30" s="136"/>
      <c r="E30" s="136" t="s">
        <v>252</v>
      </c>
      <c r="F30" s="137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3">
      <c r="A31" s="129">
        <v>4</v>
      </c>
      <c r="B31" s="131">
        <v>4</v>
      </c>
      <c r="C31" s="133" t="s">
        <v>253</v>
      </c>
      <c r="D31" s="110"/>
      <c r="E31" s="110" t="s">
        <v>254</v>
      </c>
      <c r="F31" s="111"/>
      <c r="G31" s="115">
        <v>5</v>
      </c>
      <c r="H31" s="117"/>
      <c r="I31" s="115" t="s">
        <v>283</v>
      </c>
      <c r="J31" s="116"/>
      <c r="K31" s="116"/>
      <c r="L31" s="117"/>
      <c r="M31" s="115">
        <v>514480008</v>
      </c>
      <c r="N31" s="116"/>
      <c r="O31" s="117"/>
      <c r="P31" s="115">
        <v>135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 x14ac:dyDescent="0.25">
      <c r="A32" s="130"/>
      <c r="B32" s="132"/>
      <c r="C32" s="135" t="s">
        <v>204</v>
      </c>
      <c r="D32" s="136"/>
      <c r="E32" s="136" t="s">
        <v>255</v>
      </c>
      <c r="F32" s="137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5">
      <c r="A33" s="129">
        <v>5</v>
      </c>
      <c r="B33" s="131">
        <v>5</v>
      </c>
      <c r="C33" s="133" t="s">
        <v>256</v>
      </c>
      <c r="D33" s="110"/>
      <c r="E33" s="110" t="s">
        <v>257</v>
      </c>
      <c r="F33" s="111"/>
      <c r="G33" s="115">
        <v>5</v>
      </c>
      <c r="H33" s="117"/>
      <c r="I33" s="115" t="s">
        <v>284</v>
      </c>
      <c r="J33" s="116"/>
      <c r="K33" s="116"/>
      <c r="L33" s="117"/>
      <c r="M33" s="115">
        <v>513669933</v>
      </c>
      <c r="N33" s="116"/>
      <c r="O33" s="117"/>
      <c r="P33" s="115">
        <v>138</v>
      </c>
      <c r="Q33" s="116"/>
      <c r="R33" s="116"/>
      <c r="S33" s="116"/>
      <c r="T33" s="121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 x14ac:dyDescent="0.3">
      <c r="A34" s="130"/>
      <c r="B34" s="132"/>
      <c r="C34" s="135" t="s">
        <v>258</v>
      </c>
      <c r="D34" s="136"/>
      <c r="E34" s="136" t="s">
        <v>259</v>
      </c>
      <c r="F34" s="137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5">
      <c r="A35" s="129">
        <v>6</v>
      </c>
      <c r="B35" s="131">
        <v>6</v>
      </c>
      <c r="C35" s="133" t="s">
        <v>260</v>
      </c>
      <c r="D35" s="110"/>
      <c r="E35" s="110" t="s">
        <v>261</v>
      </c>
      <c r="F35" s="111"/>
      <c r="G35" s="115">
        <v>4</v>
      </c>
      <c r="H35" s="117"/>
      <c r="I35" s="115" t="s">
        <v>285</v>
      </c>
      <c r="J35" s="116"/>
      <c r="K35" s="116"/>
      <c r="L35" s="117"/>
      <c r="M35" s="115">
        <v>515072040</v>
      </c>
      <c r="N35" s="116"/>
      <c r="O35" s="117"/>
      <c r="P35" s="115">
        <v>132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 x14ac:dyDescent="0.25">
      <c r="A36" s="130"/>
      <c r="B36" s="132"/>
      <c r="C36" s="135" t="s">
        <v>262</v>
      </c>
      <c r="D36" s="136"/>
      <c r="E36" s="136" t="s">
        <v>263</v>
      </c>
      <c r="F36" s="13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5">
      <c r="A37" s="129">
        <v>7</v>
      </c>
      <c r="B37" s="131">
        <v>7</v>
      </c>
      <c r="C37" s="133" t="s">
        <v>264</v>
      </c>
      <c r="D37" s="110"/>
      <c r="E37" s="110" t="s">
        <v>265</v>
      </c>
      <c r="F37" s="111"/>
      <c r="G37" s="115">
        <v>4</v>
      </c>
      <c r="H37" s="117"/>
      <c r="I37" s="115" t="s">
        <v>286</v>
      </c>
      <c r="J37" s="116"/>
      <c r="K37" s="116"/>
      <c r="L37" s="117"/>
      <c r="M37" s="115">
        <v>515545133</v>
      </c>
      <c r="N37" s="116"/>
      <c r="O37" s="117"/>
      <c r="P37" s="115">
        <v>134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 x14ac:dyDescent="0.25">
      <c r="A38" s="130"/>
      <c r="B38" s="132"/>
      <c r="C38" s="135" t="s">
        <v>266</v>
      </c>
      <c r="D38" s="136"/>
      <c r="E38" s="136" t="s">
        <v>267</v>
      </c>
      <c r="F38" s="137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5">
      <c r="A39" s="129">
        <v>8</v>
      </c>
      <c r="B39" s="131">
        <v>8</v>
      </c>
      <c r="C39" s="133" t="s">
        <v>268</v>
      </c>
      <c r="D39" s="110"/>
      <c r="E39" s="110" t="s">
        <v>269</v>
      </c>
      <c r="F39" s="111"/>
      <c r="G39" s="115">
        <v>4</v>
      </c>
      <c r="H39" s="117"/>
      <c r="I39" s="115" t="s">
        <v>287</v>
      </c>
      <c r="J39" s="116"/>
      <c r="K39" s="116"/>
      <c r="L39" s="117"/>
      <c r="M39" s="115">
        <v>515683093</v>
      </c>
      <c r="N39" s="116"/>
      <c r="O39" s="117"/>
      <c r="P39" s="115">
        <v>132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 x14ac:dyDescent="0.25">
      <c r="A40" s="130"/>
      <c r="B40" s="132"/>
      <c r="C40" s="135" t="s">
        <v>270</v>
      </c>
      <c r="D40" s="136"/>
      <c r="E40" s="136" t="s">
        <v>271</v>
      </c>
      <c r="F40" s="137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5">
      <c r="A41" s="129">
        <v>9</v>
      </c>
      <c r="B41" s="131">
        <v>9</v>
      </c>
      <c r="C41" s="133" t="s">
        <v>272</v>
      </c>
      <c r="D41" s="110"/>
      <c r="E41" s="110" t="s">
        <v>273</v>
      </c>
      <c r="F41" s="111"/>
      <c r="G41" s="115">
        <v>4</v>
      </c>
      <c r="H41" s="117"/>
      <c r="I41" s="115" t="s">
        <v>288</v>
      </c>
      <c r="J41" s="116"/>
      <c r="K41" s="116"/>
      <c r="L41" s="117"/>
      <c r="M41" s="115">
        <v>515961581</v>
      </c>
      <c r="N41" s="116"/>
      <c r="O41" s="117"/>
      <c r="P41" s="115">
        <v>130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 x14ac:dyDescent="0.25">
      <c r="A42" s="130"/>
      <c r="B42" s="132"/>
      <c r="C42" s="135" t="s">
        <v>274</v>
      </c>
      <c r="D42" s="136"/>
      <c r="E42" s="136" t="s">
        <v>275</v>
      </c>
      <c r="F42" s="137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5">
      <c r="A43" s="129">
        <v>10</v>
      </c>
      <c r="B43" s="131">
        <v>10</v>
      </c>
      <c r="C43" s="133" t="s">
        <v>276</v>
      </c>
      <c r="D43" s="110"/>
      <c r="E43" s="110" t="s">
        <v>277</v>
      </c>
      <c r="F43" s="111"/>
      <c r="G43" s="115">
        <v>3</v>
      </c>
      <c r="H43" s="117"/>
      <c r="I43" s="115" t="s">
        <v>289</v>
      </c>
      <c r="J43" s="116"/>
      <c r="K43" s="116"/>
      <c r="L43" s="117"/>
      <c r="M43" s="115">
        <v>516237900</v>
      </c>
      <c r="N43" s="116"/>
      <c r="O43" s="117"/>
      <c r="P43" s="115">
        <v>129</v>
      </c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 x14ac:dyDescent="0.25">
      <c r="A44" s="130"/>
      <c r="B44" s="132"/>
      <c r="C44" s="135" t="s">
        <v>278</v>
      </c>
      <c r="D44" s="136"/>
      <c r="E44" s="136" t="s">
        <v>279</v>
      </c>
      <c r="F44" s="137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5">
      <c r="A45" s="129">
        <v>11</v>
      </c>
      <c r="B45" s="131"/>
      <c r="C45" s="133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 x14ac:dyDescent="0.25">
      <c r="A46" s="130"/>
      <c r="B46" s="132"/>
      <c r="C46" s="135"/>
      <c r="D46" s="136"/>
      <c r="E46" s="136"/>
      <c r="F46" s="13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5">
      <c r="A47" s="129">
        <v>12</v>
      </c>
      <c r="B47" s="131"/>
      <c r="C47" s="133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 x14ac:dyDescent="0.3">
      <c r="A48" s="170"/>
      <c r="B48" s="171"/>
      <c r="C48" s="172"/>
      <c r="D48" s="173"/>
      <c r="E48" s="173"/>
      <c r="F48" s="174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5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 x14ac:dyDescent="0.25">
      <c r="A50" s="99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5">
      <c r="A51" s="99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 x14ac:dyDescent="0.3">
      <c r="A52" s="101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 x14ac:dyDescent="0.3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5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3">
      <c r="A55" s="160" t="s">
        <v>293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3">
        <f>LEN(A55)</f>
        <v>115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5" x14ac:dyDescent="0.2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5" x14ac:dyDescent="0.2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6" x14ac:dyDescent="0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x14ac:dyDescent="0.25">
      <c r="A2" s="256" t="s">
        <v>0</v>
      </c>
      <c r="B2" s="256"/>
      <c r="C2" s="259" t="str">
        <f>IF(入力!C3="","",入力!C3)</f>
        <v>高根バレーボールクラブ</v>
      </c>
      <c r="D2" s="259"/>
      <c r="E2" s="259"/>
      <c r="F2" s="259"/>
      <c r="G2" s="259"/>
      <c r="H2" s="259"/>
      <c r="I2" s="259"/>
      <c r="J2" s="256" t="str">
        <f>IF(入力!J3="","",入力!J3)</f>
        <v>男女混合</v>
      </c>
      <c r="K2" s="256"/>
      <c r="L2" s="256"/>
      <c r="M2" s="256"/>
      <c r="N2" s="256"/>
      <c r="O2" s="256"/>
    </row>
    <row r="3" spans="1:15" x14ac:dyDescent="0.2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25">
      <c r="A4" s="256" t="s">
        <v>13</v>
      </c>
      <c r="B4" s="256"/>
      <c r="C4" s="260" t="str">
        <f>IF(入力!C4="","",IF(入力!C5="",入力!C4,入力!C4&amp;"　　"&amp;入力!C5))</f>
        <v>431682296　　431680811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25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 x14ac:dyDescent="0.25">
      <c r="A6" s="256" t="s">
        <v>1</v>
      </c>
      <c r="B6" s="256"/>
      <c r="C6" s="268" t="str">
        <f>IF(入力!C8="","",入力!C8&amp;"　"&amp;入力!E8)</f>
        <v>古賀　亮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25">
      <c r="A7" s="256"/>
      <c r="B7" s="256"/>
      <c r="C7" s="273"/>
      <c r="D7" s="274"/>
      <c r="E7" s="274"/>
      <c r="F7" s="274"/>
      <c r="G7" s="258">
        <f>IF(入力!G7="","",入力!G7)</f>
        <v>510134773</v>
      </c>
      <c r="H7" s="258"/>
      <c r="I7" s="258"/>
      <c r="J7" s="258">
        <f>IF(入力!J7="","",入力!J7)</f>
        <v>24096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 x14ac:dyDescent="0.25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5" customHeight="1" x14ac:dyDescent="0.25">
      <c r="A9" s="256" t="s">
        <v>2</v>
      </c>
      <c r="B9" s="256"/>
      <c r="C9" s="268" t="str">
        <f>IF(入力!C10="","",入力!C10&amp;"　"&amp;入力!E10)</f>
        <v>余田　正行</v>
      </c>
      <c r="D9" s="269"/>
      <c r="E9" s="269"/>
      <c r="F9" s="269"/>
      <c r="G9" s="258">
        <f>IF(入力!G9="","",入力!G9)</f>
        <v>514917010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5" customHeight="1" x14ac:dyDescent="0.25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5" customHeight="1" x14ac:dyDescent="0.25">
      <c r="A11" s="256" t="s">
        <v>3</v>
      </c>
      <c r="B11" s="256"/>
      <c r="C11" s="268" t="str">
        <f>IF(入力!C12="","",入力!C12&amp;"　"&amp;入力!E12)</f>
        <v>菊地　静一郎</v>
      </c>
      <c r="D11" s="269"/>
      <c r="E11" s="269"/>
      <c r="F11" s="269"/>
      <c r="G11" s="258">
        <f>IF(入力!G11="","",入力!G11)</f>
        <v>500095463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5" customHeight="1" x14ac:dyDescent="0.25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25">
      <c r="A13" s="256" t="s">
        <v>4</v>
      </c>
      <c r="B13" s="256"/>
      <c r="C13" s="268" t="str">
        <f>IF(入力!C14="","",入力!C14&amp;"　"&amp;入力!E14)</f>
        <v>古賀　亮</v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25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25">
      <c r="A15" s="256" t="s">
        <v>5</v>
      </c>
      <c r="B15" s="256"/>
      <c r="C15" s="268" t="str">
        <f>IF(入力!C16="","",入力!C16&amp;"　"&amp;入力!E16)</f>
        <v>峯川　理恵</v>
      </c>
      <c r="D15" s="269"/>
      <c r="E15" s="269"/>
      <c r="F15" s="26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25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x14ac:dyDescent="0.25">
      <c r="A17" s="256" t="s">
        <v>6</v>
      </c>
      <c r="B17" s="256"/>
      <c r="C17" s="259" t="str">
        <f>IF(入力!C17="","",入力!C17&amp;"　"&amp;入力!E17)</f>
        <v>船橋市新高根3-3-3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x14ac:dyDescent="0.2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5" customHeight="1" x14ac:dyDescent="0.25">
      <c r="A19" s="256" t="s">
        <v>7</v>
      </c>
      <c r="B19" s="256"/>
      <c r="C19" s="259" t="str">
        <f>IF(入力!C19="","",入力!C19&amp;"　"&amp;入力!E19)</f>
        <v>090-3909-7720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5" customHeight="1" x14ac:dyDescent="0.25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5" customHeight="1" x14ac:dyDescent="0.25">
      <c r="A21" s="256" t="s">
        <v>8</v>
      </c>
      <c r="B21" s="256"/>
      <c r="C21" s="259" t="str">
        <f>IF(入力!C21="","",入力!C21&amp;"－"&amp;入力!E21&amp;"－"&amp;入力!G21)</f>
        <v/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5" customHeight="1" x14ac:dyDescent="0.25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2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 x14ac:dyDescent="0.25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田中　颯太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船橋市立高根台第三小学校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514479994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 x14ac:dyDescent="0.25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 x14ac:dyDescent="0.25">
      <c r="A27" s="256">
        <v>2</v>
      </c>
      <c r="B27" s="256">
        <f>IF(入力!B27="","",入力!B27)</f>
        <v>2</v>
      </c>
      <c r="C27" s="268" t="str">
        <f>IF(入力!C28="","",入力!C28&amp;"　"&amp;入力!E28)</f>
        <v>余田　青空</v>
      </c>
      <c r="D27" s="269"/>
      <c r="E27" s="269"/>
      <c r="F27" s="269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船橋市立八木ケ谷小学校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511492822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 x14ac:dyDescent="0.25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 x14ac:dyDescent="0.25">
      <c r="A29" s="256">
        <v>3</v>
      </c>
      <c r="B29" s="256">
        <f>IF(入力!B29="","",入力!B29)</f>
        <v>3</v>
      </c>
      <c r="C29" s="268" t="str">
        <f>IF(入力!C30="","",入力!C30&amp;"　"&amp;入力!E30)</f>
        <v>菊地　涼太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船橋市立二和小学校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512802715</v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 x14ac:dyDescent="0.25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 x14ac:dyDescent="0.25">
      <c r="A31" s="256">
        <v>4</v>
      </c>
      <c r="B31" s="256">
        <f>IF(入力!B31="","",入力!B31)</f>
        <v>4</v>
      </c>
      <c r="C31" s="268" t="str">
        <f>IF(入力!C32="","",入力!C32&amp;"　"&amp;入力!E32)</f>
        <v>船橋　琉翔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船橋市立飯山満南小学校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514480008</v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 x14ac:dyDescent="0.25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 x14ac:dyDescent="0.25">
      <c r="A33" s="256">
        <v>5</v>
      </c>
      <c r="B33" s="256">
        <f>IF(入力!B33="","",入力!B33)</f>
        <v>5</v>
      </c>
      <c r="C33" s="268" t="str">
        <f>IF(入力!C34="","",入力!C34&amp;"　"&amp;入力!E34)</f>
        <v>佐々木　心暖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船橋市立高根台第二小学校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513669933</v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 x14ac:dyDescent="0.25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 x14ac:dyDescent="0.25">
      <c r="A35" s="256">
        <v>6</v>
      </c>
      <c r="B35" s="256">
        <f>IF(入力!B35="","",入力!B35)</f>
        <v>6</v>
      </c>
      <c r="C35" s="268" t="str">
        <f>IF(入力!C36="","",入力!C36&amp;"　"&amp;入力!E36)</f>
        <v>西成田　理孔</v>
      </c>
      <c r="D35" s="269"/>
      <c r="E35" s="269"/>
      <c r="F35" s="269"/>
      <c r="G35" s="256">
        <f>IF(入力!G35="","",入力!G35)</f>
        <v>4</v>
      </c>
      <c r="H35" s="256" t="str">
        <f>IF(入力!H35="","",入力!H35)</f>
        <v/>
      </c>
      <c r="I35" s="256" t="str">
        <f>IF(入力!I35="","",入力!I35)</f>
        <v>船橋市立夏見台小学校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515072040</v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 x14ac:dyDescent="0.25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 x14ac:dyDescent="0.25">
      <c r="A37" s="256">
        <v>7</v>
      </c>
      <c r="B37" s="256">
        <f>IF(入力!B37="","",入力!B37)</f>
        <v>7</v>
      </c>
      <c r="C37" s="268" t="str">
        <f>IF(入力!C38="","",入力!C38&amp;"　"&amp;入力!E38)</f>
        <v>山下　心結</v>
      </c>
      <c r="D37" s="269"/>
      <c r="E37" s="269"/>
      <c r="F37" s="269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船橋市立金杉小学校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515545133</v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 x14ac:dyDescent="0.25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 x14ac:dyDescent="0.25">
      <c r="A39" s="256">
        <v>8</v>
      </c>
      <c r="B39" s="256">
        <f>IF(入力!B39="","",入力!B39)</f>
        <v>8</v>
      </c>
      <c r="C39" s="268" t="str">
        <f>IF(入力!C40="","",入力!C40&amp;"　"&amp;入力!E40)</f>
        <v>草村　優月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船橋市立金杉小学校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515683093</v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 x14ac:dyDescent="0.25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 x14ac:dyDescent="0.25">
      <c r="A41" s="256">
        <v>9</v>
      </c>
      <c r="B41" s="256">
        <f>IF(入力!B41="","",入力!B41)</f>
        <v>9</v>
      </c>
      <c r="C41" s="268" t="str">
        <f>IF(入力!C42="","",入力!C42&amp;"　"&amp;入力!E42)</f>
        <v>石橋　大我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船橋市立金杉小学校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515961581</v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 x14ac:dyDescent="0.25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 x14ac:dyDescent="0.25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渡邊　希海</v>
      </c>
      <c r="D43" s="269"/>
      <c r="E43" s="269"/>
      <c r="F43" s="269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船橋市立金杉小学校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516237900</v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 x14ac:dyDescent="0.25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 x14ac:dyDescent="0.25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 x14ac:dyDescent="0.25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 x14ac:dyDescent="0.25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 x14ac:dyDescent="0.25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SheetLayoutView="100" workbookViewId="0">
      <selection activeCell="AP62" sqref="AP62"/>
    </sheetView>
  </sheetViews>
  <sheetFormatPr baseColWidth="12" defaultColWidth="1.6640625" defaultRowHeight="18" x14ac:dyDescent="0.25"/>
  <cols>
    <col min="58" max="58" width="2.1640625" customWidth="1"/>
  </cols>
  <sheetData>
    <row r="1" spans="1:60" x14ac:dyDescent="0.25">
      <c r="AS1" s="4" t="s">
        <v>27</v>
      </c>
      <c r="AT1" s="4"/>
      <c r="AU1" s="4"/>
      <c r="AV1" s="292"/>
      <c r="AW1" s="292"/>
      <c r="AX1" s="4" t="s">
        <v>28</v>
      </c>
      <c r="AY1" s="5"/>
      <c r="AZ1" s="292"/>
      <c r="BA1" s="292"/>
      <c r="BB1" s="4" t="s">
        <v>29</v>
      </c>
      <c r="BC1" s="5"/>
      <c r="BD1" s="292"/>
      <c r="BE1" s="292"/>
      <c r="BF1" s="4" t="s">
        <v>30</v>
      </c>
    </row>
    <row r="3" spans="1:60" ht="9.75" customHeight="1" x14ac:dyDescent="0.25"/>
    <row r="4" spans="1:60" ht="9.75" customHeight="1" x14ac:dyDescent="0.25"/>
    <row r="5" spans="1:60" ht="28" x14ac:dyDescent="0.25">
      <c r="A5" s="6"/>
      <c r="B5" s="6"/>
      <c r="C5" s="293" t="s">
        <v>65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6"/>
      <c r="BH5" s="6"/>
    </row>
    <row r="6" spans="1:60" ht="7.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5">
      <c r="A8" s="7"/>
      <c r="B8" s="7"/>
      <c r="C8" s="352" t="s">
        <v>32</v>
      </c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5">
      <c r="A9" s="7"/>
      <c r="B9" s="7"/>
      <c r="C9" s="355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x14ac:dyDescent="0.25">
      <c r="C10" s="358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6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5"/>
    <row r="12" spans="1:60" ht="5.25" customHeight="1" x14ac:dyDescent="0.25">
      <c r="G12" s="4"/>
      <c r="H12" s="332">
        <v>36</v>
      </c>
      <c r="I12" s="333"/>
      <c r="J12" s="334"/>
      <c r="K12" s="4"/>
    </row>
    <row r="13" spans="1:60" ht="13.5" customHeight="1" x14ac:dyDescent="0.25">
      <c r="F13" s="4" t="s">
        <v>35</v>
      </c>
      <c r="G13" s="4"/>
      <c r="H13" s="335"/>
      <c r="I13" s="336"/>
      <c r="J13" s="337"/>
      <c r="K13" s="4" t="s">
        <v>36</v>
      </c>
      <c r="L13" s="10"/>
      <c r="M13" s="10"/>
      <c r="N13" s="10"/>
      <c r="Q13" s="11"/>
    </row>
    <row r="14" spans="1:60" ht="5.25" customHeight="1" x14ac:dyDescent="0.25">
      <c r="F14" s="12"/>
      <c r="G14" s="4"/>
      <c r="H14" s="338"/>
      <c r="I14" s="339"/>
      <c r="J14" s="340"/>
      <c r="K14" s="4"/>
      <c r="L14" s="10"/>
      <c r="M14" s="10"/>
      <c r="N14" s="10"/>
      <c r="Q14" s="11"/>
    </row>
    <row r="15" spans="1:60" ht="5.25" customHeight="1" thickBot="1" x14ac:dyDescent="0.3"/>
    <row r="16" spans="1:60" ht="12" customHeight="1" x14ac:dyDescent="0.25">
      <c r="C16" s="361" t="s">
        <v>37</v>
      </c>
      <c r="D16" s="304"/>
      <c r="E16" s="304"/>
      <c r="F16" s="304"/>
      <c r="G16" s="305"/>
      <c r="H16" s="330" t="s">
        <v>66</v>
      </c>
      <c r="I16" s="331"/>
      <c r="J16" s="331"/>
      <c r="K16" s="304" t="str">
        <f>IF(入力!C2="","",入力!C2)</f>
        <v>タカネバレーボールクラブ</v>
      </c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5"/>
      <c r="Y16" s="343" t="s">
        <v>67</v>
      </c>
      <c r="Z16" s="344"/>
      <c r="AA16" s="344"/>
      <c r="AB16" s="344"/>
      <c r="AC16" s="344"/>
      <c r="AD16" s="344"/>
      <c r="AE16" s="344"/>
      <c r="AF16" s="344"/>
      <c r="AG16" s="344"/>
      <c r="AH16" s="344"/>
      <c r="AI16" s="345"/>
      <c r="AJ16" s="295" t="s">
        <v>38</v>
      </c>
      <c r="AK16" s="296"/>
      <c r="AL16" s="296"/>
      <c r="AM16" s="297"/>
      <c r="AN16" s="324" t="str">
        <f>IF(入力!P3="","",入力!P3)</f>
        <v>船橋市</v>
      </c>
      <c r="AO16" s="325"/>
      <c r="AP16" s="325"/>
      <c r="AQ16" s="325"/>
      <c r="AR16" s="325"/>
      <c r="AS16" s="325"/>
      <c r="AT16" s="296" t="s">
        <v>68</v>
      </c>
      <c r="AU16" s="297"/>
      <c r="AV16" s="303" t="s">
        <v>39</v>
      </c>
      <c r="AW16" s="304"/>
      <c r="AX16" s="304"/>
      <c r="AY16" s="305"/>
      <c r="AZ16" s="310" t="str">
        <f>IF(入力!P5="","",入力!P5)</f>
        <v>総武</v>
      </c>
      <c r="BA16" s="311"/>
      <c r="BB16" s="311"/>
      <c r="BC16" s="311"/>
      <c r="BD16" s="311"/>
      <c r="BE16" s="311"/>
      <c r="BF16" s="364" t="s">
        <v>40</v>
      </c>
    </row>
    <row r="17" spans="3:58" ht="4.5" customHeight="1" x14ac:dyDescent="0.25">
      <c r="C17" s="362"/>
      <c r="D17" s="307"/>
      <c r="E17" s="307"/>
      <c r="F17" s="307"/>
      <c r="G17" s="308"/>
      <c r="H17" s="320" t="str">
        <f>IF(入力!C3="","",入力!C3)</f>
        <v>高根バレーボールクラブ</v>
      </c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16" t="str">
        <f>IF(入力!J3="","","("&amp;入力!J3&amp;")")</f>
        <v>(男女混合)</v>
      </c>
      <c r="V17" s="316"/>
      <c r="W17" s="316"/>
      <c r="X17" s="317"/>
      <c r="Y17" s="346">
        <f>IF(入力!C4="","",入力!C4)</f>
        <v>431682296</v>
      </c>
      <c r="Z17" s="347"/>
      <c r="AA17" s="347"/>
      <c r="AB17" s="347"/>
      <c r="AC17" s="347"/>
      <c r="AD17" s="347"/>
      <c r="AE17" s="347"/>
      <c r="AF17" s="347"/>
      <c r="AG17" s="347"/>
      <c r="AH17" s="347"/>
      <c r="AI17" s="348"/>
      <c r="AJ17" s="298"/>
      <c r="AK17" s="299"/>
      <c r="AL17" s="299"/>
      <c r="AM17" s="300"/>
      <c r="AN17" s="326"/>
      <c r="AO17" s="327"/>
      <c r="AP17" s="327"/>
      <c r="AQ17" s="327"/>
      <c r="AR17" s="327"/>
      <c r="AS17" s="327"/>
      <c r="AT17" s="299"/>
      <c r="AU17" s="300"/>
      <c r="AV17" s="306"/>
      <c r="AW17" s="307"/>
      <c r="AX17" s="307"/>
      <c r="AY17" s="308"/>
      <c r="AZ17" s="312"/>
      <c r="BA17" s="313"/>
      <c r="BB17" s="313"/>
      <c r="BC17" s="313"/>
      <c r="BD17" s="313"/>
      <c r="BE17" s="313"/>
      <c r="BF17" s="365"/>
    </row>
    <row r="18" spans="3:58" ht="16.5" customHeight="1" x14ac:dyDescent="0.25">
      <c r="C18" s="363"/>
      <c r="D18" s="289"/>
      <c r="E18" s="289"/>
      <c r="F18" s="289"/>
      <c r="G18" s="309"/>
      <c r="H18" s="322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18"/>
      <c r="V18" s="318"/>
      <c r="W18" s="318"/>
      <c r="X18" s="319"/>
      <c r="Y18" s="349"/>
      <c r="Z18" s="350"/>
      <c r="AA18" s="350"/>
      <c r="AB18" s="350"/>
      <c r="AC18" s="350"/>
      <c r="AD18" s="350"/>
      <c r="AE18" s="350"/>
      <c r="AF18" s="350"/>
      <c r="AG18" s="350"/>
      <c r="AH18" s="350"/>
      <c r="AI18" s="351"/>
      <c r="AJ18" s="301"/>
      <c r="AK18" s="276"/>
      <c r="AL18" s="276"/>
      <c r="AM18" s="302"/>
      <c r="AN18" s="328"/>
      <c r="AO18" s="329"/>
      <c r="AP18" s="329"/>
      <c r="AQ18" s="329"/>
      <c r="AR18" s="329"/>
      <c r="AS18" s="329"/>
      <c r="AT18" s="276"/>
      <c r="AU18" s="302"/>
      <c r="AV18" s="290"/>
      <c r="AW18" s="289"/>
      <c r="AX18" s="289"/>
      <c r="AY18" s="309"/>
      <c r="AZ18" s="314" t="str">
        <f>IF(入力!AE5="","",入力!AE5)</f>
        <v>船橋</v>
      </c>
      <c r="BA18" s="315"/>
      <c r="BB18" s="315"/>
      <c r="BC18" s="315"/>
      <c r="BD18" s="315"/>
      <c r="BE18" s="315"/>
      <c r="BF18" s="13" t="s">
        <v>41</v>
      </c>
    </row>
    <row r="19" spans="3:58" ht="15" customHeight="1" x14ac:dyDescent="0.25">
      <c r="C19" s="341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277" t="s">
        <v>42</v>
      </c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 t="s">
        <v>69</v>
      </c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 t="s">
        <v>70</v>
      </c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94"/>
    </row>
    <row r="20" spans="3:58" ht="15" customHeight="1" x14ac:dyDescent="0.25">
      <c r="C20" s="279" t="s">
        <v>43</v>
      </c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8">
        <f>IF(入力!J7="","",入力!J7)</f>
        <v>24096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 t="str">
        <f>IF(入力!J9="","",入力!J9)</f>
        <v/>
      </c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 t="str">
        <f>IF(入力!J11="","",入力!J11)</f>
        <v/>
      </c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88"/>
    </row>
    <row r="21" spans="3:58" ht="15" customHeight="1" x14ac:dyDescent="0.25">
      <c r="C21" s="279" t="s">
        <v>44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8" t="str">
        <f>IF(入力!M7="","",入力!M7)</f>
        <v/>
      </c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 t="str">
        <f>IF(入力!M9="","",入力!M9)</f>
        <v/>
      </c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 t="str">
        <f>IF(入力!M11="","",入力!M11)</f>
        <v/>
      </c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88"/>
    </row>
    <row r="22" spans="3:58" ht="12" customHeight="1" x14ac:dyDescent="0.25">
      <c r="C22" s="369" t="s">
        <v>71</v>
      </c>
      <c r="D22" s="370"/>
      <c r="E22" s="370"/>
      <c r="F22" s="370"/>
      <c r="G22" s="371"/>
      <c r="H22" s="372" t="str">
        <f>IF(入力!C7="","",入力!C7&amp;"　"&amp;入力!E7)</f>
        <v>コガ　アキラ</v>
      </c>
      <c r="I22" s="280"/>
      <c r="J22" s="280"/>
      <c r="K22" s="280"/>
      <c r="L22" s="280"/>
      <c r="M22" s="280"/>
      <c r="N22" s="280"/>
      <c r="O22" s="280"/>
      <c r="P22" s="280"/>
      <c r="Q22" s="281"/>
      <c r="R22" s="275" t="s">
        <v>45</v>
      </c>
      <c r="S22" s="280"/>
      <c r="T22" s="282">
        <f>IF(入力!AT7="","",入力!AT7)</f>
        <v>44</v>
      </c>
      <c r="U22" s="283"/>
      <c r="V22" s="284"/>
      <c r="W22" s="275" t="s">
        <v>46</v>
      </c>
      <c r="X22" s="275"/>
      <c r="Y22" s="275"/>
      <c r="Z22" s="14" t="s">
        <v>72</v>
      </c>
      <c r="AA22" s="15"/>
      <c r="AB22" s="280" t="str">
        <f>IF(入力!R7="","",入力!R7)</f>
        <v>274</v>
      </c>
      <c r="AC22" s="280"/>
      <c r="AD22" s="280"/>
      <c r="AE22" s="280"/>
      <c r="AF22" s="16" t="s">
        <v>73</v>
      </c>
      <c r="AG22" s="280" t="str">
        <f>IF(入力!W7="","",入力!W7)</f>
        <v>0065</v>
      </c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1"/>
      <c r="AU22" s="275" t="s">
        <v>47</v>
      </c>
      <c r="AV22" s="280"/>
      <c r="AW22" s="280"/>
      <c r="AX22" s="17" t="s">
        <v>74</v>
      </c>
      <c r="AY22" s="280" t="str">
        <f>IF(入力!AL7="","",入力!AL7)</f>
        <v>080</v>
      </c>
      <c r="AZ22" s="280"/>
      <c r="BA22" s="280"/>
      <c r="BB22" s="280"/>
      <c r="BC22" s="280"/>
      <c r="BD22" s="280"/>
      <c r="BE22" s="280"/>
      <c r="BF22" s="18" t="s">
        <v>75</v>
      </c>
    </row>
    <row r="23" spans="3:58" ht="19.5" customHeight="1" x14ac:dyDescent="0.25">
      <c r="C23" s="363" t="s">
        <v>48</v>
      </c>
      <c r="D23" s="289"/>
      <c r="E23" s="289"/>
      <c r="F23" s="289"/>
      <c r="G23" s="309"/>
      <c r="H23" s="338" t="str">
        <f>IF(入力!C8="","",入力!C8&amp;"　"&amp;入力!E8)</f>
        <v>古賀　亮</v>
      </c>
      <c r="I23" s="339"/>
      <c r="J23" s="339"/>
      <c r="K23" s="339"/>
      <c r="L23" s="339"/>
      <c r="M23" s="339"/>
      <c r="N23" s="339"/>
      <c r="O23" s="339"/>
      <c r="P23" s="339"/>
      <c r="Q23" s="340"/>
      <c r="R23" s="289"/>
      <c r="S23" s="289"/>
      <c r="T23" s="285"/>
      <c r="U23" s="286"/>
      <c r="V23" s="287"/>
      <c r="W23" s="276"/>
      <c r="X23" s="276"/>
      <c r="Y23" s="276"/>
      <c r="Z23" s="322" t="str">
        <f>IF(入力!P8="","",入力!P8)</f>
        <v>船橋市高根台7-33-1-111</v>
      </c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73"/>
      <c r="AU23" s="289"/>
      <c r="AV23" s="289"/>
      <c r="AW23" s="289"/>
      <c r="AX23" s="290" t="str">
        <f>IF(入力!AK8="","",入力!AK8)</f>
        <v>1239</v>
      </c>
      <c r="AY23" s="289"/>
      <c r="AZ23" s="289"/>
      <c r="BA23" s="289"/>
      <c r="BB23" s="19" t="s">
        <v>76</v>
      </c>
      <c r="BC23" s="289" t="str">
        <f>IF(入力!AP8="","",入力!AP8)</f>
        <v>1578</v>
      </c>
      <c r="BD23" s="289"/>
      <c r="BE23" s="289"/>
      <c r="BF23" s="291"/>
    </row>
    <row r="24" spans="3:58" ht="12" customHeight="1" x14ac:dyDescent="0.25">
      <c r="C24" s="369" t="s">
        <v>77</v>
      </c>
      <c r="D24" s="370"/>
      <c r="E24" s="370"/>
      <c r="F24" s="370"/>
      <c r="G24" s="371"/>
      <c r="H24" s="372" t="str">
        <f>IF(入力!C9="","",入力!C9&amp;"　"&amp;入力!E9)</f>
        <v>ヨダ　マサユキ</v>
      </c>
      <c r="I24" s="280"/>
      <c r="J24" s="280"/>
      <c r="K24" s="280"/>
      <c r="L24" s="280"/>
      <c r="M24" s="280"/>
      <c r="N24" s="280"/>
      <c r="O24" s="280"/>
      <c r="P24" s="280"/>
      <c r="Q24" s="281"/>
      <c r="R24" s="275" t="s">
        <v>45</v>
      </c>
      <c r="S24" s="280"/>
      <c r="T24" s="282">
        <f>IF(入力!AT9="","",入力!AT9)</f>
        <v>42</v>
      </c>
      <c r="U24" s="283"/>
      <c r="V24" s="284"/>
      <c r="W24" s="275" t="s">
        <v>46</v>
      </c>
      <c r="X24" s="275"/>
      <c r="Y24" s="275"/>
      <c r="Z24" s="14" t="s">
        <v>72</v>
      </c>
      <c r="AA24" s="15"/>
      <c r="AB24" s="280" t="str">
        <f>IF(入力!R9="","",入力!R9)</f>
        <v>274</v>
      </c>
      <c r="AC24" s="280"/>
      <c r="AD24" s="280"/>
      <c r="AE24" s="280"/>
      <c r="AF24" s="16" t="s">
        <v>73</v>
      </c>
      <c r="AG24" s="280" t="str">
        <f>IF(入力!W9="","",入力!W9)</f>
        <v>0804</v>
      </c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1"/>
      <c r="AU24" s="275" t="s">
        <v>47</v>
      </c>
      <c r="AV24" s="280"/>
      <c r="AW24" s="280"/>
      <c r="AX24" s="17" t="s">
        <v>74</v>
      </c>
      <c r="AY24" s="280" t="str">
        <f>IF(入力!AL9="","",入力!AL9)</f>
        <v>047</v>
      </c>
      <c r="AZ24" s="280"/>
      <c r="BA24" s="280"/>
      <c r="BB24" s="280"/>
      <c r="BC24" s="280"/>
      <c r="BD24" s="280"/>
      <c r="BE24" s="280"/>
      <c r="BF24" s="18" t="s">
        <v>75</v>
      </c>
    </row>
    <row r="25" spans="3:58" ht="19.5" customHeight="1" x14ac:dyDescent="0.25">
      <c r="C25" s="363" t="s">
        <v>78</v>
      </c>
      <c r="D25" s="289"/>
      <c r="E25" s="289"/>
      <c r="F25" s="289"/>
      <c r="G25" s="309"/>
      <c r="H25" s="338" t="str">
        <f>IF(入力!C10="","",入力!C10&amp;"　"&amp;入力!E10)</f>
        <v>余田　正行</v>
      </c>
      <c r="I25" s="339"/>
      <c r="J25" s="339"/>
      <c r="K25" s="339"/>
      <c r="L25" s="339"/>
      <c r="M25" s="339"/>
      <c r="N25" s="339"/>
      <c r="O25" s="339"/>
      <c r="P25" s="339"/>
      <c r="Q25" s="340"/>
      <c r="R25" s="289"/>
      <c r="S25" s="289"/>
      <c r="T25" s="285"/>
      <c r="U25" s="286"/>
      <c r="V25" s="287"/>
      <c r="W25" s="276"/>
      <c r="X25" s="276"/>
      <c r="Y25" s="276"/>
      <c r="Z25" s="322" t="str">
        <f>IF(入力!P10="","",入力!P10)</f>
        <v>船橋市みやぎ台2-13-10</v>
      </c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73"/>
      <c r="AU25" s="289"/>
      <c r="AV25" s="289"/>
      <c r="AW25" s="289"/>
      <c r="AX25" s="290" t="str">
        <f>IF(入力!AK10="","",入力!AK10)</f>
        <v>447</v>
      </c>
      <c r="AY25" s="289"/>
      <c r="AZ25" s="289"/>
      <c r="BA25" s="289"/>
      <c r="BB25" s="19" t="s">
        <v>76</v>
      </c>
      <c r="BC25" s="289" t="str">
        <f>IF(入力!AP10="","",入力!AP10)</f>
        <v>3117</v>
      </c>
      <c r="BD25" s="289"/>
      <c r="BE25" s="289"/>
      <c r="BF25" s="291"/>
    </row>
    <row r="26" spans="3:58" ht="12" customHeight="1" x14ac:dyDescent="0.25">
      <c r="C26" s="369" t="s">
        <v>71</v>
      </c>
      <c r="D26" s="370"/>
      <c r="E26" s="370"/>
      <c r="F26" s="370"/>
      <c r="G26" s="371"/>
      <c r="H26" s="372" t="str">
        <f>IF(入力!C11="","",入力!C11&amp;"　"&amp;入力!E11)</f>
        <v>キクチ　セイイチロウ</v>
      </c>
      <c r="I26" s="280"/>
      <c r="J26" s="280"/>
      <c r="K26" s="280"/>
      <c r="L26" s="280"/>
      <c r="M26" s="280"/>
      <c r="N26" s="280"/>
      <c r="O26" s="280"/>
      <c r="P26" s="280"/>
      <c r="Q26" s="281"/>
      <c r="R26" s="275" t="s">
        <v>45</v>
      </c>
      <c r="S26" s="280"/>
      <c r="T26" s="282">
        <f>IF(入力!AT11="","",入力!AT11)</f>
        <v>40</v>
      </c>
      <c r="U26" s="283"/>
      <c r="V26" s="284"/>
      <c r="W26" s="275" t="s">
        <v>46</v>
      </c>
      <c r="X26" s="275"/>
      <c r="Y26" s="275"/>
      <c r="Z26" s="14" t="s">
        <v>72</v>
      </c>
      <c r="AA26" s="15"/>
      <c r="AB26" s="280" t="str">
        <f>IF(入力!R11="","",入力!R11)</f>
        <v>274</v>
      </c>
      <c r="AC26" s="280"/>
      <c r="AD26" s="280"/>
      <c r="AE26" s="280"/>
      <c r="AF26" s="16" t="s">
        <v>73</v>
      </c>
      <c r="AG26" s="280" t="str">
        <f>IF(入力!W11="","",入力!W11)</f>
        <v>0813</v>
      </c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1"/>
      <c r="AU26" s="275" t="s">
        <v>47</v>
      </c>
      <c r="AV26" s="280"/>
      <c r="AW26" s="280"/>
      <c r="AX26" s="17" t="s">
        <v>74</v>
      </c>
      <c r="AY26" s="280" t="str">
        <f>IF(入力!AL11="","",入力!AL11)</f>
        <v>047</v>
      </c>
      <c r="AZ26" s="280"/>
      <c r="BA26" s="280"/>
      <c r="BB26" s="280"/>
      <c r="BC26" s="280"/>
      <c r="BD26" s="280"/>
      <c r="BE26" s="280"/>
      <c r="BF26" s="18" t="s">
        <v>75</v>
      </c>
    </row>
    <row r="27" spans="3:58" ht="19.5" customHeight="1" x14ac:dyDescent="0.25">
      <c r="C27" s="363" t="s">
        <v>79</v>
      </c>
      <c r="D27" s="289"/>
      <c r="E27" s="289"/>
      <c r="F27" s="289"/>
      <c r="G27" s="309"/>
      <c r="H27" s="338" t="str">
        <f>IF(入力!C12="","",入力!C12&amp;"　"&amp;入力!E12)</f>
        <v>菊地　静一郎</v>
      </c>
      <c r="I27" s="339"/>
      <c r="J27" s="339"/>
      <c r="K27" s="339"/>
      <c r="L27" s="339"/>
      <c r="M27" s="339"/>
      <c r="N27" s="339"/>
      <c r="O27" s="339"/>
      <c r="P27" s="339"/>
      <c r="Q27" s="340"/>
      <c r="R27" s="289"/>
      <c r="S27" s="289"/>
      <c r="T27" s="285"/>
      <c r="U27" s="286"/>
      <c r="V27" s="287"/>
      <c r="W27" s="276"/>
      <c r="X27" s="276"/>
      <c r="Y27" s="276"/>
      <c r="Z27" s="322" t="str">
        <f>IF(入力!P12="","",入力!P12)</f>
        <v>船橋市南三咲3-2-14-206</v>
      </c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73"/>
      <c r="AU27" s="289"/>
      <c r="AV27" s="289"/>
      <c r="AW27" s="289"/>
      <c r="AX27" s="290" t="str">
        <f>IF(入力!AK12="","",入力!AK12)</f>
        <v>440</v>
      </c>
      <c r="AY27" s="289"/>
      <c r="AZ27" s="289"/>
      <c r="BA27" s="289"/>
      <c r="BB27" s="19" t="s">
        <v>76</v>
      </c>
      <c r="BC27" s="289" t="str">
        <f>IF(入力!AP12="","",入力!AP12)</f>
        <v>4015</v>
      </c>
      <c r="BD27" s="289"/>
      <c r="BE27" s="289"/>
      <c r="BF27" s="291"/>
    </row>
    <row r="28" spans="3:58" ht="12" customHeight="1" x14ac:dyDescent="0.25">
      <c r="C28" s="369" t="s">
        <v>71</v>
      </c>
      <c r="D28" s="370"/>
      <c r="E28" s="370"/>
      <c r="F28" s="370"/>
      <c r="G28" s="371"/>
      <c r="H28" s="372" t="str">
        <f>IF(入力!C15="","",入力!C15&amp;"　"&amp;入力!E15)</f>
        <v>ミネカワ　リエ</v>
      </c>
      <c r="I28" s="280"/>
      <c r="J28" s="280"/>
      <c r="K28" s="280"/>
      <c r="L28" s="280"/>
      <c r="M28" s="280"/>
      <c r="N28" s="280"/>
      <c r="O28" s="280"/>
      <c r="P28" s="280"/>
      <c r="Q28" s="281"/>
      <c r="R28" s="275" t="s">
        <v>45</v>
      </c>
      <c r="S28" s="280"/>
      <c r="T28" s="282">
        <f>IF(入力!AT15="","",入力!AT15)</f>
        <v>54</v>
      </c>
      <c r="U28" s="283"/>
      <c r="V28" s="284"/>
      <c r="W28" s="275" t="s">
        <v>46</v>
      </c>
      <c r="X28" s="275"/>
      <c r="Y28" s="275"/>
      <c r="Z28" s="14" t="s">
        <v>72</v>
      </c>
      <c r="AA28" s="15"/>
      <c r="AB28" s="280" t="str">
        <f>IF(入力!R15="","",入力!R15)</f>
        <v>274</v>
      </c>
      <c r="AC28" s="280"/>
      <c r="AD28" s="280"/>
      <c r="AE28" s="280"/>
      <c r="AF28" s="16" t="s">
        <v>73</v>
      </c>
      <c r="AG28" s="280" t="str">
        <f>IF(入力!W15="","",入力!W15)</f>
        <v>0814</v>
      </c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1"/>
      <c r="AU28" s="275" t="s">
        <v>47</v>
      </c>
      <c r="AV28" s="280"/>
      <c r="AW28" s="280"/>
      <c r="AX28" s="17" t="s">
        <v>74</v>
      </c>
      <c r="AY28" s="280" t="str">
        <f>IF(入力!AL15="","",入力!AL15)</f>
        <v>090</v>
      </c>
      <c r="AZ28" s="280"/>
      <c r="BA28" s="280"/>
      <c r="BB28" s="280"/>
      <c r="BC28" s="280"/>
      <c r="BD28" s="280"/>
      <c r="BE28" s="280"/>
      <c r="BF28" s="18" t="s">
        <v>75</v>
      </c>
    </row>
    <row r="29" spans="3:58" ht="19.5" customHeight="1" thickBot="1" x14ac:dyDescent="0.3">
      <c r="C29" s="366" t="s">
        <v>49</v>
      </c>
      <c r="D29" s="367"/>
      <c r="E29" s="367"/>
      <c r="F29" s="367"/>
      <c r="G29" s="368"/>
      <c r="H29" s="378" t="str">
        <f>IF(入力!C16="","",入力!C16&amp;"　"&amp;入力!E16)</f>
        <v>峯川　理恵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67"/>
      <c r="S29" s="367"/>
      <c r="T29" s="375"/>
      <c r="U29" s="376"/>
      <c r="V29" s="377"/>
      <c r="W29" s="374"/>
      <c r="X29" s="374"/>
      <c r="Y29" s="374"/>
      <c r="Z29" s="391" t="str">
        <f>IF(入力!P16="","",入力!P16)</f>
        <v>船橋市新高根3-3-3</v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67"/>
      <c r="AV29" s="367"/>
      <c r="AW29" s="367"/>
      <c r="AX29" s="394" t="str">
        <f>IF(入力!AK16="","",入力!AK16)</f>
        <v>3909</v>
      </c>
      <c r="AY29" s="367"/>
      <c r="AZ29" s="367"/>
      <c r="BA29" s="367"/>
      <c r="BB29" s="73" t="s">
        <v>76</v>
      </c>
      <c r="BC29" s="367" t="str">
        <f>IF(入力!AP16="","",入力!AP16)</f>
        <v>7720</v>
      </c>
      <c r="BD29" s="367"/>
      <c r="BE29" s="367"/>
      <c r="BF29" s="395"/>
    </row>
    <row r="30" spans="3:58" ht="7.5" customHeight="1" x14ac:dyDescent="0.25"/>
    <row r="31" spans="3:58" ht="16.5" customHeight="1" x14ac:dyDescent="0.15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3"/>
    <row r="33" spans="3:58" ht="15" customHeight="1" x14ac:dyDescent="0.25">
      <c r="C33" s="408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382"/>
    </row>
    <row r="34" spans="3:58" ht="15" customHeight="1" x14ac:dyDescent="0.25">
      <c r="C34" s="409" t="str">
        <f>IF(入力!B25="","",入力!B25)</f>
        <v>①</v>
      </c>
      <c r="D34" s="410"/>
      <c r="E34" s="411"/>
      <c r="F34" s="396" t="str">
        <f>IF(入力!C26="","",入力!C25&amp;"　"&amp;入力!E25&amp;"
"&amp;入力!C26&amp;"　"&amp;入力!E26)</f>
        <v>タナカ　ソウタ_x000D_田中　颯太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>
        <f>IF(入力!G25="","",入力!G25)</f>
        <v>6</v>
      </c>
      <c r="R34" s="384"/>
      <c r="S34" s="385"/>
      <c r="T34" s="402" t="str">
        <f>IF(入力!I25="","",入力!I25)</f>
        <v>船橋市立高根台第三小学校</v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>
        <f>IF(入力!M25="","",入力!M25)</f>
        <v>514479994</v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>
        <f>IF(入力!P25="","",入力!P25)</f>
        <v>150</v>
      </c>
      <c r="BA34" s="384"/>
      <c r="BB34" s="384"/>
      <c r="BC34" s="384"/>
      <c r="BD34" s="384"/>
      <c r="BE34" s="384"/>
      <c r="BF34" s="389"/>
    </row>
    <row r="35" spans="3:58" ht="15" customHeight="1" x14ac:dyDescent="0.25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 x14ac:dyDescent="0.25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ヨダ　ソラ_x000D_余田　青空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>
        <f>IF(入力!G27="","",入力!G27)</f>
        <v>5</v>
      </c>
      <c r="R36" s="384"/>
      <c r="S36" s="385"/>
      <c r="T36" s="402" t="str">
        <f>IF(入力!I27="","",入力!I27)</f>
        <v>船橋市立八木ケ谷小学校</v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>
        <f>IF(入力!M27="","",入力!M27)</f>
        <v>511492822</v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>
        <f>IF(入力!P27="","",入力!P27)</f>
        <v>125</v>
      </c>
      <c r="BA36" s="384"/>
      <c r="BB36" s="384"/>
      <c r="BC36" s="384"/>
      <c r="BD36" s="384"/>
      <c r="BE36" s="384"/>
      <c r="BF36" s="389"/>
    </row>
    <row r="37" spans="3:58" ht="15" customHeight="1" x14ac:dyDescent="0.25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 x14ac:dyDescent="0.25">
      <c r="C38" s="409">
        <f>IF(入力!B29="","",入力!B29)</f>
        <v>3</v>
      </c>
      <c r="D38" s="410"/>
      <c r="E38" s="411"/>
      <c r="F38" s="396" t="str">
        <f>IF(入力!C30="","",入力!C29&amp;"　"&amp;入力!E29&amp;"
"&amp;入力!C30&amp;"　"&amp;入力!E30)</f>
        <v>キクチ　リョウタ_x000D_菊地　涼太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>
        <f>IF(入力!G29="","",入力!G29)</f>
        <v>5</v>
      </c>
      <c r="R38" s="384"/>
      <c r="S38" s="385"/>
      <c r="T38" s="402" t="str">
        <f>IF(入力!I29="","",入力!I29)</f>
        <v>船橋市立二和小学校</v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>
        <f>IF(入力!M29="","",入力!M29)</f>
        <v>512802715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>
        <f>IF(入力!P29="","",入力!P29)</f>
        <v>145</v>
      </c>
      <c r="BA38" s="384"/>
      <c r="BB38" s="384"/>
      <c r="BC38" s="384"/>
      <c r="BD38" s="384"/>
      <c r="BE38" s="384"/>
      <c r="BF38" s="389"/>
    </row>
    <row r="39" spans="3:58" ht="15" customHeight="1" x14ac:dyDescent="0.25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 x14ac:dyDescent="0.25">
      <c r="C40" s="409">
        <f>IF(入力!B31="","",入力!B31)</f>
        <v>4</v>
      </c>
      <c r="D40" s="410"/>
      <c r="E40" s="411"/>
      <c r="F40" s="396" t="str">
        <f>IF(入力!C32="","",入力!C31&amp;"　"&amp;入力!E31&amp;"
"&amp;入力!C32&amp;"　"&amp;入力!E32)</f>
        <v>フナバシ　ルカ_x000D_船橋　琉翔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>
        <f>IF(入力!G31="","",入力!G31)</f>
        <v>5</v>
      </c>
      <c r="R40" s="384"/>
      <c r="S40" s="385"/>
      <c r="T40" s="402" t="str">
        <f>IF(入力!I31="","",入力!I31)</f>
        <v>船橋市立飯山満南小学校</v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>
        <f>IF(入力!M31="","",入力!M31)</f>
        <v>514480008</v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>
        <f>IF(入力!P31="","",入力!P31)</f>
        <v>135</v>
      </c>
      <c r="BA40" s="384"/>
      <c r="BB40" s="384"/>
      <c r="BC40" s="384"/>
      <c r="BD40" s="384"/>
      <c r="BE40" s="384"/>
      <c r="BF40" s="389"/>
    </row>
    <row r="41" spans="3:58" ht="15" customHeight="1" x14ac:dyDescent="0.25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 x14ac:dyDescent="0.25">
      <c r="C42" s="409">
        <f>IF(入力!B33="","",入力!B33)</f>
        <v>5</v>
      </c>
      <c r="D42" s="410"/>
      <c r="E42" s="411"/>
      <c r="F42" s="396" t="str">
        <f>IF(入力!C34="","",入力!C33&amp;"　"&amp;入力!E33&amp;"
"&amp;入力!C34&amp;"　"&amp;入力!E34)</f>
        <v>ササキ　ココロ_x000D_佐々木　心暖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>
        <f>IF(入力!G33="","",入力!G33)</f>
        <v>5</v>
      </c>
      <c r="R42" s="384"/>
      <c r="S42" s="385"/>
      <c r="T42" s="402" t="str">
        <f>IF(入力!I33="","",入力!I33)</f>
        <v>船橋市立高根台第二小学校</v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>
        <f>IF(入力!M33="","",入力!M33)</f>
        <v>513669933</v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>
        <f>IF(入力!P33="","",入力!P33)</f>
        <v>138</v>
      </c>
      <c r="BA42" s="384"/>
      <c r="BB42" s="384"/>
      <c r="BC42" s="384"/>
      <c r="BD42" s="384"/>
      <c r="BE42" s="384"/>
      <c r="BF42" s="389"/>
    </row>
    <row r="43" spans="3:58" ht="15" customHeight="1" x14ac:dyDescent="0.25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 x14ac:dyDescent="0.25">
      <c r="C44" s="409">
        <f>IF(入力!B35="","",入力!B35)</f>
        <v>6</v>
      </c>
      <c r="D44" s="410"/>
      <c r="E44" s="411"/>
      <c r="F44" s="396" t="str">
        <f>IF(入力!C36="","",入力!C35&amp;"　"&amp;入力!E35&amp;"
"&amp;入力!C36&amp;"　"&amp;入力!E36)</f>
        <v>ニシナリタ　リク_x000D_西成田　理孔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>
        <f>IF(入力!G35="","",入力!G35)</f>
        <v>4</v>
      </c>
      <c r="R44" s="384"/>
      <c r="S44" s="385"/>
      <c r="T44" s="402" t="str">
        <f>IF(入力!I35="","",入力!I35)</f>
        <v>船橋市立夏見台小学校</v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>
        <f>IF(入力!M35="","",入力!M35)</f>
        <v>515072040</v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>
        <f>IF(入力!P35="","",入力!P35)</f>
        <v>132</v>
      </c>
      <c r="BA44" s="384"/>
      <c r="BB44" s="384"/>
      <c r="BC44" s="384"/>
      <c r="BD44" s="384"/>
      <c r="BE44" s="384"/>
      <c r="BF44" s="389"/>
    </row>
    <row r="45" spans="3:58" ht="15" customHeight="1" x14ac:dyDescent="0.25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 x14ac:dyDescent="0.25">
      <c r="C46" s="409">
        <f>IF(入力!B37="","",入力!B37)</f>
        <v>7</v>
      </c>
      <c r="D46" s="410"/>
      <c r="E46" s="411"/>
      <c r="F46" s="396" t="str">
        <f>IF(入力!C38="","",入力!C37&amp;"　"&amp;入力!E37&amp;"
"&amp;入力!C38&amp;"　"&amp;入力!E38)</f>
        <v>ヤマシタ　ミユ_x000D_山下　心結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>
        <f>IF(入力!G37="","",入力!G37)</f>
        <v>4</v>
      </c>
      <c r="R46" s="384"/>
      <c r="S46" s="385"/>
      <c r="T46" s="402" t="str">
        <f>IF(入力!I37="","",入力!I37)</f>
        <v>船橋市立金杉小学校</v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>
        <f>IF(入力!M37="","",入力!M37)</f>
        <v>515545133</v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>
        <f>IF(入力!P37="","",入力!P37)</f>
        <v>134</v>
      </c>
      <c r="BA46" s="384"/>
      <c r="BB46" s="384"/>
      <c r="BC46" s="384"/>
      <c r="BD46" s="384"/>
      <c r="BE46" s="384"/>
      <c r="BF46" s="389"/>
    </row>
    <row r="47" spans="3:58" ht="15" customHeight="1" x14ac:dyDescent="0.25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 x14ac:dyDescent="0.25">
      <c r="C48" s="409">
        <f>IF(入力!B39="","",入力!B39)</f>
        <v>8</v>
      </c>
      <c r="D48" s="410"/>
      <c r="E48" s="411"/>
      <c r="F48" s="396" t="str">
        <f>IF(入力!C40="","",入力!C39&amp;"　"&amp;入力!E39&amp;"
"&amp;入力!C40&amp;"　"&amp;入力!E40)</f>
        <v>クサムラ　ユヅキ_x000D_草村　優月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>
        <f>IF(入力!G39="","",入力!G39)</f>
        <v>4</v>
      </c>
      <c r="R48" s="384"/>
      <c r="S48" s="385"/>
      <c r="T48" s="402" t="str">
        <f>IF(入力!I39="","",入力!I39)</f>
        <v>船橋市立金杉小学校</v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>
        <f>IF(入力!M39="","",入力!M39)</f>
        <v>515683093</v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>
        <f>IF(入力!P39="","",入力!P39)</f>
        <v>132</v>
      </c>
      <c r="BA48" s="384"/>
      <c r="BB48" s="384"/>
      <c r="BC48" s="384"/>
      <c r="BD48" s="384"/>
      <c r="BE48" s="384"/>
      <c r="BF48" s="389"/>
    </row>
    <row r="49" spans="3:58" ht="15" customHeight="1" x14ac:dyDescent="0.25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 x14ac:dyDescent="0.25">
      <c r="C50" s="409">
        <f>IF(入力!B41="","",入力!B41)</f>
        <v>9</v>
      </c>
      <c r="D50" s="410"/>
      <c r="E50" s="411"/>
      <c r="F50" s="396" t="str">
        <f>IF(入力!C42="","",入力!C41&amp;"　"&amp;入力!E41&amp;"
"&amp;入力!C42&amp;"　"&amp;入力!E42)</f>
        <v>イシバシ　タイガ_x000D_石橋　大我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>
        <f>IF(入力!G41="","",入力!G41)</f>
        <v>4</v>
      </c>
      <c r="R50" s="384"/>
      <c r="S50" s="385"/>
      <c r="T50" s="402" t="str">
        <f>IF(入力!I41="","",入力!I41)</f>
        <v>船橋市立金杉小学校</v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>
        <f>IF(入力!M41="","",入力!M41)</f>
        <v>515961581</v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>
        <f>IF(入力!P41="","",入力!P41)</f>
        <v>130</v>
      </c>
      <c r="BA50" s="384"/>
      <c r="BB50" s="384"/>
      <c r="BC50" s="384"/>
      <c r="BD50" s="384"/>
      <c r="BE50" s="384"/>
      <c r="BF50" s="389"/>
    </row>
    <row r="51" spans="3:58" ht="15" customHeight="1" x14ac:dyDescent="0.25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 x14ac:dyDescent="0.25">
      <c r="C52" s="409">
        <f>IF(入力!B43="","",入力!B43)</f>
        <v>10</v>
      </c>
      <c r="D52" s="410"/>
      <c r="E52" s="411"/>
      <c r="F52" s="396" t="str">
        <f>IF(入力!C44="","",入力!C43&amp;"　"&amp;入力!E43&amp;"
"&amp;入力!C44&amp;"　"&amp;入力!E44)</f>
        <v>ワタナベ　ノゾミ_x000D_渡邊　希海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>
        <f>IF(入力!G43="","",入力!G43)</f>
        <v>3</v>
      </c>
      <c r="R52" s="384"/>
      <c r="S52" s="385"/>
      <c r="T52" s="402" t="str">
        <f>IF(入力!I43="","",入力!I43)</f>
        <v>船橋市立金杉小学校</v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>
        <f>IF(入力!M43="","",入力!M43)</f>
        <v>516237900</v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>
        <f>IF(入力!P43="","",入力!P43)</f>
        <v>129</v>
      </c>
      <c r="BA52" s="384"/>
      <c r="BB52" s="384"/>
      <c r="BC52" s="384"/>
      <c r="BD52" s="384"/>
      <c r="BE52" s="384"/>
      <c r="BF52" s="389"/>
    </row>
    <row r="53" spans="3:58" ht="15" customHeight="1" x14ac:dyDescent="0.25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 x14ac:dyDescent="0.25">
      <c r="C54" s="409" t="str">
        <f>IF(入力!B45="","",入力!B45)</f>
        <v/>
      </c>
      <c r="D54" s="410"/>
      <c r="E54" s="411"/>
      <c r="F54" s="396" t="str">
        <f>IF(入力!C46="","",入力!C45&amp;"　"&amp;入力!E45&amp;"
"&amp;入力!C46&amp;"　"&amp;入力!E46)</f>
        <v/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 t="str">
        <f>IF(入力!G45="","",入力!G45)</f>
        <v/>
      </c>
      <c r="R54" s="384"/>
      <c r="S54" s="385"/>
      <c r="T54" s="402" t="str">
        <f>IF(入力!I45="","",入力!I45)</f>
        <v/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 t="str">
        <f>IF(入力!M45="","",入力!M45)</f>
        <v/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 t="str">
        <f>IF(入力!P45="","",入力!P45)</f>
        <v/>
      </c>
      <c r="BA54" s="384"/>
      <c r="BB54" s="384"/>
      <c r="BC54" s="384"/>
      <c r="BD54" s="384"/>
      <c r="BE54" s="384"/>
      <c r="BF54" s="389"/>
    </row>
    <row r="55" spans="3:58" ht="15" customHeight="1" x14ac:dyDescent="0.25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 x14ac:dyDescent="0.25">
      <c r="C56" s="409" t="str">
        <f>IF(入力!B47="","",入力!B47)</f>
        <v/>
      </c>
      <c r="D56" s="410"/>
      <c r="E56" s="411"/>
      <c r="F56" s="396" t="str">
        <f>IF(入力!C48="","",入力!C47&amp;"　"&amp;入力!E47&amp;"
"&amp;入力!C48&amp;"　"&amp;入力!E48)</f>
        <v/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 t="str">
        <f>IF(入力!G47="","",入力!G47)</f>
        <v/>
      </c>
      <c r="R56" s="384"/>
      <c r="S56" s="385"/>
      <c r="T56" s="402" t="str">
        <f>IF(入力!I47="","",入力!I47)</f>
        <v/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 t="str">
        <f>IF(入力!M47="","",入力!M47)</f>
        <v/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 t="str">
        <f>IF(入力!P47="","",入力!P47)</f>
        <v/>
      </c>
      <c r="BA56" s="384"/>
      <c r="BB56" s="384"/>
      <c r="BC56" s="384"/>
      <c r="BD56" s="384"/>
      <c r="BE56" s="384"/>
      <c r="BF56" s="389"/>
    </row>
    <row r="57" spans="3:58" ht="15" customHeight="1" thickBot="1" x14ac:dyDescent="0.3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 x14ac:dyDescent="0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 t="s">
        <v>63</v>
      </c>
      <c r="BF63" s="307"/>
    </row>
    <row r="64" spans="3:58" x14ac:dyDescent="0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 x14ac:dyDescent="0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5" x14ac:dyDescent="0.2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2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5" customHeight="1" x14ac:dyDescent="0.25">
      <c r="A2" s="256" t="s">
        <v>0</v>
      </c>
      <c r="B2" s="256"/>
      <c r="C2" s="259" t="str">
        <f>IF(入力!C3="","",入力!C3)</f>
        <v>高根バレーボールクラブ</v>
      </c>
      <c r="D2" s="259"/>
      <c r="E2" s="259"/>
      <c r="F2" s="259"/>
      <c r="G2" s="259"/>
      <c r="H2" s="259"/>
      <c r="I2" s="259"/>
      <c r="J2" s="256" t="str">
        <f>IF(入力!J3="","",入力!J3)</f>
        <v>男女混合</v>
      </c>
      <c r="K2" s="256"/>
      <c r="L2" s="256"/>
      <c r="M2" s="256"/>
      <c r="N2" s="256"/>
      <c r="O2" s="256"/>
    </row>
    <row r="3" spans="1:15" ht="14.5" customHeight="1" x14ac:dyDescent="0.2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25">
      <c r="A4" s="256" t="s">
        <v>18</v>
      </c>
      <c r="B4" s="256"/>
      <c r="C4" s="260" t="str">
        <f>IF(入力!C4="","",IF(入力!C5="",入力!C4,入力!C4&amp;"　　"&amp;入力!C5))</f>
        <v>431682296　　431680811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25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 x14ac:dyDescent="0.25">
      <c r="A6" s="256" t="s">
        <v>1</v>
      </c>
      <c r="B6" s="256"/>
      <c r="C6" s="268" t="str">
        <f>IF(入力!C8="","",入力!C8&amp;"　"&amp;入力!E8)</f>
        <v>古賀　亮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25">
      <c r="A7" s="256"/>
      <c r="B7" s="256"/>
      <c r="C7" s="273"/>
      <c r="D7" s="274"/>
      <c r="E7" s="274"/>
      <c r="F7" s="274"/>
      <c r="G7" s="258">
        <f>IF(入力!G7="","",入力!G7)</f>
        <v>510134773</v>
      </c>
      <c r="H7" s="258"/>
      <c r="I7" s="258"/>
      <c r="J7" s="258">
        <f>IF(入力!J7="","",入力!J7)</f>
        <v>24096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 x14ac:dyDescent="0.25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5" customHeight="1" x14ac:dyDescent="0.25">
      <c r="A9" s="256" t="s">
        <v>19</v>
      </c>
      <c r="B9" s="256"/>
      <c r="C9" s="268" t="str">
        <f>IF(入力!C10="","",入力!C10&amp;"　"&amp;入力!E10)</f>
        <v>余田　正行</v>
      </c>
      <c r="D9" s="269"/>
      <c r="E9" s="269"/>
      <c r="F9" s="269"/>
      <c r="G9" s="258">
        <f>IF(入力!G9="","",入力!G9)</f>
        <v>514917010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5" customHeight="1" x14ac:dyDescent="0.25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5" customHeight="1" x14ac:dyDescent="0.25">
      <c r="A11" s="256" t="s">
        <v>20</v>
      </c>
      <c r="B11" s="256"/>
      <c r="C11" s="268" t="str">
        <f>IF(入力!C12="","",入力!C12&amp;"　"&amp;入力!E12)</f>
        <v>菊地　静一郎</v>
      </c>
      <c r="D11" s="269"/>
      <c r="E11" s="269"/>
      <c r="F11" s="269"/>
      <c r="G11" s="258">
        <f>IF(入力!G11="","",入力!G11)</f>
        <v>500095463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5" customHeight="1" x14ac:dyDescent="0.25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25">
      <c r="A13" s="256" t="s">
        <v>4</v>
      </c>
      <c r="B13" s="256"/>
      <c r="C13" s="268" t="str">
        <f>IF(入力!C14="","",入力!C14&amp;"　"&amp;入力!E14)</f>
        <v>古賀　亮</v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25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25">
      <c r="A15" s="256" t="s">
        <v>5</v>
      </c>
      <c r="B15" s="256"/>
      <c r="C15" s="268" t="str">
        <f>IF(入力!C16="","",入力!C16&amp;"　"&amp;入力!E16)</f>
        <v>峯川　理恵</v>
      </c>
      <c r="D15" s="269"/>
      <c r="E15" s="269"/>
      <c r="F15" s="26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25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5" customHeight="1" x14ac:dyDescent="0.25">
      <c r="A17" s="256" t="s">
        <v>6</v>
      </c>
      <c r="B17" s="256"/>
      <c r="C17" s="259" t="str">
        <f>IF(入力!C17="","",入力!C17&amp;"　"&amp;入力!E17)</f>
        <v>船橋市新高根3-3-3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5" customHeight="1" x14ac:dyDescent="0.2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5" customHeight="1" x14ac:dyDescent="0.25">
      <c r="A19" s="256" t="s">
        <v>7</v>
      </c>
      <c r="B19" s="256"/>
      <c r="C19" s="259" t="str">
        <f>IF(入力!C19="","",入力!C19&amp;"　"&amp;入力!E19)</f>
        <v>090-3909-7720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5" customHeight="1" x14ac:dyDescent="0.25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5" customHeight="1" x14ac:dyDescent="0.25">
      <c r="A21" s="256" t="s">
        <v>8</v>
      </c>
      <c r="B21" s="256"/>
      <c r="C21" s="259" t="str">
        <f>IF(入力!C21="","",入力!C21&amp;"－"&amp;入力!E21&amp;"－"&amp;入力!G21)</f>
        <v/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5" customHeight="1" x14ac:dyDescent="0.25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2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 x14ac:dyDescent="0.25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田中　颯太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船橋市立高根台第三小学校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514479994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 x14ac:dyDescent="0.25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 x14ac:dyDescent="0.25">
      <c r="A27" s="256">
        <v>2</v>
      </c>
      <c r="B27" s="256">
        <f>IF(入力!B27="","",入力!B27)</f>
        <v>2</v>
      </c>
      <c r="C27" s="268" t="str">
        <f>IF(入力!C28="","",入力!C28&amp;"　"&amp;入力!E28)</f>
        <v>余田　青空</v>
      </c>
      <c r="D27" s="269"/>
      <c r="E27" s="269"/>
      <c r="F27" s="269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船橋市立八木ケ谷小学校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511492822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 x14ac:dyDescent="0.25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 x14ac:dyDescent="0.25">
      <c r="A29" s="256">
        <v>3</v>
      </c>
      <c r="B29" s="256">
        <f>IF(入力!B29="","",入力!B29)</f>
        <v>3</v>
      </c>
      <c r="C29" s="268" t="str">
        <f>IF(入力!C30="","",入力!C30&amp;"　"&amp;入力!E30)</f>
        <v>菊地　涼太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船橋市立二和小学校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512802715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 x14ac:dyDescent="0.25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 x14ac:dyDescent="0.25">
      <c r="A31" s="256">
        <v>4</v>
      </c>
      <c r="B31" s="256">
        <f>IF(入力!B31="","",入力!B31)</f>
        <v>4</v>
      </c>
      <c r="C31" s="268" t="str">
        <f>IF(入力!C32="","",入力!C32&amp;"　"&amp;入力!E32)</f>
        <v>船橋　琉翔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船橋市立飯山満南小学校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514480008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 x14ac:dyDescent="0.25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 x14ac:dyDescent="0.25">
      <c r="A33" s="256">
        <v>5</v>
      </c>
      <c r="B33" s="256">
        <f>IF(入力!B33="","",入力!B33)</f>
        <v>5</v>
      </c>
      <c r="C33" s="268" t="str">
        <f>IF(入力!C34="","",入力!C34&amp;"　"&amp;入力!E34)</f>
        <v>佐々木　心暖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船橋市立高根台第二小学校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513669933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 x14ac:dyDescent="0.25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 x14ac:dyDescent="0.25">
      <c r="A35" s="256">
        <v>6</v>
      </c>
      <c r="B35" s="256">
        <f>IF(入力!B35="","",入力!B35)</f>
        <v>6</v>
      </c>
      <c r="C35" s="268" t="str">
        <f>IF(入力!C36="","",入力!C36&amp;"　"&amp;入力!E36)</f>
        <v>西成田　理孔</v>
      </c>
      <c r="D35" s="269"/>
      <c r="E35" s="269"/>
      <c r="F35" s="269"/>
      <c r="G35" s="256">
        <f>IF(入力!G35="","",入力!G35)</f>
        <v>4</v>
      </c>
      <c r="H35" s="256" t="str">
        <f>IF(入力!H35="","",入力!H35)</f>
        <v/>
      </c>
      <c r="I35" s="256" t="str">
        <f>IF(入力!I35="","",入力!I35)</f>
        <v>船橋市立夏見台小学校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515072040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 x14ac:dyDescent="0.25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 x14ac:dyDescent="0.25">
      <c r="A37" s="256">
        <v>7</v>
      </c>
      <c r="B37" s="256">
        <f>IF(入力!B37="","",入力!B37)</f>
        <v>7</v>
      </c>
      <c r="C37" s="268" t="str">
        <f>IF(入力!C38="","",入力!C38&amp;"　"&amp;入力!E38)</f>
        <v>山下　心結</v>
      </c>
      <c r="D37" s="269"/>
      <c r="E37" s="269"/>
      <c r="F37" s="269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船橋市立金杉小学校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515545133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 x14ac:dyDescent="0.25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 x14ac:dyDescent="0.25">
      <c r="A39" s="256">
        <v>8</v>
      </c>
      <c r="B39" s="256">
        <f>IF(入力!B39="","",入力!B39)</f>
        <v>8</v>
      </c>
      <c r="C39" s="268" t="str">
        <f>IF(入力!C40="","",入力!C40&amp;"　"&amp;入力!E40)</f>
        <v>草村　優月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船橋市立金杉小学校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515683093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 x14ac:dyDescent="0.25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 x14ac:dyDescent="0.25">
      <c r="A41" s="256">
        <v>9</v>
      </c>
      <c r="B41" s="256">
        <f>IF(入力!B41="","",入力!B41)</f>
        <v>9</v>
      </c>
      <c r="C41" s="268" t="str">
        <f>IF(入力!C42="","",入力!C42&amp;"　"&amp;入力!E42)</f>
        <v>石橋　大我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船橋市立金杉小学校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515961581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 x14ac:dyDescent="0.25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 x14ac:dyDescent="0.25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渡邊　希海</v>
      </c>
      <c r="D43" s="269"/>
      <c r="E43" s="269"/>
      <c r="F43" s="269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船橋市立金杉小学校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516237900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 x14ac:dyDescent="0.25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 x14ac:dyDescent="0.25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 x14ac:dyDescent="0.25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 x14ac:dyDescent="0.25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 x14ac:dyDescent="0.25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 x14ac:dyDescent="0.25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 x14ac:dyDescent="0.25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 x14ac:dyDescent="0.25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 x14ac:dyDescent="0.25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5" x14ac:dyDescent="0.2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2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5" customHeight="1" x14ac:dyDescent="0.25">
      <c r="A2" s="256" t="s">
        <v>0</v>
      </c>
      <c r="B2" s="256"/>
      <c r="C2" s="259" t="str">
        <f>IF(入力!C3="","",入力!C3)</f>
        <v>高根バレーボールクラブ</v>
      </c>
      <c r="D2" s="259"/>
      <c r="E2" s="259"/>
      <c r="F2" s="259"/>
      <c r="G2" s="259"/>
      <c r="H2" s="259"/>
      <c r="I2" s="259"/>
      <c r="J2" s="256" t="str">
        <f>IF(入力!J3="","",入力!J3)</f>
        <v>男女混合</v>
      </c>
      <c r="K2" s="256"/>
      <c r="L2" s="256"/>
      <c r="M2" s="256"/>
      <c r="N2" s="256"/>
      <c r="O2" s="256"/>
    </row>
    <row r="3" spans="1:15" ht="14.5" customHeight="1" x14ac:dyDescent="0.2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25">
      <c r="A4" s="256" t="s">
        <v>18</v>
      </c>
      <c r="B4" s="256"/>
      <c r="C4" s="260" t="str">
        <f>IF(入力!C4="","",IF(入力!C5="",入力!C4,入力!C4&amp;"　　"&amp;入力!C5))</f>
        <v>431682296　　431680811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25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 x14ac:dyDescent="0.25">
      <c r="A6" s="256" t="s">
        <v>1</v>
      </c>
      <c r="B6" s="256"/>
      <c r="C6" s="268" t="str">
        <f>IF(入力!C8="","",入力!C8&amp;"　"&amp;入力!E8)</f>
        <v>古賀　亮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25">
      <c r="A7" s="256"/>
      <c r="B7" s="256"/>
      <c r="C7" s="273"/>
      <c r="D7" s="274"/>
      <c r="E7" s="274"/>
      <c r="F7" s="274"/>
      <c r="G7" s="258">
        <f>IF(入力!G7="","",入力!G7)</f>
        <v>510134773</v>
      </c>
      <c r="H7" s="258"/>
      <c r="I7" s="258"/>
      <c r="J7" s="258">
        <f>IF(入力!J7="","",入力!J7)</f>
        <v>24096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 x14ac:dyDescent="0.25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5" customHeight="1" x14ac:dyDescent="0.25">
      <c r="A9" s="256" t="s">
        <v>19</v>
      </c>
      <c r="B9" s="256"/>
      <c r="C9" s="268" t="str">
        <f>IF(入力!C10="","",入力!C10&amp;"　"&amp;入力!E10)</f>
        <v>余田　正行</v>
      </c>
      <c r="D9" s="269"/>
      <c r="E9" s="269"/>
      <c r="F9" s="269"/>
      <c r="G9" s="258">
        <f>IF(入力!G9="","",入力!G9)</f>
        <v>514917010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5" customHeight="1" x14ac:dyDescent="0.25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5" customHeight="1" x14ac:dyDescent="0.25">
      <c r="A11" s="256" t="s">
        <v>20</v>
      </c>
      <c r="B11" s="256"/>
      <c r="C11" s="268" t="str">
        <f>IF(入力!C12="","",入力!C12&amp;"　"&amp;入力!E12)</f>
        <v>菊地　静一郎</v>
      </c>
      <c r="D11" s="269"/>
      <c r="E11" s="269"/>
      <c r="F11" s="269"/>
      <c r="G11" s="258">
        <f>IF(入力!G11="","",入力!G11)</f>
        <v>500095463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5" customHeight="1" x14ac:dyDescent="0.25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25">
      <c r="A13" s="256" t="s">
        <v>4</v>
      </c>
      <c r="B13" s="256"/>
      <c r="C13" s="268" t="str">
        <f>IF(入力!C14="","",入力!C14&amp;"　"&amp;入力!E14)</f>
        <v>古賀　亮</v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25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25">
      <c r="A15" s="256" t="s">
        <v>5</v>
      </c>
      <c r="B15" s="256"/>
      <c r="C15" s="268" t="str">
        <f>IF(入力!C16="","",入力!C16&amp;"　"&amp;入力!E16)</f>
        <v>峯川　理恵</v>
      </c>
      <c r="D15" s="269"/>
      <c r="E15" s="269"/>
      <c r="F15" s="266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25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5" customHeight="1" x14ac:dyDescent="0.25">
      <c r="A17" s="256" t="s">
        <v>6</v>
      </c>
      <c r="B17" s="256"/>
      <c r="C17" s="259" t="str">
        <f>IF(入力!C17="","",入力!C17&amp;"　"&amp;入力!E17)</f>
        <v>船橋市新高根3-3-3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5" customHeight="1" x14ac:dyDescent="0.2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5" customHeight="1" x14ac:dyDescent="0.25">
      <c r="A19" s="256" t="s">
        <v>7</v>
      </c>
      <c r="B19" s="256"/>
      <c r="C19" s="259" t="str">
        <f>IF(入力!C19="","",入力!C19&amp;"　"&amp;入力!E19)</f>
        <v>090-3909-7720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5" customHeight="1" x14ac:dyDescent="0.25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5" customHeight="1" x14ac:dyDescent="0.25">
      <c r="A21" s="256" t="s">
        <v>8</v>
      </c>
      <c r="B21" s="256"/>
      <c r="C21" s="259" t="str">
        <f>IF(入力!C21="","",入力!C21&amp;"－"&amp;入力!E21&amp;"－"&amp;入力!G21)</f>
        <v/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5" customHeight="1" x14ac:dyDescent="0.25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2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 x14ac:dyDescent="0.25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田中　颯太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船橋市立高根台第三小学校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514479994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 x14ac:dyDescent="0.25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 x14ac:dyDescent="0.25">
      <c r="A27" s="256">
        <v>2</v>
      </c>
      <c r="B27" s="256">
        <f>IF(入力!B27="","",入力!B27)</f>
        <v>2</v>
      </c>
      <c r="C27" s="268" t="str">
        <f>IF(入力!C28="","",入力!C28&amp;"　"&amp;入力!E28)</f>
        <v>余田　青空</v>
      </c>
      <c r="D27" s="269"/>
      <c r="E27" s="269"/>
      <c r="F27" s="269"/>
      <c r="G27" s="256">
        <f>IF(入力!G27="","",入力!G27)</f>
        <v>5</v>
      </c>
      <c r="H27" s="256" t="str">
        <f>IF(入力!H27="","",入力!H27)</f>
        <v/>
      </c>
      <c r="I27" s="256" t="str">
        <f>IF(入力!I27="","",入力!I27)</f>
        <v>船橋市立八木ケ谷小学校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511492822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 x14ac:dyDescent="0.25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 x14ac:dyDescent="0.25">
      <c r="A29" s="256">
        <v>3</v>
      </c>
      <c r="B29" s="256">
        <f>IF(入力!B29="","",入力!B29)</f>
        <v>3</v>
      </c>
      <c r="C29" s="268" t="str">
        <f>IF(入力!C30="","",入力!C30&amp;"　"&amp;入力!E30)</f>
        <v>菊地　涼太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船橋市立二和小学校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512802715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 x14ac:dyDescent="0.25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 x14ac:dyDescent="0.25">
      <c r="A31" s="256">
        <v>4</v>
      </c>
      <c r="B31" s="256">
        <f>IF(入力!B31="","",入力!B31)</f>
        <v>4</v>
      </c>
      <c r="C31" s="268" t="str">
        <f>IF(入力!C32="","",入力!C32&amp;"　"&amp;入力!E32)</f>
        <v>船橋　琉翔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船橋市立飯山満南小学校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514480008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 x14ac:dyDescent="0.25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 x14ac:dyDescent="0.25">
      <c r="A33" s="256">
        <v>5</v>
      </c>
      <c r="B33" s="256">
        <f>IF(入力!B33="","",入力!B33)</f>
        <v>5</v>
      </c>
      <c r="C33" s="268" t="str">
        <f>IF(入力!C34="","",入力!C34&amp;"　"&amp;入力!E34)</f>
        <v>佐々木　心暖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船橋市立高根台第二小学校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513669933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 x14ac:dyDescent="0.25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 x14ac:dyDescent="0.25">
      <c r="A35" s="256">
        <v>6</v>
      </c>
      <c r="B35" s="256">
        <f>IF(入力!B35="","",入力!B35)</f>
        <v>6</v>
      </c>
      <c r="C35" s="268" t="str">
        <f>IF(入力!C36="","",入力!C36&amp;"　"&amp;入力!E36)</f>
        <v>西成田　理孔</v>
      </c>
      <c r="D35" s="269"/>
      <c r="E35" s="269"/>
      <c r="F35" s="269"/>
      <c r="G35" s="256">
        <f>IF(入力!G35="","",入力!G35)</f>
        <v>4</v>
      </c>
      <c r="H35" s="256" t="str">
        <f>IF(入力!H35="","",入力!H35)</f>
        <v/>
      </c>
      <c r="I35" s="256" t="str">
        <f>IF(入力!I35="","",入力!I35)</f>
        <v>船橋市立夏見台小学校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515072040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 x14ac:dyDescent="0.25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 x14ac:dyDescent="0.25">
      <c r="A37" s="256">
        <v>7</v>
      </c>
      <c r="B37" s="256">
        <f>IF(入力!B37="","",入力!B37)</f>
        <v>7</v>
      </c>
      <c r="C37" s="268" t="str">
        <f>IF(入力!C38="","",入力!C38&amp;"　"&amp;入力!E38)</f>
        <v>山下　心結</v>
      </c>
      <c r="D37" s="269"/>
      <c r="E37" s="269"/>
      <c r="F37" s="269"/>
      <c r="G37" s="256">
        <f>IF(入力!G37="","",入力!G37)</f>
        <v>4</v>
      </c>
      <c r="H37" s="256" t="str">
        <f>IF(入力!H37="","",入力!H37)</f>
        <v/>
      </c>
      <c r="I37" s="256" t="str">
        <f>IF(入力!I37="","",入力!I37)</f>
        <v>船橋市立金杉小学校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515545133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 x14ac:dyDescent="0.25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 x14ac:dyDescent="0.25">
      <c r="A39" s="256">
        <v>8</v>
      </c>
      <c r="B39" s="256">
        <f>IF(入力!B39="","",入力!B39)</f>
        <v>8</v>
      </c>
      <c r="C39" s="268" t="str">
        <f>IF(入力!C40="","",入力!C40&amp;"　"&amp;入力!E40)</f>
        <v>草村　優月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船橋市立金杉小学校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515683093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 x14ac:dyDescent="0.25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 x14ac:dyDescent="0.25">
      <c r="A41" s="256">
        <v>9</v>
      </c>
      <c r="B41" s="256">
        <f>IF(入力!B41="","",入力!B41)</f>
        <v>9</v>
      </c>
      <c r="C41" s="268" t="str">
        <f>IF(入力!C42="","",入力!C42&amp;"　"&amp;入力!E42)</f>
        <v>石橋　大我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船橋市立金杉小学校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515961581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 x14ac:dyDescent="0.25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 x14ac:dyDescent="0.25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渡邊　希海</v>
      </c>
      <c r="D43" s="269"/>
      <c r="E43" s="269"/>
      <c r="F43" s="269"/>
      <c r="G43" s="256">
        <f>IF(入力!G43="","",入力!G43)</f>
        <v>3</v>
      </c>
      <c r="H43" s="256" t="str">
        <f>IF(入力!H43="","",入力!H43)</f>
        <v/>
      </c>
      <c r="I43" s="256" t="str">
        <f>IF(入力!I43="","",入力!I43)</f>
        <v>船橋市立金杉小学校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516237900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 x14ac:dyDescent="0.25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 x14ac:dyDescent="0.25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 x14ac:dyDescent="0.25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 x14ac:dyDescent="0.25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 x14ac:dyDescent="0.25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 x14ac:dyDescent="0.25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 x14ac:dyDescent="0.25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 x14ac:dyDescent="0.25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 x14ac:dyDescent="0.25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4" x14ac:dyDescent="0.25"/>
  <cols>
    <col min="1" max="1" width="11" style="23" customWidth="1"/>
    <col min="2" max="2" width="27" style="23" customWidth="1"/>
    <col min="3" max="16384" width="8.83203125" style="23"/>
  </cols>
  <sheetData>
    <row r="1" spans="1:41" x14ac:dyDescent="0.25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 x14ac:dyDescent="0.3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 x14ac:dyDescent="0.3">
      <c r="C3" s="27"/>
      <c r="D3" s="27"/>
      <c r="G3" s="31"/>
    </row>
    <row r="4" spans="1:41" x14ac:dyDescent="0.25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 x14ac:dyDescent="0.3">
      <c r="A5" s="434"/>
      <c r="B5" s="435"/>
      <c r="C5" s="435"/>
      <c r="D5" s="435"/>
      <c r="E5" s="435"/>
      <c r="F5" s="435"/>
      <c r="G5" s="436"/>
      <c r="H5" s="29" t="str">
        <f>IF(入力!J3="","",入力!J3)</f>
        <v>男女混合</v>
      </c>
      <c r="I5" s="29">
        <f>入力!Y25</f>
        <v>10</v>
      </c>
      <c r="J5" s="437" t="str">
        <f>IF(入力!A55="","",入力!A55)</f>
        <v>船橋市で活動をしているチームです。部員の減少に伴い男女混合になって4年目になります。男子女子ともに仲良く切磋琢磨しながら練習をしています。公式試合の少ないカテゴリーなので、一つ一つの試合を大切に声を出して悔いの無いよう頑張ります。</v>
      </c>
      <c r="K5" s="438"/>
      <c r="L5" s="438"/>
      <c r="M5" s="438"/>
      <c r="N5" s="438"/>
      <c r="O5" s="438"/>
      <c r="P5" s="438"/>
      <c r="Q5" s="439"/>
    </row>
    <row r="6" spans="1:41" x14ac:dyDescent="0.2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5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431682296</v>
      </c>
      <c r="V7" s="33">
        <f>IF(入力!C5="","",入力!C5)</f>
        <v>431680811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 x14ac:dyDescent="0.3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5">
      <c r="A16" s="76">
        <v>1</v>
      </c>
      <c r="B16" s="75" t="s">
        <v>123</v>
      </c>
      <c r="C16" s="33" t="str">
        <f>IF(入力!C8="","",入力!C8)</f>
        <v>古賀</v>
      </c>
      <c r="D16" s="33" t="str">
        <f>IF(入力!E8="","",入力!E8)</f>
        <v>亮</v>
      </c>
      <c r="E16" s="33" t="str">
        <f>IF(入力!C7="","",入力!C7)</f>
        <v>コガ</v>
      </c>
      <c r="F16" s="33" t="str">
        <f>IF(入力!E7="","",入力!E7)</f>
        <v>アキラ</v>
      </c>
      <c r="G16" s="33">
        <f>IF(入力!G7="","",入力!G7)</f>
        <v>510134773</v>
      </c>
      <c r="H16" s="33">
        <f>IF(入力!J7="","",入力!J7)</f>
        <v>24096</v>
      </c>
      <c r="I16" s="33" t="str">
        <f>IF(入力!M7="","",入力!M7)</f>
        <v/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0065</v>
      </c>
      <c r="T16" s="33" t="str">
        <f>IF(入力!P8="","",入力!P8)</f>
        <v>船橋市高根台7-33-1-111</v>
      </c>
      <c r="U16" s="33" t="str">
        <f>IF(入力!AL7="","",入力!AL7)</f>
        <v>080</v>
      </c>
      <c r="V16" s="33" t="str">
        <f>IF(入力!AK8="","",入力!AK8)</f>
        <v>1239</v>
      </c>
      <c r="W16" s="33" t="str">
        <f>IF(入力!AP8="","",入力!AP8)</f>
        <v>1578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5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ヨダ</v>
      </c>
      <c r="F17" s="33" t="str">
        <f>IF(入力!E9="","",入力!E9)</f>
        <v>マサユキ</v>
      </c>
      <c r="G17" s="33">
        <f>IF(入力!G9="","",入力!G9)</f>
        <v>514917010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047</v>
      </c>
      <c r="V17" s="33" t="str">
        <f>IF(入力!AK10="","",入力!AK10)</f>
        <v>447</v>
      </c>
      <c r="W17" s="33" t="str">
        <f>IF(入力!AP10="","",入力!AP10)</f>
        <v>3117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5">
      <c r="A20" s="76">
        <v>5</v>
      </c>
      <c r="B20" s="75" t="s">
        <v>147</v>
      </c>
      <c r="C20" s="33" t="str">
        <f>IF(入力!C12="","",入力!C12)</f>
        <v>菊地</v>
      </c>
      <c r="D20" s="33" t="str">
        <f>IF(入力!E12="","",入力!E12)</f>
        <v>静一郎</v>
      </c>
      <c r="E20" s="33" t="str">
        <f>IF(入力!C11="","",入力!C11)</f>
        <v>キクチ</v>
      </c>
      <c r="F20" s="33" t="str">
        <f>IF(入力!E11="","",入力!E11)</f>
        <v>セイイチロウ</v>
      </c>
      <c r="G20" s="33">
        <f>IF(入力!G11="","",入力!G11)</f>
        <v>500095463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0813</v>
      </c>
      <c r="T20" s="33" t="str">
        <f>IF(入力!P12="","",入力!P12)</f>
        <v>船橋市南三咲3-2-14-206</v>
      </c>
      <c r="U20" s="33" t="str">
        <f>IF(入力!AL11="","",入力!AL11)</f>
        <v>047</v>
      </c>
      <c r="V20" s="33" t="str">
        <f>IF(入力!AK12="","",入力!AK12)</f>
        <v>440</v>
      </c>
      <c r="W20" s="33" t="str">
        <f>IF(入力!AP12="","",入力!AP12)</f>
        <v>4015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5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090</v>
      </c>
      <c r="V22" s="33" t="str">
        <f>IF(入力!AK16="","",入力!AK16)</f>
        <v>3909</v>
      </c>
      <c r="W22" s="33" t="str">
        <f>IF(入力!AP16="","",入力!AP16)</f>
        <v>7720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5">
      <c r="A23" s="76">
        <v>8</v>
      </c>
      <c r="B23" s="75" t="s">
        <v>126</v>
      </c>
      <c r="C23" s="33" t="str">
        <f>IF(入力!$C$14="","",入力!$C$14)</f>
        <v>古賀</v>
      </c>
      <c r="D23" s="33" t="str">
        <f>IF(入力!$E$14="","",入力!$E$14)</f>
        <v>亮</v>
      </c>
      <c r="E23" s="33" t="str">
        <f>IF(入力!$C$13="","",入力!$C$13)</f>
        <v>コガ</v>
      </c>
      <c r="F23" s="33" t="str">
        <f>IF(入力!$E$13="","",入力!$E$13)</f>
        <v>アキラ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5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颯太</v>
      </c>
      <c r="E24" s="75" t="str">
        <f>VLOOKUP($B$51,$A$53:$F$352,5)</f>
        <v>タナカ</v>
      </c>
      <c r="F24" s="75" t="str">
        <f>VLOOKUP($B$51,$A$53:$F$352,6)</f>
        <v>ソウタ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 x14ac:dyDescent="0.3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 x14ac:dyDescent="0.3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 x14ac:dyDescent="0.3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5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颯太</v>
      </c>
      <c r="E53" s="33" t="str">
        <f>IF(入力!C25="","",入力!C25)</f>
        <v>タナカ</v>
      </c>
      <c r="F53" s="33" t="str">
        <f>IF(入力!E25="","",入力!E25)</f>
        <v>ソウタ</v>
      </c>
      <c r="G53" s="33">
        <f>IF(入力!M25="","",入力!M25)</f>
        <v>514479994</v>
      </c>
      <c r="H53" s="33" t="str">
        <f>IF(入力!I25="","",入力!I25)</f>
        <v>船橋市立高根台第三小学校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5">
      <c r="A54" s="32">
        <f>A53+1</f>
        <v>2</v>
      </c>
      <c r="B54" s="33">
        <f>IF(入力!B27="","",入力!B27)</f>
        <v>2</v>
      </c>
      <c r="C54" s="33" t="str">
        <f>IF(入力!C28="","",入力!C28)</f>
        <v>余田</v>
      </c>
      <c r="D54" s="33" t="str">
        <f>IF(入力!E28="","",入力!E28)</f>
        <v>青空</v>
      </c>
      <c r="E54" s="33" t="str">
        <f>IF(入力!C27="","",入力!C27)</f>
        <v>ヨダ</v>
      </c>
      <c r="F54" s="33" t="str">
        <f>IF(入力!E27="","",入力!E27)</f>
        <v>ソラ</v>
      </c>
      <c r="G54" s="33">
        <f>IF(入力!M27="","",入力!M27)</f>
        <v>511492822</v>
      </c>
      <c r="H54" s="33" t="str">
        <f>IF(入力!I27="","",入力!I27)</f>
        <v>船橋市立八木ケ谷小学校</v>
      </c>
      <c r="I54" s="33">
        <f>IF(入力!G27="","",入力!G27)</f>
        <v>5</v>
      </c>
      <c r="J54" s="33">
        <f>IF(入力!P27="","",入力!P27)</f>
        <v>125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菊地</v>
      </c>
      <c r="D55" s="33" t="str">
        <f>IF(入力!E30="","",入力!E30)</f>
        <v>涼太</v>
      </c>
      <c r="E55" s="33" t="str">
        <f>IF(入力!C29="","",入力!C29)</f>
        <v>キクチ</v>
      </c>
      <c r="F55" s="33" t="str">
        <f>IF(入力!E29="","",入力!E29)</f>
        <v>リョウタ</v>
      </c>
      <c r="G55" s="33">
        <f>IF(入力!M29="","",入力!M29)</f>
        <v>512802715</v>
      </c>
      <c r="H55" s="33" t="str">
        <f>IF(入力!I29="","",入力!I29)</f>
        <v>船橋市立二和小学校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5">
      <c r="A56" s="32">
        <f t="shared" si="0"/>
        <v>4</v>
      </c>
      <c r="B56" s="33">
        <f>IF(入力!B31="","",入力!B31)</f>
        <v>4</v>
      </c>
      <c r="C56" s="33" t="str">
        <f>IF(入力!C32="","",入力!C32)</f>
        <v>船橋</v>
      </c>
      <c r="D56" s="33" t="str">
        <f>IF(入力!E32="","",入力!E32)</f>
        <v>琉翔</v>
      </c>
      <c r="E56" s="33" t="str">
        <f>IF(入力!C31="","",入力!C31)</f>
        <v>フナバシ</v>
      </c>
      <c r="F56" s="33" t="str">
        <f>IF(入力!E31="","",入力!E31)</f>
        <v>ルカ</v>
      </c>
      <c r="G56" s="33">
        <f>IF(入力!M31="","",入力!M31)</f>
        <v>514480008</v>
      </c>
      <c r="H56" s="33" t="str">
        <f>IF(入力!I31="","",入力!I31)</f>
        <v>船橋市立飯山満南小学校</v>
      </c>
      <c r="I56" s="33">
        <f>IF(入力!G31="","",入力!G31)</f>
        <v>5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5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心暖</v>
      </c>
      <c r="E57" s="33" t="str">
        <f>IF(入力!C33="","",入力!C33)</f>
        <v>ササキ</v>
      </c>
      <c r="F57" s="33" t="str">
        <f>IF(入力!E33="","",入力!E33)</f>
        <v>ココロ</v>
      </c>
      <c r="G57" s="33">
        <f>IF(入力!M33="","",入力!M33)</f>
        <v>513669933</v>
      </c>
      <c r="H57" s="33" t="str">
        <f>IF(入力!I33="","",入力!I33)</f>
        <v>船橋市立高根台第二小学校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5">
      <c r="A58" s="32">
        <f t="shared" si="0"/>
        <v>6</v>
      </c>
      <c r="B58" s="33">
        <f>IF(入力!B35="","",入力!B35)</f>
        <v>6</v>
      </c>
      <c r="C58" s="33" t="str">
        <f>IF(入力!C36="","",入力!C36)</f>
        <v>西成田</v>
      </c>
      <c r="D58" s="33" t="str">
        <f>IF(入力!E36="","",入力!E36)</f>
        <v>理孔</v>
      </c>
      <c r="E58" s="33" t="str">
        <f>IF(入力!C35="","",入力!C35)</f>
        <v>ニシナリタ</v>
      </c>
      <c r="F58" s="33" t="str">
        <f>IF(入力!E35="","",入力!E35)</f>
        <v>リク</v>
      </c>
      <c r="G58" s="33">
        <f>IF(入力!M35="","",入力!M35)</f>
        <v>515072040</v>
      </c>
      <c r="H58" s="33" t="str">
        <f>IF(入力!I35="","",入力!I35)</f>
        <v>船橋市立夏見台小学校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5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山下</v>
      </c>
      <c r="D59" s="33" t="str">
        <f>IF(入力!E38="","",入力!E38)</f>
        <v>心結</v>
      </c>
      <c r="E59" s="33" t="str">
        <f>IF(入力!C37="","",入力!C37)</f>
        <v>ヤマシタ</v>
      </c>
      <c r="F59" s="33" t="str">
        <f>IF(入力!E37="","",入力!E37)</f>
        <v>ミユ</v>
      </c>
      <c r="G59" s="33">
        <f>IF(入力!M37="","",入力!M37)</f>
        <v>515545133</v>
      </c>
      <c r="H59" s="33" t="str">
        <f>IF(入力!I37="","",入力!I37)</f>
        <v>船橋市立金杉小学校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5">
      <c r="A60" s="32">
        <f t="shared" si="0"/>
        <v>8</v>
      </c>
      <c r="B60" s="33">
        <f>IF(入力!B39="","",入力!B39)</f>
        <v>8</v>
      </c>
      <c r="C60" s="33" t="str">
        <f>IF(入力!C40="","",入力!C40)</f>
        <v>草村</v>
      </c>
      <c r="D60" s="33" t="str">
        <f>IF(入力!E40="","",入力!E40)</f>
        <v>優月</v>
      </c>
      <c r="E60" s="33" t="str">
        <f>IF(入力!C39="","",入力!C39)</f>
        <v>クサムラ</v>
      </c>
      <c r="F60" s="33" t="str">
        <f>IF(入力!E39="","",入力!E39)</f>
        <v>ユヅキ</v>
      </c>
      <c r="G60" s="33">
        <f>IF(入力!M39="","",入力!M39)</f>
        <v>515683093</v>
      </c>
      <c r="H60" s="33" t="str">
        <f>IF(入力!I39="","",入力!I39)</f>
        <v>船橋市立金杉小学校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5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石橋</v>
      </c>
      <c r="D61" s="33" t="str">
        <f>IF(入力!E42="","",入力!E42)</f>
        <v>大我</v>
      </c>
      <c r="E61" s="33" t="str">
        <f>IF(入力!C41="","",入力!C41)</f>
        <v>イシバシ</v>
      </c>
      <c r="F61" s="33" t="str">
        <f>IF(入力!E41="","",入力!E41)</f>
        <v>タイガ</v>
      </c>
      <c r="G61" s="33">
        <f>IF(入力!M41="","",入力!M41)</f>
        <v>515961581</v>
      </c>
      <c r="H61" s="33" t="str">
        <f>IF(入力!I41="","",入力!I41)</f>
        <v>船橋市立金杉小学校</v>
      </c>
      <c r="I61" s="33">
        <f>IF(入力!G41="","",入力!G41)</f>
        <v>4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渡邊</v>
      </c>
      <c r="D62" s="33" t="str">
        <f>IF(入力!E44="","",入力!E44)</f>
        <v>希海</v>
      </c>
      <c r="E62" s="33" t="str">
        <f>IF(入力!C43="","",入力!C43)</f>
        <v>ワタナベ</v>
      </c>
      <c r="F62" s="33" t="str">
        <f>IF(入力!E43="","",入力!E43)</f>
        <v>ノゾミ</v>
      </c>
      <c r="G62" s="33">
        <f>IF(入力!M43="","",入力!M43)</f>
        <v>516237900</v>
      </c>
      <c r="H62" s="33" t="str">
        <f>IF(入力!I43="","",入力!I43)</f>
        <v>船橋市立金杉小学校</v>
      </c>
      <c r="I62" s="33">
        <f>IF(入力!G43="","",入力!G43)</f>
        <v>3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5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5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Microsoft Office ユーザー</cp:lastModifiedBy>
  <cp:lastPrinted>2016-05-09T15:17:35Z</cp:lastPrinted>
  <dcterms:created xsi:type="dcterms:W3CDTF">2014-04-05T09:56:00Z</dcterms:created>
  <dcterms:modified xsi:type="dcterms:W3CDTF">2017-05-12T10:09:07Z</dcterms:modified>
</cp:coreProperties>
</file>