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9年度\新人\"/>
    </mc:Choice>
  </mc:AlternateContent>
  <xr:revisionPtr revIDLastSave="0" documentId="13_ncr:1_{6DC02580-1429-4A5E-950C-73E95039FECA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<sst xmlns="http://schemas.openxmlformats.org/spreadsheetml/2006/main" count="437" uniqueCount="291">
  <si>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</si>
  <si>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</si>
  <si>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</si>
  <si>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</si>
  <si>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</si>
  <si>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</si>
  <si>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</si>
  <si>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</si>
  <si>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</si>
  <si>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</si>
  <si>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</si>
  <si>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</si>
  <si>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</si>
  <si>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</si>
  <si>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</si>
  <si>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</si>
  <si>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</si>
  <si>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</si>
  <si>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</si>
  <si>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</si>
  <si>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</si>
  <si>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</si>
  <si>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</si>
  <si>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</si>
  <si>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</si>
  <si>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</si>
  <si>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</si>
  <si>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</si>
  <si>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</si>
  <si>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</si>
  <si>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</si>
  <si>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</si>
  <si>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</si>
  <si>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</si>
  <si>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</si>
  <si>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</si>
  <si>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</si>
  <si>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</si>
  <si>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</si>
  <si>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</si>
  <si>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</si>
  <si>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</si>
  <si>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</si>
  <si>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</si>
  <si>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</si>
  <si>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</si>
  <si>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</si>
  <si>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</si>
  <si>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</si>
  <si>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</si>
  <si>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</si>
  <si>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</si>
  <si>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</si>
  <si>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</si>
  <si>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</si>
  <si>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</si>
  <si>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</si>
  <si>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</si>
  <si>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</si>
  <si>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</si>
  <si>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</si>
  <si>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</si>
  <si>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</si>
  <si>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</si>
  <si>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</si>
  <si>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</si>
  <si>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</si>
  <si>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</si>
  <si>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</si>
  <si>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</si>
  <si>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</si>
  <si>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</si>
  <si>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</si>
  <si>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</si>
  <si>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</si>
  <si>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</si>
  <si>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</si>
  <si>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</si>
  <si>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</si>
  <si>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</si>
  <si>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</si>
  <si>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</si>
  <si>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</si>
  <si>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</si>
  <si>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</si>
  <si>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</si>
  <si>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</si>
  <si>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</si>
  <si>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</si>
  <si>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</si>
  <si>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</si>
  <si>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</si>
  <si>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</si>
  <si>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</si>
  <si>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</si>
  <si>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</si>
  <si>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</si>
  <si>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</si>
  <si>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</si>
  <si>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</si>
  <si>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</si>
  <si>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</si>
  <si>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</si>
  <si>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</si>
  <si>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</si>
  <si>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</si>
  <si>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</si>
  <si>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</si>
  <si>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</si>
  <si>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</si>
  <si>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</si>
  <si>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</si>
  <si>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</si>
  <si>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</si>
  <si>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</si>
  <si>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</si>
  <si>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</si>
  <si>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</si>
  <si>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</si>
  <si>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</si>
  <si>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</si>
  <si>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</si>
  <si>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</si>
  <si>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</si>
  <si>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</si>
  <si>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</si>
  <si>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</si>
  <si>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</si>
  <si>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</si>
  <si>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</si>
  <si>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</si>
  <si>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</si>
  <si>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</si>
  <si>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</si>
  <si>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</si>
  <si>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</si>
  <si>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</si>
  <si>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</si>
  <si>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</si>
  <si>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</si>
  <si>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</si>
  <si>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</si>
  <si>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</si>
  <si>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</si>
  <si>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</si>
  <si>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</si>
  <si>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</si>
  <si>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</si>
  <si>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</si>
  <si>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</si>
  <si>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</si>
  <si>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</si>
  <si>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</si>
  <si>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</si>
  <si>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</si>
  <si>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</si>
  <si>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</si>
  <si>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</si>
  <si>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</si>
  <si>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</si>
  <si>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</si>
  <si>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</si>
  <si>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</si>
  <si>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</si>
  <si>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</si>
  <si>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</si>
  <si>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</si>
  <si>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</si>
  <si>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</si>
  <si>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</si>
  <si>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</si>
  <si>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</si>
  <si>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</si>
  <si>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</si>
  <si>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</si>
  <si>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</si>
  <si>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</si>
  <si>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</si>
  <si>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</si>
  <si>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</si>
  <si>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</si>
  <si>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</si>
  <si>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</si>
  <si>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</si>
  <si>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</si>
  <si>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</si>
  <si>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</si>
  <si>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</si>
  <si>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</si>
  <si>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</si>
  <si>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</si>
  <si>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</si>
  <si>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</si>
  <si>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</si>
  <si>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</si>
  <si>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</si>
  <si>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</si>
  <si>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</si>
  <si>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</si>
  <si>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</si>
  <si>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</si>
  <si>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ｷﾐﾂｼﾞｭﾆｱﾊﾞﾚｰﾎﾞｰﾙｸﾗﾌﾞ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</si>
  <si>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</si>
  <si>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</si>
  <si>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</si>
  <si>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ﾊﾗﾀﾞ</t>
    <phoneticPr fontId="2"/>
  </si>
  <si>
    <t>ｹﾝｺﾞ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</si>
  <si>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</si>
  <si>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</si>
  <si>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ﾀｹﾀﾞ</t>
    <phoneticPr fontId="2"/>
  </si>
  <si>
    <t>ｶｽﾞﾋｺ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</si>
  <si>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</si>
  <si>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</si>
  <si>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ｵｵｸﾎﾞ</t>
    <phoneticPr fontId="2"/>
  </si>
  <si>
    <t>ｷｮｳｲﾁ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</si>
  <si>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</si>
  <si>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</si>
  <si>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299</t>
    <phoneticPr fontId="2"/>
  </si>
  <si>
    <t>1144</t>
    <phoneticPr fontId="2"/>
  </si>
  <si>
    <t>君津市東坂田1-1-6-606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</si>
  <si>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</si>
  <si>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</si>
  <si>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</si>
  <si>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1162</t>
    <phoneticPr fontId="2"/>
  </si>
  <si>
    <t>君津市杢師2-15-22</t>
    <rPh sb="0" eb="2">
      <t>キミツ</t>
    </rPh>
    <rPh sb="2" eb="3">
      <t>シ</t>
    </rPh>
    <rPh sb="3" eb="5">
      <t>モクシ</t>
    </rPh>
    <phoneticPr fontId="2"/>
  </si>
  <si>
    <t>57</t>
    <phoneticPr fontId="2"/>
  </si>
  <si>
    <t>1757</t>
    <phoneticPr fontId="2"/>
  </si>
  <si>
    <t>1161</t>
    <phoneticPr fontId="2"/>
  </si>
  <si>
    <t>君津市北子安5-4-17</t>
    <rPh sb="0" eb="3">
      <t>キミツシ</t>
    </rPh>
    <rPh sb="3" eb="6">
      <t>キタコヤス</t>
    </rPh>
    <phoneticPr fontId="2"/>
  </si>
  <si>
    <t>5447</t>
    <phoneticPr fontId="2"/>
  </si>
  <si>
    <t>オオクボ</t>
    <phoneticPr fontId="2"/>
  </si>
  <si>
    <t>タマキ</t>
    <phoneticPr fontId="2"/>
  </si>
  <si>
    <t>請西小学校</t>
    <rPh sb="0" eb="2">
      <t>ジョウザイ</t>
    </rPh>
    <rPh sb="2" eb="5">
      <t>ショウガッコウ</t>
    </rPh>
    <phoneticPr fontId="2"/>
  </si>
  <si>
    <t>大久保</t>
    <rPh sb="0" eb="3">
      <t>オオクボ</t>
    </rPh>
    <phoneticPr fontId="2"/>
  </si>
  <si>
    <t>珠希</t>
    <rPh sb="0" eb="2">
      <t>タマキ</t>
    </rPh>
    <phoneticPr fontId="2"/>
  </si>
  <si>
    <t>スダ</t>
    <phoneticPr fontId="2"/>
  </si>
  <si>
    <t>アヤナ</t>
    <phoneticPr fontId="2"/>
  </si>
  <si>
    <t>北子安小学校</t>
    <rPh sb="0" eb="3">
      <t>キタコヤス</t>
    </rPh>
    <rPh sb="3" eb="6">
      <t>ショウガッコウ</t>
    </rPh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</si>
  <si>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</si>
  <si>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</si>
  <si>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ジン</t>
    <phoneticPr fontId="2"/>
  </si>
  <si>
    <t>ヒナタ</t>
    <phoneticPr fontId="2"/>
  </si>
  <si>
    <t>八重原小学校</t>
    <rPh sb="0" eb="3">
      <t>ヤエハラ</t>
    </rPh>
    <rPh sb="3" eb="6">
      <t>ショウガッコウ</t>
    </rPh>
    <phoneticPr fontId="2"/>
  </si>
  <si>
    <t>神</t>
    <rPh sb="0" eb="1">
      <t>ジン</t>
    </rPh>
    <phoneticPr fontId="2"/>
  </si>
  <si>
    <t>陽向</t>
    <rPh sb="0" eb="2">
      <t>ヒナタ</t>
    </rPh>
    <phoneticPr fontId="2"/>
  </si>
  <si>
    <t>マユミ</t>
    <phoneticPr fontId="2"/>
  </si>
  <si>
    <t>レイカ</t>
    <phoneticPr fontId="2"/>
  </si>
  <si>
    <t>間弓</t>
    <rPh sb="0" eb="2">
      <t>マユミ</t>
    </rPh>
    <phoneticPr fontId="2"/>
  </si>
  <si>
    <t>玲蘭</t>
    <rPh sb="0" eb="1">
      <t>レイ</t>
    </rPh>
    <rPh sb="1" eb="2">
      <t>ラン</t>
    </rPh>
    <phoneticPr fontId="2"/>
  </si>
  <si>
    <t>ナガシマ</t>
    <phoneticPr fontId="2"/>
  </si>
  <si>
    <t>カナ</t>
    <phoneticPr fontId="2"/>
  </si>
  <si>
    <t>中小学校</t>
    <rPh sb="0" eb="1">
      <t>ナカ</t>
    </rPh>
    <rPh sb="1" eb="4">
      <t>ショウガッコウ</t>
    </rPh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</si>
  <si>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</si>
  <si>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</si>
  <si>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イシカワ</t>
    <phoneticPr fontId="2"/>
  </si>
  <si>
    <t>サラ</t>
    <phoneticPr fontId="2"/>
  </si>
  <si>
    <t>石川</t>
    <rPh sb="0" eb="2">
      <t>イシカワ</t>
    </rPh>
    <phoneticPr fontId="2"/>
  </si>
  <si>
    <t>紗良</t>
    <rPh sb="0" eb="2">
      <t>サラ</t>
    </rPh>
    <phoneticPr fontId="2"/>
  </si>
  <si>
    <t>エジリ</t>
    <phoneticPr fontId="2"/>
  </si>
  <si>
    <t>カナデ</t>
    <phoneticPr fontId="2"/>
  </si>
  <si>
    <t>江尻</t>
    <rPh sb="0" eb="2">
      <t>エジリ</t>
    </rPh>
    <phoneticPr fontId="2"/>
  </si>
  <si>
    <t>奏瑛</t>
    <rPh sb="0" eb="1">
      <t>カナ</t>
    </rPh>
    <rPh sb="1" eb="2">
      <t>エイ</t>
    </rPh>
    <phoneticPr fontId="2"/>
  </si>
  <si>
    <t>貞元小学校</t>
    <rPh sb="0" eb="2">
      <t>サダモト</t>
    </rPh>
    <rPh sb="2" eb="5">
      <t>ショウガッコウ</t>
    </rPh>
    <phoneticPr fontId="2"/>
  </si>
  <si>
    <t>①</t>
    <phoneticPr fontId="2"/>
  </si>
  <si>
    <t>ミナミ</t>
    <phoneticPr fontId="2"/>
  </si>
  <si>
    <t>ヒナノ</t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</si>
  <si>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</si>
  <si>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南</t>
    <rPh sb="0" eb="1">
      <t>ミナミ</t>
    </rPh>
    <phoneticPr fontId="2"/>
  </si>
  <si>
    <t>姫菜乃</t>
    <rPh sb="0" eb="1">
      <t>ヒメ</t>
    </rPh>
    <rPh sb="1" eb="2">
      <t>ナ</t>
    </rPh>
    <rPh sb="2" eb="3">
      <t>ノ</t>
    </rPh>
    <phoneticPr fontId="2"/>
  </si>
  <si>
    <t>ミマ</t>
    <phoneticPr fontId="2"/>
  </si>
  <si>
    <t>ユズカ</t>
    <phoneticPr fontId="2"/>
  </si>
  <si>
    <t>美馬</t>
    <rPh sb="0" eb="2">
      <t>ミマ</t>
    </rPh>
    <phoneticPr fontId="2"/>
  </si>
  <si>
    <t>柚佳</t>
    <rPh sb="0" eb="1">
      <t>ユズ</t>
    </rPh>
    <rPh sb="1" eb="2">
      <t>カ</t>
    </rPh>
    <phoneticPr fontId="2"/>
  </si>
  <si>
    <t>サエキ</t>
    <phoneticPr fontId="2"/>
  </si>
  <si>
    <t>アオイ</t>
    <phoneticPr fontId="2"/>
  </si>
  <si>
    <t>佐伯</t>
    <rPh sb="0" eb="2">
      <t>サエキ</t>
    </rPh>
    <phoneticPr fontId="2"/>
  </si>
  <si>
    <t>碧</t>
    <rPh sb="0" eb="1">
      <t>アオイ</t>
    </rPh>
    <phoneticPr fontId="2"/>
  </si>
  <si>
    <t>ウスイ</t>
    <phoneticPr fontId="2"/>
  </si>
  <si>
    <t>ソラ</t>
    <phoneticPr fontId="2"/>
  </si>
  <si>
    <t>碓井</t>
    <rPh sb="0" eb="2">
      <t>ウスイ</t>
    </rPh>
    <phoneticPr fontId="2"/>
  </si>
  <si>
    <t>空</t>
    <rPh sb="0" eb="1">
      <t>ソラ</t>
    </rPh>
    <phoneticPr fontId="2"/>
  </si>
  <si>
    <t>佐藤</t>
    <rPh sb="0" eb="2">
      <t>サトウ</t>
    </rPh>
    <phoneticPr fontId="2"/>
  </si>
  <si>
    <t>サトウ</t>
    <phoneticPr fontId="2"/>
  </si>
  <si>
    <t>ミソラ</t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</si>
  <si>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</si>
  <si>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日本一パスの上手いチームを目指して基礎練習頑張ります。</t>
    <rPh sb="0" eb="3">
      <t>ニホンイチ</t>
    </rPh>
    <rPh sb="6" eb="8">
      <t>ウマ</t>
    </rPh>
    <rPh sb="13" eb="15">
      <t>メザ</t>
    </rPh>
    <rPh sb="17" eb="19">
      <t>キソ</t>
    </rPh>
    <rPh sb="19" eb="21">
      <t>レンシュウ</t>
    </rPh>
    <rPh sb="21" eb="23">
      <t>ガンバ</t>
    </rPh>
    <phoneticPr fontId="2"/>
  </si>
  <si>
    <t>実昊</t>
    <rPh sb="0" eb="1">
      <t>ミノ</t>
    </rPh>
    <rPh sb="1" eb="2">
      <t>ソラ</t>
    </rPh>
    <phoneticPr fontId="2"/>
  </si>
  <si>
    <t>カトウ</t>
    <phoneticPr fontId="2"/>
  </si>
  <si>
    <t>アイリ</t>
    <phoneticPr fontId="2"/>
  </si>
  <si>
    <t>加藤</t>
    <rPh sb="0" eb="2">
      <t>カトウ</t>
    </rPh>
    <phoneticPr fontId="2"/>
  </si>
  <si>
    <t>愛梨</t>
    <rPh sb="0" eb="1">
      <t>アイ</t>
    </rPh>
    <rPh sb="1" eb="2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</si>
</sst>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8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8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8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8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3" zoomScaleNormal="100" workbookViewId="0">
      <selection activeCell="B49" sqref="B49:B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" customHeight="1">
      <c r="A2" s="146" t="s">
        <v>189</v>
      </c>
      <c r="B2" s="147"/>
      <c r="C2" s="148" t="s">
        <v>201</v>
      </c>
      <c r="D2" s="149"/>
      <c r="E2" s="149"/>
      <c r="F2" s="149"/>
      <c r="G2" s="149"/>
      <c r="H2" s="149"/>
      <c r="I2" s="150"/>
      <c r="J2" s="120" t="s">
        <v>187</v>
      </c>
      <c r="K2" s="254"/>
      <c r="L2" s="254"/>
      <c r="M2" s="254"/>
      <c r="N2" s="254"/>
      <c r="O2" s="255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200</v>
      </c>
      <c r="D3" s="154"/>
      <c r="E3" s="154"/>
      <c r="F3" s="154"/>
      <c r="G3" s="154"/>
      <c r="H3" s="154"/>
      <c r="I3" s="155"/>
      <c r="J3" s="251" t="s">
        <v>161</v>
      </c>
      <c r="K3" s="252"/>
      <c r="L3" s="252"/>
      <c r="M3" s="252"/>
      <c r="N3" s="252"/>
      <c r="O3" s="253"/>
      <c r="P3" s="122" t="s">
        <v>202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433305672</v>
      </c>
      <c r="D4" s="257"/>
      <c r="E4" s="257"/>
      <c r="F4" s="257"/>
      <c r="G4" s="257"/>
      <c r="H4" s="257"/>
      <c r="I4" s="258"/>
      <c r="J4" s="267" t="s">
        <v>185</v>
      </c>
      <c r="K4" s="268"/>
      <c r="L4" s="268"/>
      <c r="M4" s="268"/>
      <c r="N4" s="268"/>
      <c r="O4" s="269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>
        <v>435475062</v>
      </c>
      <c r="D5" s="260"/>
      <c r="E5" s="260"/>
      <c r="F5" s="260"/>
      <c r="G5" s="260"/>
      <c r="H5" s="260"/>
      <c r="I5" s="261"/>
      <c r="J5" s="232">
        <v>36002</v>
      </c>
      <c r="K5" s="232"/>
      <c r="L5" s="232"/>
      <c r="M5" s="232"/>
      <c r="N5" s="232"/>
      <c r="O5" s="232"/>
      <c r="P5" s="200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1" t="s">
        <v>204</v>
      </c>
      <c r="AF5" s="200"/>
      <c r="AG5" s="200"/>
      <c r="AH5" s="200"/>
      <c r="AI5" s="200"/>
      <c r="AJ5" s="200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73"/>
      <c r="C6" s="177" t="s">
        <v>175</v>
      </c>
      <c r="D6" s="178"/>
      <c r="E6" s="179" t="s">
        <v>176</v>
      </c>
      <c r="F6" s="180"/>
      <c r="G6" s="233" t="s">
        <v>149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8"/>
      <c r="B7" s="173"/>
      <c r="C7" s="138" t="s">
        <v>205</v>
      </c>
      <c r="D7" s="139"/>
      <c r="E7" s="140" t="s">
        <v>206</v>
      </c>
      <c r="F7" s="141"/>
      <c r="G7" s="234">
        <v>505675562</v>
      </c>
      <c r="H7" s="234"/>
      <c r="I7" s="234"/>
      <c r="J7" s="234">
        <v>200776</v>
      </c>
      <c r="K7" s="234"/>
      <c r="L7" s="234"/>
      <c r="M7" s="234">
        <v>21050</v>
      </c>
      <c r="N7" s="234"/>
      <c r="O7" s="234"/>
      <c r="P7" s="207" t="s">
        <v>72</v>
      </c>
      <c r="Q7" s="208"/>
      <c r="R7" s="175" t="s">
        <v>217</v>
      </c>
      <c r="S7" s="176"/>
      <c r="T7" s="176"/>
      <c r="U7" s="176"/>
      <c r="V7" s="50" t="s">
        <v>73</v>
      </c>
      <c r="W7" s="164" t="s">
        <v>218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74</v>
      </c>
      <c r="AL7" s="83" t="s">
        <v>220</v>
      </c>
      <c r="AM7" s="84"/>
      <c r="AN7" s="84"/>
      <c r="AO7" s="84"/>
      <c r="AP7" s="84"/>
      <c r="AQ7" s="84"/>
      <c r="AR7" s="84"/>
      <c r="AS7" s="59" t="s">
        <v>75</v>
      </c>
      <c r="AT7" s="77">
        <v>48</v>
      </c>
    </row>
    <row r="8" spans="1:51" ht="18" customHeight="1">
      <c r="A8" s="98"/>
      <c r="B8" s="173"/>
      <c r="C8" s="142" t="s">
        <v>207</v>
      </c>
      <c r="D8" s="143"/>
      <c r="E8" s="144" t="s">
        <v>208</v>
      </c>
      <c r="F8" s="145"/>
      <c r="G8" s="234"/>
      <c r="H8" s="234"/>
      <c r="I8" s="234"/>
      <c r="J8" s="234"/>
      <c r="K8" s="234"/>
      <c r="L8" s="234"/>
      <c r="M8" s="234"/>
      <c r="N8" s="234"/>
      <c r="O8" s="234"/>
      <c r="P8" s="167" t="s">
        <v>219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5" t="s">
        <v>221</v>
      </c>
      <c r="AL8" s="86"/>
      <c r="AM8" s="86"/>
      <c r="AN8" s="86"/>
      <c r="AO8" s="60" t="s">
        <v>76</v>
      </c>
      <c r="AP8" s="87" t="s">
        <v>222</v>
      </c>
      <c r="AQ8" s="86"/>
      <c r="AR8" s="86"/>
      <c r="AS8" s="88"/>
      <c r="AT8" s="77"/>
    </row>
    <row r="9" spans="1:51" ht="14.4" customHeight="1">
      <c r="A9" s="98" t="s">
        <v>150</v>
      </c>
      <c r="B9" s="173"/>
      <c r="C9" s="138" t="s">
        <v>209</v>
      </c>
      <c r="D9" s="139"/>
      <c r="E9" s="140" t="s">
        <v>210</v>
      </c>
      <c r="F9" s="141"/>
      <c r="G9" s="234">
        <v>505676291</v>
      </c>
      <c r="H9" s="234"/>
      <c r="I9" s="234"/>
      <c r="J9" s="234"/>
      <c r="K9" s="234"/>
      <c r="L9" s="234"/>
      <c r="M9" s="234">
        <v>21051</v>
      </c>
      <c r="N9" s="234"/>
      <c r="O9" s="234"/>
      <c r="P9" s="207" t="s">
        <v>72</v>
      </c>
      <c r="Q9" s="208"/>
      <c r="R9" s="175" t="s">
        <v>217</v>
      </c>
      <c r="S9" s="176"/>
      <c r="T9" s="176"/>
      <c r="U9" s="176"/>
      <c r="V9" s="50" t="s">
        <v>73</v>
      </c>
      <c r="W9" s="164" t="s">
        <v>223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193</v>
      </c>
      <c r="AL9" s="83" t="s">
        <v>220</v>
      </c>
      <c r="AM9" s="84"/>
      <c r="AN9" s="84"/>
      <c r="AO9" s="84"/>
      <c r="AP9" s="84"/>
      <c r="AQ9" s="84"/>
      <c r="AR9" s="84"/>
      <c r="AS9" s="59" t="s">
        <v>194</v>
      </c>
      <c r="AT9" s="78">
        <v>49</v>
      </c>
    </row>
    <row r="10" spans="1:51" ht="18" customHeight="1">
      <c r="A10" s="98"/>
      <c r="B10" s="173"/>
      <c r="C10" s="142" t="s">
        <v>211</v>
      </c>
      <c r="D10" s="143"/>
      <c r="E10" s="144" t="s">
        <v>212</v>
      </c>
      <c r="F10" s="145"/>
      <c r="G10" s="234"/>
      <c r="H10" s="234"/>
      <c r="I10" s="234"/>
      <c r="J10" s="234"/>
      <c r="K10" s="234"/>
      <c r="L10" s="234"/>
      <c r="M10" s="234"/>
      <c r="N10" s="234"/>
      <c r="O10" s="234"/>
      <c r="P10" s="167" t="s">
        <v>224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85" t="s">
        <v>225</v>
      </c>
      <c r="AL10" s="86"/>
      <c r="AM10" s="86"/>
      <c r="AN10" s="86"/>
      <c r="AO10" s="60" t="s">
        <v>195</v>
      </c>
      <c r="AP10" s="87" t="s">
        <v>226</v>
      </c>
      <c r="AQ10" s="86"/>
      <c r="AR10" s="86"/>
      <c r="AS10" s="88"/>
      <c r="AT10" s="78"/>
    </row>
    <row r="11" spans="1:51" ht="14.4" customHeight="1">
      <c r="A11" s="98" t="s">
        <v>151</v>
      </c>
      <c r="B11" s="173"/>
      <c r="C11" s="138" t="s">
        <v>213</v>
      </c>
      <c r="D11" s="139"/>
      <c r="E11" s="140" t="s">
        <v>214</v>
      </c>
      <c r="F11" s="141"/>
      <c r="G11" s="234">
        <v>518059422</v>
      </c>
      <c r="H11" s="234"/>
      <c r="I11" s="234"/>
      <c r="J11" s="234"/>
      <c r="K11" s="234"/>
      <c r="L11" s="234"/>
      <c r="M11" s="234"/>
      <c r="N11" s="234"/>
      <c r="O11" s="234"/>
      <c r="P11" s="207" t="s">
        <v>72</v>
      </c>
      <c r="Q11" s="208"/>
      <c r="R11" s="175" t="s">
        <v>217</v>
      </c>
      <c r="S11" s="176"/>
      <c r="T11" s="176"/>
      <c r="U11" s="176"/>
      <c r="V11" s="50" t="s">
        <v>73</v>
      </c>
      <c r="W11" s="164" t="s">
        <v>227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193</v>
      </c>
      <c r="AL11" s="83" t="s">
        <v>220</v>
      </c>
      <c r="AM11" s="84"/>
      <c r="AN11" s="84"/>
      <c r="AO11" s="84"/>
      <c r="AP11" s="84"/>
      <c r="AQ11" s="84"/>
      <c r="AR11" s="84"/>
      <c r="AS11" s="59" t="s">
        <v>194</v>
      </c>
      <c r="AT11" s="78">
        <v>39</v>
      </c>
    </row>
    <row r="12" spans="1:51" ht="18" customHeight="1">
      <c r="A12" s="98"/>
      <c r="B12" s="173"/>
      <c r="C12" s="142" t="s">
        <v>215</v>
      </c>
      <c r="D12" s="143"/>
      <c r="E12" s="144" t="s">
        <v>216</v>
      </c>
      <c r="F12" s="145"/>
      <c r="G12" s="234"/>
      <c r="H12" s="234"/>
      <c r="I12" s="234"/>
      <c r="J12" s="234"/>
      <c r="K12" s="234"/>
      <c r="L12" s="234"/>
      <c r="M12" s="234"/>
      <c r="N12" s="234"/>
      <c r="O12" s="234"/>
      <c r="P12" s="167" t="s">
        <v>228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85" t="s">
        <v>221</v>
      </c>
      <c r="AL12" s="86"/>
      <c r="AM12" s="86"/>
      <c r="AN12" s="86"/>
      <c r="AO12" s="60" t="s">
        <v>195</v>
      </c>
      <c r="AP12" s="87" t="s">
        <v>229</v>
      </c>
      <c r="AQ12" s="86"/>
      <c r="AR12" s="86"/>
      <c r="AS12" s="88"/>
      <c r="AT12" s="78"/>
    </row>
    <row r="13" spans="1:51" ht="15" customHeight="1">
      <c r="A13" s="98" t="s">
        <v>152</v>
      </c>
      <c r="B13" s="173"/>
      <c r="C13" s="138" t="s">
        <v>213</v>
      </c>
      <c r="D13" s="139"/>
      <c r="E13" s="140" t="s">
        <v>214</v>
      </c>
      <c r="F13" s="141"/>
      <c r="G13" s="237"/>
      <c r="H13" s="237"/>
      <c r="I13" s="237"/>
      <c r="J13" s="237"/>
      <c r="K13" s="237"/>
      <c r="L13" s="237"/>
      <c r="M13" s="237"/>
      <c r="N13" s="237"/>
      <c r="O13" s="237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73"/>
      <c r="C14" s="142" t="s">
        <v>215</v>
      </c>
      <c r="D14" s="143"/>
      <c r="E14" s="144" t="s">
        <v>216</v>
      </c>
      <c r="F14" s="145"/>
      <c r="G14" s="237"/>
      <c r="H14" s="237"/>
      <c r="I14" s="237"/>
      <c r="J14" s="237"/>
      <c r="K14" s="237"/>
      <c r="L14" s="237"/>
      <c r="M14" s="237"/>
      <c r="N14" s="237"/>
      <c r="O14" s="237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38" t="s">
        <v>166</v>
      </c>
      <c r="B15" s="173"/>
      <c r="C15" s="138" t="s">
        <v>205</v>
      </c>
      <c r="D15" s="139"/>
      <c r="E15" s="140" t="s">
        <v>206</v>
      </c>
      <c r="F15" s="141"/>
      <c r="G15" s="237"/>
      <c r="H15" s="237"/>
      <c r="I15" s="237"/>
      <c r="J15" s="237"/>
      <c r="K15" s="237"/>
      <c r="L15" s="237"/>
      <c r="M15" s="237"/>
      <c r="N15" s="237"/>
      <c r="O15" s="237"/>
      <c r="P15" s="207" t="s">
        <v>72</v>
      </c>
      <c r="Q15" s="208"/>
      <c r="R15" s="175" t="s">
        <v>217</v>
      </c>
      <c r="S15" s="176"/>
      <c r="T15" s="176"/>
      <c r="U15" s="176"/>
      <c r="V15" s="49" t="s">
        <v>73</v>
      </c>
      <c r="W15" s="164" t="s">
        <v>218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193</v>
      </c>
      <c r="AL15" s="83" t="s">
        <v>220</v>
      </c>
      <c r="AM15" s="84"/>
      <c r="AN15" s="84"/>
      <c r="AO15" s="84"/>
      <c r="AP15" s="84"/>
      <c r="AQ15" s="84"/>
      <c r="AR15" s="84"/>
      <c r="AS15" s="59" t="s">
        <v>194</v>
      </c>
      <c r="AT15" s="78">
        <v>48</v>
      </c>
    </row>
    <row r="16" spans="1:51" ht="18" customHeight="1">
      <c r="A16" s="98"/>
      <c r="B16" s="173"/>
      <c r="C16" s="142" t="s">
        <v>207</v>
      </c>
      <c r="D16" s="143"/>
      <c r="E16" s="144" t="s">
        <v>208</v>
      </c>
      <c r="F16" s="145"/>
      <c r="G16" s="237"/>
      <c r="H16" s="237"/>
      <c r="I16" s="237"/>
      <c r="J16" s="237"/>
      <c r="K16" s="237"/>
      <c r="L16" s="237"/>
      <c r="M16" s="237"/>
      <c r="N16" s="237"/>
      <c r="O16" s="237"/>
      <c r="P16" s="167" t="s">
        <v>219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85" t="s">
        <v>221</v>
      </c>
      <c r="AL16" s="86"/>
      <c r="AM16" s="86"/>
      <c r="AN16" s="86"/>
      <c r="AO16" s="60" t="s">
        <v>195</v>
      </c>
      <c r="AP16" s="87" t="s">
        <v>222</v>
      </c>
      <c r="AQ16" s="86"/>
      <c r="AR16" s="86"/>
      <c r="AS16" s="88"/>
      <c r="AT16" s="78"/>
    </row>
    <row r="17" spans="1:46">
      <c r="A17" s="98" t="s">
        <v>6</v>
      </c>
      <c r="B17" s="173"/>
      <c r="C17" s="226" t="str">
        <f>IF(P16="","",P16)</f>
        <v>君津市東坂田1-1-6-606</v>
      </c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3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73"/>
      <c r="C19" s="226" t="str">
        <f>IF(AL15="","",AL15&amp;"-"&amp;AK16&amp;"-"&amp;AP16)</f>
        <v>0439-55-1665</v>
      </c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73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73"/>
      <c r="C21" s="247">
        <v>80</v>
      </c>
      <c r="D21" s="239"/>
      <c r="E21" s="239">
        <v>3724</v>
      </c>
      <c r="F21" s="239"/>
      <c r="G21" s="239">
        <v>7221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3"/>
      <c r="B22" s="262"/>
      <c r="C22" s="248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5" t="s">
        <v>198</v>
      </c>
      <c r="B23" s="171" t="s">
        <v>154</v>
      </c>
      <c r="C23" s="227" t="s">
        <v>173</v>
      </c>
      <c r="D23" s="228"/>
      <c r="E23" s="229" t="s">
        <v>174</v>
      </c>
      <c r="F23" s="230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170" t="s">
        <v>167</v>
      </c>
      <c r="Q23" s="171"/>
      <c r="R23" s="171"/>
      <c r="S23" s="171"/>
      <c r="T23" s="17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6"/>
      <c r="B24" s="173"/>
      <c r="C24" s="215" t="s">
        <v>171</v>
      </c>
      <c r="D24" s="216"/>
      <c r="E24" s="217" t="s">
        <v>172</v>
      </c>
      <c r="F24" s="218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4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4">
        <v>1</v>
      </c>
      <c r="B25" s="231" t="s">
        <v>263</v>
      </c>
      <c r="C25" s="138" t="s">
        <v>230</v>
      </c>
      <c r="D25" s="139"/>
      <c r="E25" s="140" t="s">
        <v>231</v>
      </c>
      <c r="F25" s="141"/>
      <c r="G25" s="125">
        <v>5</v>
      </c>
      <c r="H25" s="126"/>
      <c r="I25" s="129" t="s">
        <v>232</v>
      </c>
      <c r="J25" s="130"/>
      <c r="K25" s="130"/>
      <c r="L25" s="126"/>
      <c r="M25" s="125">
        <v>513608663</v>
      </c>
      <c r="N25" s="130"/>
      <c r="O25" s="126"/>
      <c r="P25" s="125">
        <v>161</v>
      </c>
      <c r="Q25" s="130"/>
      <c r="R25" s="130"/>
      <c r="S25" s="130"/>
      <c r="T25" s="132"/>
      <c r="U25" s="1"/>
      <c r="V25" s="1"/>
      <c r="W25" s="1"/>
      <c r="X25" s="1"/>
      <c r="Y25" s="241">
        <v>12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233</v>
      </c>
      <c r="D26" s="143"/>
      <c r="E26" s="144" t="s">
        <v>234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4">
        <v>2</v>
      </c>
      <c r="B27" s="136">
        <v>2</v>
      </c>
      <c r="C27" s="138" t="s">
        <v>235</v>
      </c>
      <c r="D27" s="139"/>
      <c r="E27" s="140" t="s">
        <v>236</v>
      </c>
      <c r="F27" s="141"/>
      <c r="G27" s="125">
        <v>5</v>
      </c>
      <c r="H27" s="126"/>
      <c r="I27" s="129" t="s">
        <v>237</v>
      </c>
      <c r="J27" s="130"/>
      <c r="K27" s="130"/>
      <c r="L27" s="126"/>
      <c r="M27" s="125">
        <v>514607047</v>
      </c>
      <c r="N27" s="130"/>
      <c r="O27" s="126"/>
      <c r="P27" s="125">
        <v>140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238</v>
      </c>
      <c r="D28" s="143"/>
      <c r="E28" s="144" t="s">
        <v>239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4">
        <v>3</v>
      </c>
      <c r="B29" s="136">
        <v>3</v>
      </c>
      <c r="C29" s="138" t="s">
        <v>240</v>
      </c>
      <c r="D29" s="139"/>
      <c r="E29" s="140" t="s">
        <v>241</v>
      </c>
      <c r="F29" s="141"/>
      <c r="G29" s="125">
        <v>5</v>
      </c>
      <c r="H29" s="126"/>
      <c r="I29" s="129" t="s">
        <v>242</v>
      </c>
      <c r="J29" s="130"/>
      <c r="K29" s="130"/>
      <c r="L29" s="126"/>
      <c r="M29" s="125">
        <v>514698398</v>
      </c>
      <c r="N29" s="130"/>
      <c r="O29" s="126"/>
      <c r="P29" s="125">
        <v>135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243</v>
      </c>
      <c r="D30" s="143"/>
      <c r="E30" s="144" t="s">
        <v>244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4">
        <v>4</v>
      </c>
      <c r="B31" s="136">
        <v>4</v>
      </c>
      <c r="C31" s="138" t="s">
        <v>245</v>
      </c>
      <c r="D31" s="139"/>
      <c r="E31" s="140" t="s">
        <v>246</v>
      </c>
      <c r="F31" s="141"/>
      <c r="G31" s="125">
        <v>4</v>
      </c>
      <c r="H31" s="126"/>
      <c r="I31" s="129" t="s">
        <v>237</v>
      </c>
      <c r="J31" s="130"/>
      <c r="K31" s="130"/>
      <c r="L31" s="126"/>
      <c r="M31" s="125">
        <v>516991550</v>
      </c>
      <c r="N31" s="130"/>
      <c r="O31" s="126"/>
      <c r="P31" s="125">
        <v>141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247</v>
      </c>
      <c r="D32" s="143"/>
      <c r="E32" s="144" t="s">
        <v>248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4">
        <v>5</v>
      </c>
      <c r="B33" s="136">
        <v>5</v>
      </c>
      <c r="C33" s="138" t="s">
        <v>249</v>
      </c>
      <c r="D33" s="139"/>
      <c r="E33" s="140" t="s">
        <v>250</v>
      </c>
      <c r="F33" s="141"/>
      <c r="G33" s="125">
        <v>4</v>
      </c>
      <c r="H33" s="126"/>
      <c r="I33" s="129" t="s">
        <v>251</v>
      </c>
      <c r="J33" s="130"/>
      <c r="K33" s="130"/>
      <c r="L33" s="126"/>
      <c r="M33" s="125">
        <v>516579369</v>
      </c>
      <c r="N33" s="130"/>
      <c r="O33" s="126"/>
      <c r="P33" s="125">
        <v>142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252</v>
      </c>
      <c r="D34" s="143"/>
      <c r="E34" s="144" t="s">
        <v>253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4">
        <v>6</v>
      </c>
      <c r="B35" s="136">
        <v>6</v>
      </c>
      <c r="C35" s="138" t="s">
        <v>254</v>
      </c>
      <c r="D35" s="139"/>
      <c r="E35" s="140" t="s">
        <v>255</v>
      </c>
      <c r="F35" s="141"/>
      <c r="G35" s="125">
        <v>4</v>
      </c>
      <c r="H35" s="126"/>
      <c r="I35" s="129" t="s">
        <v>237</v>
      </c>
      <c r="J35" s="130"/>
      <c r="K35" s="130"/>
      <c r="L35" s="126"/>
      <c r="M35" s="125">
        <v>518059439</v>
      </c>
      <c r="N35" s="130"/>
      <c r="O35" s="126"/>
      <c r="P35" s="125">
        <v>133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256</v>
      </c>
      <c r="D36" s="143"/>
      <c r="E36" s="144" t="s">
        <v>257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4">
        <v>7</v>
      </c>
      <c r="B37" s="136">
        <v>7</v>
      </c>
      <c r="C37" s="138" t="s">
        <v>258</v>
      </c>
      <c r="D37" s="139"/>
      <c r="E37" s="140" t="s">
        <v>259</v>
      </c>
      <c r="F37" s="141"/>
      <c r="G37" s="125">
        <v>3</v>
      </c>
      <c r="H37" s="126"/>
      <c r="I37" s="129" t="s">
        <v>262</v>
      </c>
      <c r="J37" s="130"/>
      <c r="K37" s="130"/>
      <c r="L37" s="126"/>
      <c r="M37" s="125">
        <v>516755631</v>
      </c>
      <c r="N37" s="130"/>
      <c r="O37" s="126"/>
      <c r="P37" s="125">
        <v>135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260</v>
      </c>
      <c r="D38" s="143"/>
      <c r="E38" s="144" t="s">
        <v>261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4">
        <v>8</v>
      </c>
      <c r="B39" s="136">
        <v>8</v>
      </c>
      <c r="C39" s="138" t="s">
        <v>264</v>
      </c>
      <c r="D39" s="139"/>
      <c r="E39" s="140" t="s">
        <v>265</v>
      </c>
      <c r="F39" s="141"/>
      <c r="G39" s="125">
        <v>3</v>
      </c>
      <c r="H39" s="126"/>
      <c r="I39" s="129" t="s">
        <v>266</v>
      </c>
      <c r="J39" s="130"/>
      <c r="K39" s="130"/>
      <c r="L39" s="126"/>
      <c r="M39" s="125">
        <v>519918773</v>
      </c>
      <c r="N39" s="130"/>
      <c r="O39" s="126"/>
      <c r="P39" s="125">
        <v>130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267</v>
      </c>
      <c r="D40" s="143"/>
      <c r="E40" s="144" t="s">
        <v>268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4">
        <v>9</v>
      </c>
      <c r="B41" s="136">
        <v>9</v>
      </c>
      <c r="C41" s="138" t="s">
        <v>269</v>
      </c>
      <c r="D41" s="139"/>
      <c r="E41" s="140" t="s">
        <v>270</v>
      </c>
      <c r="F41" s="141"/>
      <c r="G41" s="125">
        <v>3</v>
      </c>
      <c r="H41" s="126"/>
      <c r="I41" s="129" t="s">
        <v>237</v>
      </c>
      <c r="J41" s="130"/>
      <c r="K41" s="130"/>
      <c r="L41" s="126"/>
      <c r="M41" s="125">
        <v>519918797</v>
      </c>
      <c r="N41" s="130"/>
      <c r="O41" s="126"/>
      <c r="P41" s="125">
        <v>130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271</v>
      </c>
      <c r="D42" s="143"/>
      <c r="E42" s="144" t="s">
        <v>272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4">
        <v>10</v>
      </c>
      <c r="B43" s="136">
        <v>11</v>
      </c>
      <c r="C43" s="138" t="s">
        <v>273</v>
      </c>
      <c r="D43" s="139"/>
      <c r="E43" s="140" t="s">
        <v>274</v>
      </c>
      <c r="F43" s="141"/>
      <c r="G43" s="125">
        <v>2</v>
      </c>
      <c r="H43" s="126"/>
      <c r="I43" s="129" t="s">
        <v>262</v>
      </c>
      <c r="J43" s="130"/>
      <c r="K43" s="130"/>
      <c r="L43" s="126"/>
      <c r="M43" s="125">
        <v>519575624</v>
      </c>
      <c r="N43" s="130"/>
      <c r="O43" s="126"/>
      <c r="P43" s="125">
        <v>130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275</v>
      </c>
      <c r="D44" s="143"/>
      <c r="E44" s="144" t="s">
        <v>276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4">
        <v>11</v>
      </c>
      <c r="B45" s="136">
        <v>12</v>
      </c>
      <c r="C45" s="138" t="s">
        <v>277</v>
      </c>
      <c r="D45" s="139"/>
      <c r="E45" s="140" t="s">
        <v>278</v>
      </c>
      <c r="F45" s="141"/>
      <c r="G45" s="125">
        <v>2</v>
      </c>
      <c r="H45" s="126"/>
      <c r="I45" s="129" t="s">
        <v>266</v>
      </c>
      <c r="J45" s="130"/>
      <c r="K45" s="130"/>
      <c r="L45" s="126"/>
      <c r="M45" s="125">
        <v>519652356</v>
      </c>
      <c r="N45" s="130"/>
      <c r="O45" s="126"/>
      <c r="P45" s="125">
        <v>130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279</v>
      </c>
      <c r="D46" s="143"/>
      <c r="E46" s="144" t="s">
        <v>280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4">
        <v>12</v>
      </c>
      <c r="B47" s="136">
        <v>13</v>
      </c>
      <c r="C47" s="138" t="s">
        <v>282</v>
      </c>
      <c r="D47" s="139"/>
      <c r="E47" s="140" t="s">
        <v>283</v>
      </c>
      <c r="F47" s="141"/>
      <c r="G47" s="125">
        <v>1</v>
      </c>
      <c r="H47" s="126"/>
      <c r="I47" s="129" t="s">
        <v>284</v>
      </c>
      <c r="J47" s="130"/>
      <c r="K47" s="130"/>
      <c r="L47" s="126"/>
      <c r="M47" s="125">
        <v>519652363</v>
      </c>
      <c r="N47" s="130"/>
      <c r="O47" s="126"/>
      <c r="P47" s="125">
        <v>110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222" t="s">
        <v>281</v>
      </c>
      <c r="D48" s="223"/>
      <c r="E48" s="224" t="s">
        <v>286</v>
      </c>
      <c r="F48" s="225"/>
      <c r="G48" s="204"/>
      <c r="H48" s="219"/>
      <c r="I48" s="204"/>
      <c r="J48" s="205"/>
      <c r="K48" s="205"/>
      <c r="L48" s="219"/>
      <c r="M48" s="204"/>
      <c r="N48" s="205"/>
      <c r="O48" s="219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>
        <v>10</v>
      </c>
      <c r="C49" s="101" t="s">
        <v>287</v>
      </c>
      <c r="D49" s="102"/>
      <c r="E49" s="103" t="s">
        <v>288</v>
      </c>
      <c r="F49" s="104"/>
      <c r="G49" s="89">
        <v>3</v>
      </c>
      <c r="H49" s="91"/>
      <c r="I49" s="119" t="s">
        <v>266</v>
      </c>
      <c r="J49" s="90"/>
      <c r="K49" s="90"/>
      <c r="L49" s="91"/>
      <c r="M49" s="89">
        <v>519918780</v>
      </c>
      <c r="N49" s="90"/>
      <c r="O49" s="91"/>
      <c r="P49" s="89">
        <v>130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 t="s">
        <v>289</v>
      </c>
      <c r="D50" s="106"/>
      <c r="E50" s="107" t="s">
        <v>290</v>
      </c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15"/>
      <c r="D51" s="102"/>
      <c r="E51" s="102"/>
      <c r="F51" s="104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6"/>
      <c r="D52" s="117"/>
      <c r="E52" s="117"/>
      <c r="F52" s="118"/>
      <c r="G52" s="109"/>
      <c r="H52" s="110"/>
      <c r="I52" s="109"/>
      <c r="J52" s="111"/>
      <c r="K52" s="111"/>
      <c r="L52" s="110"/>
      <c r="M52" s="109"/>
      <c r="N52" s="111"/>
      <c r="O52" s="110"/>
      <c r="P52" s="109"/>
      <c r="Q52" s="111"/>
      <c r="R52" s="111"/>
      <c r="S52" s="111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2" t="s">
        <v>285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27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君津ジュニアバレーボールクラブ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 t="str">
        <f>IF(入力!C4="","",IF(入力!C5="",入力!C4,入力!C4&amp;"　　"&amp;入力!C5))</f>
        <v>433305672　　435475062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原田　賢悟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505675562</v>
      </c>
      <c r="H7" s="279"/>
      <c r="I7" s="279"/>
      <c r="J7" s="279">
        <f>IF(入力!J7="","",入力!J7)</f>
        <v>200776</v>
      </c>
      <c r="K7" s="279"/>
      <c r="L7" s="279"/>
      <c r="M7" s="279">
        <f>IF(入力!M7="","",入力!M7)</f>
        <v>21050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2</v>
      </c>
      <c r="B9" s="271"/>
      <c r="C9" s="272" t="str">
        <f>IF(入力!C10="","",入力!C10&amp;"　"&amp;入力!E10)</f>
        <v>武田　和彦</v>
      </c>
      <c r="D9" s="273"/>
      <c r="E9" s="273"/>
      <c r="F9" s="273"/>
      <c r="G9" s="279">
        <f>IF(入力!G9="","",入力!G9)</f>
        <v>505676291</v>
      </c>
      <c r="H9" s="279"/>
      <c r="I9" s="279"/>
      <c r="J9" s="279" t="str">
        <f>IF(入力!J9="","",入力!J9)</f>
        <v/>
      </c>
      <c r="K9" s="279"/>
      <c r="L9" s="279"/>
      <c r="M9" s="279">
        <f>IF(入力!M9="","",入力!M9)</f>
        <v>21051</v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3</v>
      </c>
      <c r="B11" s="271"/>
      <c r="C11" s="272" t="str">
        <f>IF(入力!C12="","",入力!C12&amp;"　"&amp;入力!E12)</f>
        <v>大久保　恭一</v>
      </c>
      <c r="D11" s="273"/>
      <c r="E11" s="273"/>
      <c r="F11" s="273"/>
      <c r="G11" s="279">
        <f>IF(入力!G11="","",入力!G11)</f>
        <v>518059422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大久保　恭一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原田　賢悟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>
      <c r="A17" s="271" t="s">
        <v>6</v>
      </c>
      <c r="B17" s="271"/>
      <c r="C17" s="282" t="str">
        <f>IF(入力!C17="","",入力!C17&amp;"　"&amp;入力!E17)</f>
        <v>君津市東坂田1-1-6-606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0439-55-1665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80－3724－7221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大久保　珠希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請西小学校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513608663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須田　紋奈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北子安小学校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514607047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神　陽向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八重原小学校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514698398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間弓　玲蘭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北子安小学校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516991550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長嶋　花奏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中小学校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516579369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石川　紗良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北子安小学校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518059439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江尻　奏瑛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貞元小学校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516755631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南　姫菜乃</v>
      </c>
      <c r="D39" s="273"/>
      <c r="E39" s="273"/>
      <c r="F39" s="273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南子安小学校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519918773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美馬　柚佳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北子安小学校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519918797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11</v>
      </c>
      <c r="C43" s="272" t="str">
        <f>IF(入力!C44="","",入力!C44&amp;"　"&amp;入力!E44)</f>
        <v>佐伯　碧</v>
      </c>
      <c r="D43" s="273"/>
      <c r="E43" s="273"/>
      <c r="F43" s="273"/>
      <c r="G43" s="271">
        <f>IF(入力!G43="","",入力!G43)</f>
        <v>2</v>
      </c>
      <c r="H43" s="271" t="str">
        <f>IF(入力!H43="","",入力!H43)</f>
        <v/>
      </c>
      <c r="I43" s="271" t="str">
        <f>IF(入力!I43="","",入力!I43)</f>
        <v>貞元小学校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519575624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12</v>
      </c>
      <c r="C45" s="272" t="str">
        <f>IF(入力!C46="","",入力!C46&amp;"　"&amp;入力!E46)</f>
        <v>碓井　空</v>
      </c>
      <c r="D45" s="273"/>
      <c r="E45" s="273"/>
      <c r="F45" s="273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南子安小学校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519652356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13</v>
      </c>
      <c r="C47" s="272" t="str">
        <f>IF(入力!C48="","",入力!C48&amp;"　"&amp;入力!E48)</f>
        <v>佐藤　実昊</v>
      </c>
      <c r="D47" s="273"/>
      <c r="E47" s="273"/>
      <c r="F47" s="273"/>
      <c r="G47" s="271">
        <f>IF(入力!G47="","",入力!G47)</f>
        <v>1</v>
      </c>
      <c r="H47" s="271" t="str">
        <f>IF(入力!H47="","",入力!H47)</f>
        <v/>
      </c>
      <c r="I47" s="271" t="str">
        <f>IF(入力!I47="","",入力!I47)</f>
        <v>周西小学校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519652363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9">
        <v>36</v>
      </c>
      <c r="I12" s="410"/>
      <c r="J12" s="411"/>
      <c r="K12" s="4"/>
    </row>
    <row r="13" spans="1:60" ht="13.5" customHeight="1">
      <c r="F13" s="4" t="s">
        <v>35</v>
      </c>
      <c r="G13" s="4"/>
      <c r="H13" s="412"/>
      <c r="I13" s="413"/>
      <c r="J13" s="41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85"/>
      <c r="E16" s="385"/>
      <c r="F16" s="385"/>
      <c r="G16" s="386"/>
      <c r="H16" s="407" t="s">
        <v>66</v>
      </c>
      <c r="I16" s="408"/>
      <c r="J16" s="408"/>
      <c r="K16" s="385" t="str">
        <f>IF(入力!C2="","",入力!C2)</f>
        <v>ｷﾐﾂｼﾞｭﾆｱﾊﾞﾚｰﾎﾞｰﾙｸﾗﾌﾞ</v>
      </c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6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6" t="s">
        <v>38</v>
      </c>
      <c r="AK16" s="377"/>
      <c r="AL16" s="377"/>
      <c r="AM16" s="378"/>
      <c r="AN16" s="401" t="str">
        <f>IF(入力!P3="","",入力!P3)</f>
        <v>君津市</v>
      </c>
      <c r="AO16" s="402"/>
      <c r="AP16" s="402"/>
      <c r="AQ16" s="402"/>
      <c r="AR16" s="402"/>
      <c r="AS16" s="402"/>
      <c r="AT16" s="377" t="s">
        <v>68</v>
      </c>
      <c r="AU16" s="378"/>
      <c r="AV16" s="384" t="s">
        <v>39</v>
      </c>
      <c r="AW16" s="385"/>
      <c r="AX16" s="385"/>
      <c r="AY16" s="386"/>
      <c r="AZ16" s="389" t="str">
        <f>IF(入力!P5="","",入力!P5)</f>
        <v>JR内房</v>
      </c>
      <c r="BA16" s="390"/>
      <c r="BB16" s="390"/>
      <c r="BC16" s="390"/>
      <c r="BD16" s="390"/>
      <c r="BE16" s="390"/>
      <c r="BF16" s="437" t="s">
        <v>40</v>
      </c>
    </row>
    <row r="17" spans="3:58" ht="4.5" customHeight="1">
      <c r="C17" s="436"/>
      <c r="D17" s="328"/>
      <c r="E17" s="328"/>
      <c r="F17" s="328"/>
      <c r="G17" s="388"/>
      <c r="H17" s="399" t="str">
        <f>IF(入力!C3="","",入力!C3)</f>
        <v>君津ジュニアバレーボールクラブ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395" t="str">
        <f>IF(入力!J3="","","("&amp;入力!J3&amp;")")</f>
        <v>(男女混合)</v>
      </c>
      <c r="V17" s="395"/>
      <c r="W17" s="395"/>
      <c r="X17" s="396"/>
      <c r="Y17" s="420">
        <f>IF(入力!C4="","",入力!C4)</f>
        <v>433305672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79"/>
      <c r="AK17" s="380"/>
      <c r="AL17" s="380"/>
      <c r="AM17" s="381"/>
      <c r="AN17" s="403"/>
      <c r="AO17" s="404"/>
      <c r="AP17" s="404"/>
      <c r="AQ17" s="404"/>
      <c r="AR17" s="404"/>
      <c r="AS17" s="404"/>
      <c r="AT17" s="380"/>
      <c r="AU17" s="381"/>
      <c r="AV17" s="387"/>
      <c r="AW17" s="328"/>
      <c r="AX17" s="328"/>
      <c r="AY17" s="388"/>
      <c r="AZ17" s="391"/>
      <c r="BA17" s="392"/>
      <c r="BB17" s="392"/>
      <c r="BC17" s="392"/>
      <c r="BD17" s="392"/>
      <c r="BE17" s="392"/>
      <c r="BF17" s="438"/>
    </row>
    <row r="18" spans="3:58" ht="16.5" customHeight="1">
      <c r="C18" s="370"/>
      <c r="D18" s="329"/>
      <c r="E18" s="329"/>
      <c r="F18" s="329"/>
      <c r="G18" s="371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97"/>
      <c r="V18" s="397"/>
      <c r="W18" s="397"/>
      <c r="X18" s="398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2"/>
      <c r="AK18" s="354"/>
      <c r="AL18" s="354"/>
      <c r="AM18" s="383"/>
      <c r="AN18" s="405"/>
      <c r="AO18" s="406"/>
      <c r="AP18" s="406"/>
      <c r="AQ18" s="406"/>
      <c r="AR18" s="406"/>
      <c r="AS18" s="406"/>
      <c r="AT18" s="354"/>
      <c r="AU18" s="383"/>
      <c r="AV18" s="361"/>
      <c r="AW18" s="329"/>
      <c r="AX18" s="329"/>
      <c r="AY18" s="371"/>
      <c r="AZ18" s="393" t="str">
        <f>IF(入力!AE5="","",入力!AE5)</f>
        <v>君津</v>
      </c>
      <c r="BA18" s="394"/>
      <c r="BB18" s="394"/>
      <c r="BC18" s="394"/>
      <c r="BD18" s="394"/>
      <c r="BE18" s="394"/>
      <c r="BF18" s="13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50" t="s">
        <v>42</v>
      </c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 t="s">
        <v>69</v>
      </c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 t="s">
        <v>70</v>
      </c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75"/>
    </row>
    <row r="20" spans="3:58" ht="15" customHeight="1">
      <c r="C20" s="440" t="s">
        <v>43</v>
      </c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439">
        <f>IF(入力!J7="","",入力!J7)</f>
        <v>200776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 t="str">
        <f>IF(入力!J9="","",入力!J9)</f>
        <v/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439">
        <f>IF(入力!M7="","",入力!M7)</f>
        <v>21050</v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>
        <f>IF(入力!M9="","",入力!M9)</f>
        <v>21051</v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ﾊﾗﾀﾞ　ｹﾝｺﾞ</v>
      </c>
      <c r="I22" s="339"/>
      <c r="J22" s="339"/>
      <c r="K22" s="339"/>
      <c r="L22" s="339"/>
      <c r="M22" s="339"/>
      <c r="N22" s="339"/>
      <c r="O22" s="339"/>
      <c r="P22" s="339"/>
      <c r="Q22" s="356"/>
      <c r="R22" s="338" t="s">
        <v>45</v>
      </c>
      <c r="S22" s="339"/>
      <c r="T22" s="332">
        <f>IF(入力!AT7="","",入力!AT7)</f>
        <v>48</v>
      </c>
      <c r="U22" s="333"/>
      <c r="V22" s="334"/>
      <c r="W22" s="338" t="s">
        <v>46</v>
      </c>
      <c r="X22" s="338"/>
      <c r="Y22" s="338"/>
      <c r="Z22" s="14" t="s">
        <v>72</v>
      </c>
      <c r="AA22" s="15"/>
      <c r="AB22" s="339" t="str">
        <f>IF(入力!R7="","",入力!R7)</f>
        <v>299</v>
      </c>
      <c r="AC22" s="339"/>
      <c r="AD22" s="339"/>
      <c r="AE22" s="339"/>
      <c r="AF22" s="16" t="s">
        <v>73</v>
      </c>
      <c r="AG22" s="339" t="str">
        <f>IF(入力!W7="","",入力!W7)</f>
        <v>1144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56"/>
      <c r="AU22" s="338" t="s">
        <v>47</v>
      </c>
      <c r="AV22" s="339"/>
      <c r="AW22" s="339"/>
      <c r="AX22" s="17" t="s">
        <v>74</v>
      </c>
      <c r="AY22" s="339" t="str">
        <f>IF(入力!AL7="","",入力!AL7)</f>
        <v>0439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70" t="s">
        <v>48</v>
      </c>
      <c r="D23" s="329"/>
      <c r="E23" s="329"/>
      <c r="F23" s="329"/>
      <c r="G23" s="371"/>
      <c r="H23" s="351" t="str">
        <f>IF(入力!C8="","",入力!C8&amp;"　"&amp;入力!E8)</f>
        <v>原田　賢悟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29"/>
      <c r="S23" s="329"/>
      <c r="T23" s="335"/>
      <c r="U23" s="336"/>
      <c r="V23" s="337"/>
      <c r="W23" s="354"/>
      <c r="X23" s="354"/>
      <c r="Y23" s="354"/>
      <c r="Z23" s="347" t="str">
        <f>IF(入力!P8="","",入力!P8)</f>
        <v>君津市東坂田1-1-6-606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9"/>
      <c r="AV23" s="329"/>
      <c r="AW23" s="329"/>
      <c r="AX23" s="361" t="str">
        <f>IF(入力!AK8="","",入力!AK8)</f>
        <v>55</v>
      </c>
      <c r="AY23" s="329"/>
      <c r="AZ23" s="329"/>
      <c r="BA23" s="329"/>
      <c r="BB23" s="19" t="s">
        <v>76</v>
      </c>
      <c r="BC23" s="329" t="str">
        <f>IF(入力!AP8="","",入力!AP8)</f>
        <v>1665</v>
      </c>
      <c r="BD23" s="329"/>
      <c r="BE23" s="329"/>
      <c r="BF23" s="360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ﾀｹﾀﾞ　ｶｽﾞﾋｺ</v>
      </c>
      <c r="I24" s="339"/>
      <c r="J24" s="339"/>
      <c r="K24" s="339"/>
      <c r="L24" s="339"/>
      <c r="M24" s="339"/>
      <c r="N24" s="339"/>
      <c r="O24" s="339"/>
      <c r="P24" s="339"/>
      <c r="Q24" s="356"/>
      <c r="R24" s="338" t="s">
        <v>45</v>
      </c>
      <c r="S24" s="339"/>
      <c r="T24" s="332">
        <f>IF(入力!AT9="","",入力!AT9)</f>
        <v>49</v>
      </c>
      <c r="U24" s="333"/>
      <c r="V24" s="334"/>
      <c r="W24" s="338" t="s">
        <v>46</v>
      </c>
      <c r="X24" s="338"/>
      <c r="Y24" s="338"/>
      <c r="Z24" s="14" t="s">
        <v>72</v>
      </c>
      <c r="AA24" s="15"/>
      <c r="AB24" s="339" t="str">
        <f>IF(入力!R9="","",入力!R9)</f>
        <v>299</v>
      </c>
      <c r="AC24" s="339"/>
      <c r="AD24" s="339"/>
      <c r="AE24" s="339"/>
      <c r="AF24" s="16" t="s">
        <v>73</v>
      </c>
      <c r="AG24" s="339" t="str">
        <f>IF(入力!W9="","",入力!W9)</f>
        <v>1162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56"/>
      <c r="AU24" s="338" t="s">
        <v>47</v>
      </c>
      <c r="AV24" s="339"/>
      <c r="AW24" s="339"/>
      <c r="AX24" s="17" t="s">
        <v>74</v>
      </c>
      <c r="AY24" s="339" t="str">
        <f>IF(入力!AL9="","",入力!AL9)</f>
        <v>0439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70" t="s">
        <v>78</v>
      </c>
      <c r="D25" s="329"/>
      <c r="E25" s="329"/>
      <c r="F25" s="329"/>
      <c r="G25" s="371"/>
      <c r="H25" s="351" t="str">
        <f>IF(入力!C10="","",入力!C10&amp;"　"&amp;入力!E10)</f>
        <v>武田　和彦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29"/>
      <c r="S25" s="329"/>
      <c r="T25" s="335"/>
      <c r="U25" s="336"/>
      <c r="V25" s="337"/>
      <c r="W25" s="354"/>
      <c r="X25" s="354"/>
      <c r="Y25" s="354"/>
      <c r="Z25" s="347" t="str">
        <f>IF(入力!P10="","",入力!P10)</f>
        <v>君津市杢師2-15-22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9"/>
      <c r="AV25" s="329"/>
      <c r="AW25" s="329"/>
      <c r="AX25" s="361" t="str">
        <f>IF(入力!AK10="","",入力!AK10)</f>
        <v>57</v>
      </c>
      <c r="AY25" s="329"/>
      <c r="AZ25" s="329"/>
      <c r="BA25" s="329"/>
      <c r="BB25" s="19" t="s">
        <v>76</v>
      </c>
      <c r="BC25" s="329" t="str">
        <f>IF(入力!AP10="","",入力!AP10)</f>
        <v>1757</v>
      </c>
      <c r="BD25" s="329"/>
      <c r="BE25" s="329"/>
      <c r="BF25" s="360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ｵｵｸﾎﾞ　ｷｮｳｲﾁ</v>
      </c>
      <c r="I26" s="339"/>
      <c r="J26" s="339"/>
      <c r="K26" s="339"/>
      <c r="L26" s="339"/>
      <c r="M26" s="339"/>
      <c r="N26" s="339"/>
      <c r="O26" s="339"/>
      <c r="P26" s="339"/>
      <c r="Q26" s="356"/>
      <c r="R26" s="338" t="s">
        <v>45</v>
      </c>
      <c r="S26" s="339"/>
      <c r="T26" s="332">
        <f>IF(入力!AT11="","",入力!AT11)</f>
        <v>39</v>
      </c>
      <c r="U26" s="333"/>
      <c r="V26" s="334"/>
      <c r="W26" s="338" t="s">
        <v>46</v>
      </c>
      <c r="X26" s="338"/>
      <c r="Y26" s="338"/>
      <c r="Z26" s="14" t="s">
        <v>72</v>
      </c>
      <c r="AA26" s="15"/>
      <c r="AB26" s="339" t="str">
        <f>IF(入力!R11="","",入力!R11)</f>
        <v>299</v>
      </c>
      <c r="AC26" s="339"/>
      <c r="AD26" s="339"/>
      <c r="AE26" s="339"/>
      <c r="AF26" s="16" t="s">
        <v>73</v>
      </c>
      <c r="AG26" s="339" t="str">
        <f>IF(入力!W11="","",入力!W11)</f>
        <v>1161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56"/>
      <c r="AU26" s="338" t="s">
        <v>47</v>
      </c>
      <c r="AV26" s="339"/>
      <c r="AW26" s="339"/>
      <c r="AX26" s="17" t="s">
        <v>74</v>
      </c>
      <c r="AY26" s="339" t="str">
        <f>IF(入力!AL11="","",入力!AL11)</f>
        <v>0439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70" t="s">
        <v>79</v>
      </c>
      <c r="D27" s="329"/>
      <c r="E27" s="329"/>
      <c r="F27" s="329"/>
      <c r="G27" s="371"/>
      <c r="H27" s="351" t="str">
        <f>IF(入力!C12="","",入力!C12&amp;"　"&amp;入力!E12)</f>
        <v>大久保　恭一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29"/>
      <c r="S27" s="329"/>
      <c r="T27" s="335"/>
      <c r="U27" s="336"/>
      <c r="V27" s="337"/>
      <c r="W27" s="354"/>
      <c r="X27" s="354"/>
      <c r="Y27" s="354"/>
      <c r="Z27" s="347" t="str">
        <f>IF(入力!P12="","",入力!P12)</f>
        <v>君津市北子安5-4-17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9"/>
      <c r="AV27" s="329"/>
      <c r="AW27" s="329"/>
      <c r="AX27" s="361" t="str">
        <f>IF(入力!AK12="","",入力!AK12)</f>
        <v>55</v>
      </c>
      <c r="AY27" s="329"/>
      <c r="AZ27" s="329"/>
      <c r="BA27" s="329"/>
      <c r="BB27" s="19" t="s">
        <v>76</v>
      </c>
      <c r="BC27" s="329" t="str">
        <f>IF(入力!AP12="","",入力!AP12)</f>
        <v>5447</v>
      </c>
      <c r="BD27" s="329"/>
      <c r="BE27" s="329"/>
      <c r="BF27" s="360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ﾊﾗﾀﾞ　ｹﾝｺﾞ</v>
      </c>
      <c r="I28" s="339"/>
      <c r="J28" s="339"/>
      <c r="K28" s="339"/>
      <c r="L28" s="339"/>
      <c r="M28" s="339"/>
      <c r="N28" s="339"/>
      <c r="O28" s="339"/>
      <c r="P28" s="339"/>
      <c r="Q28" s="356"/>
      <c r="R28" s="338" t="s">
        <v>45</v>
      </c>
      <c r="S28" s="339"/>
      <c r="T28" s="332">
        <f>IF(入力!AT15="","",入力!AT15)</f>
        <v>48</v>
      </c>
      <c r="U28" s="333"/>
      <c r="V28" s="334"/>
      <c r="W28" s="338" t="s">
        <v>46</v>
      </c>
      <c r="X28" s="338"/>
      <c r="Y28" s="338"/>
      <c r="Z28" s="14" t="s">
        <v>72</v>
      </c>
      <c r="AA28" s="15"/>
      <c r="AB28" s="339" t="str">
        <f>IF(入力!R15="","",入力!R15)</f>
        <v>299</v>
      </c>
      <c r="AC28" s="339"/>
      <c r="AD28" s="339"/>
      <c r="AE28" s="339"/>
      <c r="AF28" s="16" t="s">
        <v>73</v>
      </c>
      <c r="AG28" s="339" t="str">
        <f>IF(入力!W15="","",入力!W15)</f>
        <v>1144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56"/>
      <c r="AU28" s="338" t="s">
        <v>47</v>
      </c>
      <c r="AV28" s="339"/>
      <c r="AW28" s="339"/>
      <c r="AX28" s="17" t="s">
        <v>74</v>
      </c>
      <c r="AY28" s="339" t="str">
        <f>IF(入力!AL15="","",入力!AL15)</f>
        <v>0439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65" t="s">
        <v>49</v>
      </c>
      <c r="D29" s="341"/>
      <c r="E29" s="341"/>
      <c r="F29" s="341"/>
      <c r="G29" s="366"/>
      <c r="H29" s="362" t="str">
        <f>IF(入力!C16="","",入力!C16&amp;"　"&amp;入力!E16)</f>
        <v>原田　賢悟</v>
      </c>
      <c r="I29" s="363"/>
      <c r="J29" s="363"/>
      <c r="K29" s="363"/>
      <c r="L29" s="363"/>
      <c r="M29" s="363"/>
      <c r="N29" s="363"/>
      <c r="O29" s="363"/>
      <c r="P29" s="363"/>
      <c r="Q29" s="364"/>
      <c r="R29" s="341"/>
      <c r="S29" s="341"/>
      <c r="T29" s="357"/>
      <c r="U29" s="358"/>
      <c r="V29" s="359"/>
      <c r="W29" s="355"/>
      <c r="X29" s="355"/>
      <c r="Y29" s="355"/>
      <c r="Z29" s="342" t="str">
        <f>IF(入力!P16="","",入力!P16)</f>
        <v>君津市東坂田1-1-6-606</v>
      </c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4"/>
      <c r="AU29" s="341"/>
      <c r="AV29" s="341"/>
      <c r="AW29" s="341"/>
      <c r="AX29" s="345" t="str">
        <f>IF(入力!AK16="","",入力!AK16)</f>
        <v>55</v>
      </c>
      <c r="AY29" s="341"/>
      <c r="AZ29" s="341"/>
      <c r="BA29" s="341"/>
      <c r="BB29" s="73" t="s">
        <v>76</v>
      </c>
      <c r="BC29" s="341" t="str">
        <f>IF(入力!AP16="","",入力!AP16)</f>
        <v>1665</v>
      </c>
      <c r="BD29" s="341"/>
      <c r="BE29" s="341"/>
      <c r="BF29" s="34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40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オオクボ　タマキ
大久保　珠希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5</v>
      </c>
      <c r="R34" s="302"/>
      <c r="S34" s="303"/>
      <c r="T34" s="307" t="str">
        <f>IF(入力!I25="","",入力!I25)</f>
        <v>請西小学校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513608663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161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スダ　アヤナ
須田　紋奈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5</v>
      </c>
      <c r="R36" s="302"/>
      <c r="S36" s="303"/>
      <c r="T36" s="307" t="str">
        <f>IF(入力!I27="","",入力!I27)</f>
        <v>北子安小学校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514607047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140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ジン　ヒナタ
神　陽向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5</v>
      </c>
      <c r="R38" s="302"/>
      <c r="S38" s="303"/>
      <c r="T38" s="307" t="str">
        <f>IF(入力!I29="","",入力!I29)</f>
        <v>八重原小学校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514698398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135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マユミ　レイカ
間弓　玲蘭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4</v>
      </c>
      <c r="R40" s="302"/>
      <c r="S40" s="303"/>
      <c r="T40" s="307" t="str">
        <f>IF(入力!I31="","",入力!I31)</f>
        <v>北子安小学校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516991550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141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ナガシマ　カナ
長嶋　花奏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4</v>
      </c>
      <c r="R42" s="302"/>
      <c r="S42" s="303"/>
      <c r="T42" s="307" t="str">
        <f>IF(入力!I33="","",入力!I33)</f>
        <v>中小学校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516579369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142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イシカワ　サラ
石川　紗良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4</v>
      </c>
      <c r="R44" s="302"/>
      <c r="S44" s="303"/>
      <c r="T44" s="307" t="str">
        <f>IF(入力!I35="","",入力!I35)</f>
        <v>北子安小学校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518059439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133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エジリ　カナデ
江尻　奏瑛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3</v>
      </c>
      <c r="R46" s="302"/>
      <c r="S46" s="303"/>
      <c r="T46" s="307" t="str">
        <f>IF(入力!I37="","",入力!I37)</f>
        <v>貞元小学校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516755631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135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ミナミ　ヒナノ
南　姫菜乃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3</v>
      </c>
      <c r="R48" s="302"/>
      <c r="S48" s="303"/>
      <c r="T48" s="307" t="str">
        <f>IF(入力!I39="","",入力!I39)</f>
        <v>南子安小学校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519918773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130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ミマ　ユズカ
美馬　柚佳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3</v>
      </c>
      <c r="R50" s="302"/>
      <c r="S50" s="303"/>
      <c r="T50" s="307" t="str">
        <f>IF(入力!I41="","",入力!I41)</f>
        <v>北子安小学校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519918797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130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11</v>
      </c>
      <c r="D52" s="290"/>
      <c r="E52" s="291"/>
      <c r="F52" s="295" t="str">
        <f>IF(入力!C44="","",入力!C43&amp;"　"&amp;入力!E43&amp;"
"&amp;入力!C44&amp;"　"&amp;入力!E44)</f>
        <v>サエキ　アオイ
佐伯　碧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2</v>
      </c>
      <c r="R52" s="302"/>
      <c r="S52" s="303"/>
      <c r="T52" s="307" t="str">
        <f>IF(入力!I43="","",入力!I43)</f>
        <v>貞元小学校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519575624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130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12</v>
      </c>
      <c r="D54" s="290"/>
      <c r="E54" s="291"/>
      <c r="F54" s="295" t="str">
        <f>IF(入力!C46="","",入力!C45&amp;"　"&amp;入力!E45&amp;"
"&amp;入力!C46&amp;"　"&amp;入力!E46)</f>
        <v>ウスイ　ソラ
碓井　空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2</v>
      </c>
      <c r="R54" s="302"/>
      <c r="S54" s="303"/>
      <c r="T54" s="307" t="str">
        <f>IF(入力!I45="","",入力!I45)</f>
        <v>南子安小学校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519652356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130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13</v>
      </c>
      <c r="D56" s="290"/>
      <c r="E56" s="291"/>
      <c r="F56" s="295" t="str">
        <f>IF(入力!C48="","",入力!C47&amp;"　"&amp;入力!E47&amp;"
"&amp;入力!C48&amp;"　"&amp;入力!E48)</f>
        <v>サトウ　ミソラ
佐藤　実昊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1</v>
      </c>
      <c r="R56" s="302"/>
      <c r="S56" s="303"/>
      <c r="T56" s="307" t="str">
        <f>IF(入力!I47="","",入力!I47)</f>
        <v>周西小学校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519652363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110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君津ジュニアバレーボールクラブ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 t="str">
        <f>IF(入力!C4="","",IF(入力!C5="",入力!C4,入力!C4&amp;"　　"&amp;入力!C5))</f>
        <v>433305672　　435475062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原田　賢悟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505675562</v>
      </c>
      <c r="H7" s="279"/>
      <c r="I7" s="279"/>
      <c r="J7" s="279">
        <f>IF(入力!J7="","",入力!J7)</f>
        <v>200776</v>
      </c>
      <c r="K7" s="279"/>
      <c r="L7" s="279"/>
      <c r="M7" s="279">
        <f>IF(入力!M7="","",入力!M7)</f>
        <v>21050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武田　和彦</v>
      </c>
      <c r="D9" s="273"/>
      <c r="E9" s="273"/>
      <c r="F9" s="273"/>
      <c r="G9" s="279">
        <f>IF(入力!G9="","",入力!G9)</f>
        <v>505676291</v>
      </c>
      <c r="H9" s="279"/>
      <c r="I9" s="279"/>
      <c r="J9" s="279" t="str">
        <f>IF(入力!J9="","",入力!J9)</f>
        <v/>
      </c>
      <c r="K9" s="279"/>
      <c r="L9" s="279"/>
      <c r="M9" s="279">
        <f>IF(入力!M9="","",入力!M9)</f>
        <v>21051</v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>大久保　恭一</v>
      </c>
      <c r="D11" s="273"/>
      <c r="E11" s="273"/>
      <c r="F11" s="273"/>
      <c r="G11" s="279">
        <f>IF(入力!G11="","",入力!G11)</f>
        <v>518059422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大久保　恭一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原田　賢悟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君津市東坂田1-1-6-606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0439-55-1665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80－3724－7221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大久保　珠希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請西小学校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513608663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須田　紋奈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北子安小学校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514607047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神　陽向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八重原小学校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514698398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間弓　玲蘭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北子安小学校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516991550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長嶋　花奏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中小学校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516579369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石川　紗良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北子安小学校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518059439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江尻　奏瑛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貞元小学校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516755631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南　姫菜乃</v>
      </c>
      <c r="D39" s="273"/>
      <c r="E39" s="273"/>
      <c r="F39" s="273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南子安小学校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519918773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美馬　柚佳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北子安小学校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519918797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11</v>
      </c>
      <c r="C43" s="272" t="str">
        <f>IF(入力!C44="","",入力!C44&amp;"　"&amp;入力!E44)</f>
        <v>佐伯　碧</v>
      </c>
      <c r="D43" s="273"/>
      <c r="E43" s="273"/>
      <c r="F43" s="273"/>
      <c r="G43" s="271">
        <f>IF(入力!G43="","",入力!G43)</f>
        <v>2</v>
      </c>
      <c r="H43" s="271" t="str">
        <f>IF(入力!H43="","",入力!H43)</f>
        <v/>
      </c>
      <c r="I43" s="271" t="str">
        <f>IF(入力!I43="","",入力!I43)</f>
        <v>貞元小学校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519575624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12</v>
      </c>
      <c r="C45" s="272" t="str">
        <f>IF(入力!C46="","",入力!C46&amp;"　"&amp;入力!E46)</f>
        <v>碓井　空</v>
      </c>
      <c r="D45" s="273"/>
      <c r="E45" s="273"/>
      <c r="F45" s="273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南子安小学校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519652356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13</v>
      </c>
      <c r="C47" s="272" t="str">
        <f>IF(入力!C48="","",入力!C48&amp;"　"&amp;入力!E48)</f>
        <v>佐藤　実昊</v>
      </c>
      <c r="D47" s="273"/>
      <c r="E47" s="273"/>
      <c r="F47" s="273"/>
      <c r="G47" s="271">
        <f>IF(入力!G47="","",入力!G47)</f>
        <v>1</v>
      </c>
      <c r="H47" s="271" t="str">
        <f>IF(入力!H47="","",入力!H47)</f>
        <v/>
      </c>
      <c r="I47" s="271" t="str">
        <f>IF(入力!I47="","",入力!I47)</f>
        <v>周西小学校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519652363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10</v>
      </c>
      <c r="C49" s="272" t="str">
        <f>IF(入力!C50="","",入力!C50&amp;"　"&amp;入力!E50)</f>
        <v>加藤　愛梨</v>
      </c>
      <c r="D49" s="273"/>
      <c r="E49" s="273"/>
      <c r="F49" s="273"/>
      <c r="G49" s="271">
        <f>IF(入力!G49="","",入力!G49)</f>
        <v>3</v>
      </c>
      <c r="H49" s="271" t="str">
        <f>IF(入力!H49="","",入力!H49)</f>
        <v/>
      </c>
      <c r="I49" s="271" t="str">
        <f>IF(入力!I49="","",入力!I49)</f>
        <v>南子安小学校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519918780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0" zoomScaleNormal="100" workbookViewId="0">
      <selection activeCell="G35" sqref="G35:H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1" t="s">
        <v>0</v>
      </c>
      <c r="B2" s="271"/>
      <c r="C2" s="282" t="str">
        <f>IF(入力!C3="","",入力!C3)</f>
        <v>君津ジュニアバレーボールクラブ</v>
      </c>
      <c r="D2" s="282"/>
      <c r="E2" s="282"/>
      <c r="F2" s="282"/>
      <c r="G2" s="282"/>
      <c r="H2" s="282"/>
      <c r="I2" s="282"/>
      <c r="J2" s="271" t="str">
        <f>IF(入力!J3="","",入力!J3)</f>
        <v>男女混合</v>
      </c>
      <c r="K2" s="271"/>
      <c r="L2" s="271"/>
      <c r="M2" s="271"/>
      <c r="N2" s="271"/>
      <c r="O2" s="271"/>
    </row>
    <row r="3" spans="1:15" ht="14.4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 t="str">
        <f>IF(入力!C4="","",IF(入力!C5="",入力!C4,入力!C4&amp;"　　"&amp;入力!C5))</f>
        <v>433305672　　435475062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原田　賢悟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505675562</v>
      </c>
      <c r="H7" s="279"/>
      <c r="I7" s="279"/>
      <c r="J7" s="279">
        <f>IF(入力!J7="","",入力!J7)</f>
        <v>200776</v>
      </c>
      <c r="K7" s="279"/>
      <c r="L7" s="279"/>
      <c r="M7" s="279">
        <f>IF(入力!M7="","",入力!M7)</f>
        <v>21050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" customHeight="1">
      <c r="A9" s="271" t="s">
        <v>19</v>
      </c>
      <c r="B9" s="271"/>
      <c r="C9" s="272" t="str">
        <f>IF(入力!C10="","",入力!C10&amp;"　"&amp;入力!E10)</f>
        <v>武田　和彦</v>
      </c>
      <c r="D9" s="273"/>
      <c r="E9" s="273"/>
      <c r="F9" s="273"/>
      <c r="G9" s="279">
        <f>IF(入力!G9="","",入力!G9)</f>
        <v>505676291</v>
      </c>
      <c r="H9" s="279"/>
      <c r="I9" s="279"/>
      <c r="J9" s="279" t="str">
        <f>IF(入力!J9="","",入力!J9)</f>
        <v/>
      </c>
      <c r="K9" s="279"/>
      <c r="L9" s="279"/>
      <c r="M9" s="279">
        <f>IF(入力!M9="","",入力!M9)</f>
        <v>21051</v>
      </c>
      <c r="N9" s="279"/>
      <c r="O9" s="279"/>
    </row>
    <row r="10" spans="1:15" ht="14.4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" customHeight="1">
      <c r="A11" s="271" t="s">
        <v>20</v>
      </c>
      <c r="B11" s="271"/>
      <c r="C11" s="272" t="str">
        <f>IF(入力!C12="","",入力!C12&amp;"　"&amp;入力!E12)</f>
        <v>大久保　恭一</v>
      </c>
      <c r="D11" s="273"/>
      <c r="E11" s="273"/>
      <c r="F11" s="273"/>
      <c r="G11" s="279">
        <f>IF(入力!G11="","",入力!G11)</f>
        <v>518059422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大久保　恭一</v>
      </c>
      <c r="D13" s="273"/>
      <c r="E13" s="273"/>
      <c r="F13" s="273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15" customHeight="1">
      <c r="A14" s="271"/>
      <c r="B14" s="271"/>
      <c r="C14" s="276"/>
      <c r="D14" s="277"/>
      <c r="E14" s="277"/>
      <c r="F14" s="27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15" customHeight="1">
      <c r="A15" s="271" t="s">
        <v>5</v>
      </c>
      <c r="B15" s="271"/>
      <c r="C15" s="272" t="str">
        <f>IF(入力!C16="","",入力!C16&amp;"　"&amp;入力!E16)</f>
        <v>原田　賢悟</v>
      </c>
      <c r="D15" s="273"/>
      <c r="E15" s="273"/>
      <c r="F15" s="280" t="s">
        <v>22</v>
      </c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15" customHeight="1">
      <c r="A16" s="271"/>
      <c r="B16" s="271"/>
      <c r="C16" s="276"/>
      <c r="D16" s="277"/>
      <c r="E16" s="277"/>
      <c r="F16" s="281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14.4" customHeight="1">
      <c r="A17" s="271" t="s">
        <v>6</v>
      </c>
      <c r="B17" s="271"/>
      <c r="C17" s="282" t="str">
        <f>IF(入力!C17="","",入力!C17&amp;"　"&amp;入力!E17)</f>
        <v>君津市東坂田1-1-6-606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" customHeight="1">
      <c r="A19" s="271" t="s">
        <v>7</v>
      </c>
      <c r="B19" s="271"/>
      <c r="C19" s="282" t="str">
        <f>IF(入力!C19="","",入力!C19&amp;"　"&amp;入力!E19)</f>
        <v>0439-55-1665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" customHeight="1">
      <c r="A21" s="271" t="s">
        <v>8</v>
      </c>
      <c r="B21" s="271"/>
      <c r="C21" s="282" t="str">
        <f>IF(入力!C21="","",入力!C21&amp;"－"&amp;入力!E21&amp;"－"&amp;入力!G21)</f>
        <v>80－3724－7221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大久保　珠希</v>
      </c>
      <c r="D25" s="273"/>
      <c r="E25" s="273"/>
      <c r="F25" s="273"/>
      <c r="G25" s="271">
        <f>IF(入力!G25="","",入力!G25)</f>
        <v>5</v>
      </c>
      <c r="H25" s="271" t="str">
        <f>IF(入力!H25="","",入力!H25)</f>
        <v/>
      </c>
      <c r="I25" s="271" t="str">
        <f>IF(入力!I25="","",入力!I25)</f>
        <v>請西小学校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513608663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須田　紋奈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北子安小学校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514607047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神　陽向</v>
      </c>
      <c r="D29" s="273"/>
      <c r="E29" s="273"/>
      <c r="F29" s="273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八重原小学校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514698398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間弓　玲蘭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北子安小学校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516991550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長嶋　花奏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中小学校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516579369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石川　紗良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北子安小学校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518059439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江尻　奏瑛</v>
      </c>
      <c r="D37" s="273"/>
      <c r="E37" s="273"/>
      <c r="F37" s="273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貞元小学校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516755631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南　姫菜乃</v>
      </c>
      <c r="D39" s="273"/>
      <c r="E39" s="273"/>
      <c r="F39" s="273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南子安小学校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519918773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美馬　柚佳</v>
      </c>
      <c r="D41" s="273"/>
      <c r="E41" s="273"/>
      <c r="F41" s="273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北子安小学校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519918797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11</v>
      </c>
      <c r="C43" s="272" t="str">
        <f>IF(入力!C44="","",入力!C44&amp;"　"&amp;入力!E44)</f>
        <v>佐伯　碧</v>
      </c>
      <c r="D43" s="273"/>
      <c r="E43" s="273"/>
      <c r="F43" s="273"/>
      <c r="G43" s="271">
        <f>IF(入力!G43="","",入力!G43)</f>
        <v>2</v>
      </c>
      <c r="H43" s="271" t="str">
        <f>IF(入力!H43="","",入力!H43)</f>
        <v/>
      </c>
      <c r="I43" s="271" t="str">
        <f>IF(入力!I43="","",入力!I43)</f>
        <v>貞元小学校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519575624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12</v>
      </c>
      <c r="C45" s="272" t="str">
        <f>IF(入力!C46="","",入力!C46&amp;"　"&amp;入力!E46)</f>
        <v>碓井　空</v>
      </c>
      <c r="D45" s="273"/>
      <c r="E45" s="273"/>
      <c r="F45" s="273"/>
      <c r="G45" s="271">
        <f>IF(入力!G45="","",入力!G45)</f>
        <v>2</v>
      </c>
      <c r="H45" s="271" t="str">
        <f>IF(入力!H45="","",入力!H45)</f>
        <v/>
      </c>
      <c r="I45" s="271" t="str">
        <f>IF(入力!I45="","",入力!I45)</f>
        <v>南子安小学校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519652356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13</v>
      </c>
      <c r="C47" s="272" t="str">
        <f>IF(入力!C48="","",入力!C48&amp;"　"&amp;入力!E48)</f>
        <v>佐藤　実昊</v>
      </c>
      <c r="D47" s="273"/>
      <c r="E47" s="273"/>
      <c r="F47" s="273"/>
      <c r="G47" s="271">
        <f>IF(入力!G47="","",入力!G47)</f>
        <v>1</v>
      </c>
      <c r="H47" s="271" t="str">
        <f>IF(入力!H47="","",入力!H47)</f>
        <v/>
      </c>
      <c r="I47" s="271" t="str">
        <f>IF(入力!I47="","",入力!I47)</f>
        <v>周西小学校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519652363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>
        <f>IF(入力!B49="","",入力!B49)</f>
        <v>10</v>
      </c>
      <c r="C49" s="272" t="str">
        <f>IF(入力!C50="","",入力!C50&amp;"　"&amp;入力!E50)</f>
        <v>加藤　愛梨</v>
      </c>
      <c r="D49" s="273"/>
      <c r="E49" s="273"/>
      <c r="F49" s="273"/>
      <c r="G49" s="271">
        <f>IF(入力!G49="","",入力!G49)</f>
        <v>3</v>
      </c>
      <c r="H49" s="271" t="str">
        <f>IF(入力!H49="","",入力!H49)</f>
        <v/>
      </c>
      <c r="I49" s="271" t="str">
        <f>IF(入力!I49="","",入力!I49)</f>
        <v>南子安小学校</v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>
        <f>IF(入力!M49="","",入力!M49)</f>
        <v>519918780</v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25" sqref="B25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男女混合</v>
      </c>
      <c r="I5" s="29">
        <f>入力!Y25</f>
        <v>12</v>
      </c>
      <c r="J5" s="451" t="str">
        <f>IF(入力!A55="","",入力!A55)</f>
        <v>日本一パスの上手いチームを目指して基礎練習頑張ります。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435475062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200776</v>
      </c>
      <c r="I16" s="33">
        <f>IF(入力!M7="","",入力!M7)</f>
        <v>21050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君津市東坂田1-1-6-606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ﾀｹﾀﾞ</v>
      </c>
      <c r="F17" s="33" t="str">
        <f>IF(入力!E9="","",入力!E9)</f>
        <v>ｶｽﾞﾋｺ</v>
      </c>
      <c r="G17" s="33">
        <f>IF(入力!G9="","",入力!G9)</f>
        <v>505676291</v>
      </c>
      <c r="H17" s="33" t="str">
        <f>IF(入力!J9="","",入力!J9)</f>
        <v/>
      </c>
      <c r="I17" s="33">
        <f>IF(入力!M9="","",入力!M9)</f>
        <v>21051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君津市杢師2-15-22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ｵｵｸﾎﾞ</v>
      </c>
      <c r="F20" s="33" t="str">
        <f>IF(入力!E11="","",入力!E11)</f>
        <v>ｷｮｳｲﾁ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君津市北子安5-4-17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君津市東坂田1-1-6-606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大久保</v>
      </c>
      <c r="D23" s="33" t="str">
        <f>IF(入力!$E$14="","",入力!$E$14)</f>
        <v>恭一</v>
      </c>
      <c r="E23" s="33" t="str">
        <f>IF(入力!$C$13="","",入力!$C$13)</f>
        <v>ｵｵｸﾎﾞ</v>
      </c>
      <c r="F23" s="33" t="str">
        <f>IF(入力!$E$13="","",入力!$E$13)</f>
        <v>ｷｮｳｲﾁ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大久保</v>
      </c>
      <c r="D24" s="75" t="str">
        <f>VLOOKUP($B$51,$A$53:$F$352,4)</f>
        <v>珠希</v>
      </c>
      <c r="E24" s="75" t="str">
        <f>VLOOKUP($B$51,$A$53:$F$352,5)</f>
        <v>オオクボ</v>
      </c>
      <c r="F24" s="75" t="str">
        <f>VLOOKUP($B$51,$A$53:$F$352,6)</f>
        <v>タマキ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大久保</v>
      </c>
      <c r="D53" s="33" t="str">
        <f>IF(入力!E26="","",入力!E26)</f>
        <v>珠希</v>
      </c>
      <c r="E53" s="33" t="str">
        <f>IF(入力!C25="","",入力!C25)</f>
        <v>オオクボ</v>
      </c>
      <c r="F53" s="33" t="str">
        <f>IF(入力!E25="","",入力!E25)</f>
        <v>タマキ</v>
      </c>
      <c r="G53" s="33">
        <f>IF(入力!M25="","",入力!M25)</f>
        <v>513608663</v>
      </c>
      <c r="H53" s="33" t="str">
        <f>IF(入力!I25="","",入力!I25)</f>
        <v>請西小学校</v>
      </c>
      <c r="I53" s="33">
        <f>IF(入力!G25="","",入力!G25)</f>
        <v>5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須田</v>
      </c>
      <c r="D54" s="33" t="str">
        <f>IF(入力!E28="","",入力!E28)</f>
        <v>紋奈</v>
      </c>
      <c r="E54" s="33" t="str">
        <f>IF(入力!C27="","",入力!C27)</f>
        <v>スダ</v>
      </c>
      <c r="F54" s="33" t="str">
        <f>IF(入力!E27="","",入力!E27)</f>
        <v>アヤナ</v>
      </c>
      <c r="G54" s="33">
        <f>IF(入力!M27="","",入力!M27)</f>
        <v>514607047</v>
      </c>
      <c r="H54" s="33" t="str">
        <f>IF(入力!I27="","",入力!I27)</f>
        <v>北子安小学校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神</v>
      </c>
      <c r="D55" s="33" t="str">
        <f>IF(入力!E30="","",入力!E30)</f>
        <v>陽向</v>
      </c>
      <c r="E55" s="33" t="str">
        <f>IF(入力!C29="","",入力!C29)</f>
        <v>ジン</v>
      </c>
      <c r="F55" s="33" t="str">
        <f>IF(入力!E29="","",入力!E29)</f>
        <v>ヒナタ</v>
      </c>
      <c r="G55" s="33">
        <f>IF(入力!M29="","",入力!M29)</f>
        <v>514698398</v>
      </c>
      <c r="H55" s="33" t="str">
        <f>IF(入力!I29="","",入力!I29)</f>
        <v>八重原小学校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間弓</v>
      </c>
      <c r="D56" s="33" t="str">
        <f>IF(入力!E32="","",入力!E32)</f>
        <v>玲蘭</v>
      </c>
      <c r="E56" s="33" t="str">
        <f>IF(入力!C31="","",入力!C31)</f>
        <v>マユミ</v>
      </c>
      <c r="F56" s="33" t="str">
        <f>IF(入力!E31="","",入力!E31)</f>
        <v>レイカ</v>
      </c>
      <c r="G56" s="33">
        <f>IF(入力!M31="","",入力!M31)</f>
        <v>516991550</v>
      </c>
      <c r="H56" s="33" t="str">
        <f>IF(入力!I31="","",入力!I31)</f>
        <v>北子安小学校</v>
      </c>
      <c r="I56" s="33">
        <f>IF(入力!G31="","",入力!G31)</f>
        <v>4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長嶋</v>
      </c>
      <c r="D57" s="33" t="str">
        <f>IF(入力!E34="","",入力!E34)</f>
        <v>花奏</v>
      </c>
      <c r="E57" s="33" t="str">
        <f>IF(入力!C33="","",入力!C33)</f>
        <v>ナガシマ</v>
      </c>
      <c r="F57" s="33" t="str">
        <f>IF(入力!E33="","",入力!E33)</f>
        <v>カナ</v>
      </c>
      <c r="G57" s="33">
        <f>IF(入力!M33="","",入力!M33)</f>
        <v>516579369</v>
      </c>
      <c r="H57" s="33" t="str">
        <f>IF(入力!I33="","",入力!I33)</f>
        <v>中小学校</v>
      </c>
      <c r="I57" s="33">
        <f>IF(入力!G33="","",入力!G33)</f>
        <v>4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石川</v>
      </c>
      <c r="D58" s="33" t="str">
        <f>IF(入力!E36="","",入力!E36)</f>
        <v>紗良</v>
      </c>
      <c r="E58" s="33" t="str">
        <f>IF(入力!C35="","",入力!C35)</f>
        <v>イシカワ</v>
      </c>
      <c r="F58" s="33" t="str">
        <f>IF(入力!E35="","",入力!E35)</f>
        <v>サラ</v>
      </c>
      <c r="G58" s="33">
        <f>IF(入力!M35="","",入力!M35)</f>
        <v>518059439</v>
      </c>
      <c r="H58" s="33" t="str">
        <f>IF(入力!I35="","",入力!I35)</f>
        <v>北子安小学校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江尻</v>
      </c>
      <c r="D59" s="33" t="str">
        <f>IF(入力!E38="","",入力!E38)</f>
        <v>奏瑛</v>
      </c>
      <c r="E59" s="33" t="str">
        <f>IF(入力!C37="","",入力!C37)</f>
        <v>エジリ</v>
      </c>
      <c r="F59" s="33" t="str">
        <f>IF(入力!E37="","",入力!E37)</f>
        <v>カナデ</v>
      </c>
      <c r="G59" s="33">
        <f>IF(入力!M37="","",入力!M37)</f>
        <v>516755631</v>
      </c>
      <c r="H59" s="33" t="str">
        <f>IF(入力!I37="","",入力!I37)</f>
        <v>貞元小学校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南</v>
      </c>
      <c r="D60" s="33" t="str">
        <f>IF(入力!E40="","",入力!E40)</f>
        <v>姫菜乃</v>
      </c>
      <c r="E60" s="33" t="str">
        <f>IF(入力!C39="","",入力!C39)</f>
        <v>ミナミ</v>
      </c>
      <c r="F60" s="33" t="str">
        <f>IF(入力!E39="","",入力!E39)</f>
        <v>ヒナノ</v>
      </c>
      <c r="G60" s="33">
        <f>IF(入力!M39="","",入力!M39)</f>
        <v>519918773</v>
      </c>
      <c r="H60" s="33" t="str">
        <f>IF(入力!I39="","",入力!I39)</f>
        <v>南子安小学校</v>
      </c>
      <c r="I60" s="33">
        <f>IF(入力!G39="","",入力!G39)</f>
        <v>3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美馬</v>
      </c>
      <c r="D61" s="33" t="str">
        <f>IF(入力!E42="","",入力!E42)</f>
        <v>柚佳</v>
      </c>
      <c r="E61" s="33" t="str">
        <f>IF(入力!C41="","",入力!C41)</f>
        <v>ミマ</v>
      </c>
      <c r="F61" s="33" t="str">
        <f>IF(入力!E41="","",入力!E41)</f>
        <v>ユズカ</v>
      </c>
      <c r="G61" s="33">
        <f>IF(入力!M41="","",入力!M41)</f>
        <v>519918797</v>
      </c>
      <c r="H61" s="33" t="str">
        <f>IF(入力!I41="","",入力!I41)</f>
        <v>北子安小学校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佐伯</v>
      </c>
      <c r="D62" s="33" t="str">
        <f>IF(入力!E44="","",入力!E44)</f>
        <v>碧</v>
      </c>
      <c r="E62" s="33" t="str">
        <f>IF(入力!C43="","",入力!C43)</f>
        <v>サエキ</v>
      </c>
      <c r="F62" s="33" t="str">
        <f>IF(入力!E43="","",入力!E43)</f>
        <v>アオイ</v>
      </c>
      <c r="G62" s="33">
        <f>IF(入力!M43="","",入力!M43)</f>
        <v>519575624</v>
      </c>
      <c r="H62" s="33" t="str">
        <f>IF(入力!I43="","",入力!I43)</f>
        <v>貞元小学校</v>
      </c>
      <c r="I62" s="33">
        <f>IF(入力!G43="","",入力!G43)</f>
        <v>2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碓井</v>
      </c>
      <c r="D63" s="33" t="str">
        <f>IF(入力!E46="","",入力!E46)</f>
        <v>空</v>
      </c>
      <c r="E63" s="33" t="str">
        <f>IF(入力!C45="","",入力!C45)</f>
        <v>ウスイ</v>
      </c>
      <c r="F63" s="33" t="str">
        <f>IF(入力!E45="","",入力!E45)</f>
        <v>ソラ</v>
      </c>
      <c r="G63" s="33">
        <f>IF(入力!M45="","",入力!M45)</f>
        <v>519652356</v>
      </c>
      <c r="H63" s="33" t="str">
        <f>IF(入力!I45="","",入力!I45)</f>
        <v>南子安小学校</v>
      </c>
      <c r="I63" s="33">
        <f>IF(入力!G45="","",入力!G45)</f>
        <v>2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佐藤</v>
      </c>
      <c r="D64" s="33" t="str">
        <f>IF(入力!E48="","",入力!E48)</f>
        <v>実昊</v>
      </c>
      <c r="E64" s="33" t="str">
        <f>IF(入力!C47="","",入力!C47)</f>
        <v>サトウ</v>
      </c>
      <c r="F64" s="33" t="str">
        <f>IF(入力!E47="","",入力!E47)</f>
        <v>ミソラ</v>
      </c>
      <c r="G64" s="33">
        <f>IF(入力!M47="","",入力!M47)</f>
        <v>519652363</v>
      </c>
      <c r="H64" s="33" t="str">
        <f>IF(入力!I47="","",入力!I47)</f>
        <v>周西小学校</v>
      </c>
      <c r="I64" s="33">
        <f>IF(入力!G47="","",入力!G47)</f>
        <v>1</v>
      </c>
      <c r="J64" s="33">
        <f>IF(入力!P47="","",入力!P47)</f>
        <v>110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10</v>
      </c>
      <c r="C65" s="33" t="str">
        <f>IF(入力!C50="","",入力!C50)</f>
        <v>加藤</v>
      </c>
      <c r="D65" s="33" t="str">
        <f>IF(入力!E50="","",入力!E50)</f>
        <v>愛梨</v>
      </c>
      <c r="E65" s="33" t="str">
        <f>IF(入力!C49="","",入力!C49)</f>
        <v>カトウ</v>
      </c>
      <c r="F65" s="33" t="str">
        <f>IF(入力!E49="","",入力!E49)</f>
        <v>アイリ</v>
      </c>
      <c r="G65" s="33">
        <f>IF(入力!M49="","",入力!M49)</f>
        <v>519918780</v>
      </c>
      <c r="H65" s="33" t="str">
        <f>IF(入力!I49="","",入力!I49)</f>
        <v>南子安小学校</v>
      </c>
      <c r="I65" s="33">
        <f>IF(入力!G49="","",入力!G49)</f>
        <v>3</v>
      </c>
      <c r="J65" s="33">
        <f>IF(入力!P49="","",入力!P49)</f>
        <v>130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2020-02-02T09:06:36Z</dcterms:modified>
</cp:coreProperties>
</file>