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年度\全日本\"/>
    </mc:Choice>
  </mc:AlternateContent>
  <xr:revisionPtr revIDLastSave="0" documentId="13_ncr:1_{7A602213-F0DB-4631-8B4D-F72B174E1582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<sst xmlns="http://schemas.openxmlformats.org/spreadsheetml/2006/main" count="422" uniqueCount="283">
  <si>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</si>
  <si>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</si>
  <si>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</si>
  <si>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</si>
  <si>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</si>
  <si>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</si>
  <si>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</si>
  <si>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</si>
  <si>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</si>
  <si>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</si>
  <si>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</si>
  <si>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</si>
  <si>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</si>
  <si>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</si>
  <si>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</si>
  <si>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</si>
  <si>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</si>
  <si>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</si>
  <si>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</si>
  <si>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</si>
  <si>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</si>
  <si>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</si>
  <si>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</si>
  <si>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</si>
  <si>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</si>
  <si>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</si>
  <si>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</si>
  <si>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</si>
  <si>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</si>
  <si>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</si>
  <si>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</si>
  <si>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</si>
  <si>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</si>
  <si>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</si>
  <si>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</si>
  <si>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</si>
  <si>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</si>
  <si>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</si>
  <si>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</si>
  <si>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</si>
  <si>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</si>
  <si>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</si>
  <si>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</si>
  <si>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</si>
  <si>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</si>
  <si>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</si>
  <si>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</si>
  <si>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</si>
  <si>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</si>
  <si>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</si>
  <si>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</si>
  <si>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</si>
  <si>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</si>
  <si>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</si>
  <si>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</si>
  <si>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</si>
  <si>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</si>
  <si>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</si>
  <si>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</si>
  <si>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</si>
  <si>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</si>
  <si>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</si>
  <si>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</si>
  <si>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</si>
  <si>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</si>
  <si>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</si>
  <si>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</si>
  <si>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</si>
  <si>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</si>
  <si>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</si>
  <si>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</si>
  <si>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</si>
  <si>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</si>
  <si>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</si>
  <si>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</si>
  <si>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</si>
  <si>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</si>
  <si>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</si>
  <si>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</si>
  <si>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</si>
  <si>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</si>
  <si>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</si>
  <si>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</si>
  <si>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</si>
  <si>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</si>
  <si>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</si>
  <si>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</si>
  <si>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</si>
  <si>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</si>
  <si>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</si>
  <si>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</si>
  <si>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</si>
  <si>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</si>
  <si>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</si>
  <si>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</si>
  <si>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</si>
  <si>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</si>
  <si>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</si>
  <si>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</si>
  <si>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</si>
  <si>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</si>
  <si>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</si>
  <si>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</si>
  <si>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</si>
  <si>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</si>
  <si>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</si>
  <si>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</si>
  <si>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</si>
  <si>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</si>
  <si>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</si>
  <si>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</si>
  <si>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</si>
  <si>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</si>
  <si>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</si>
  <si>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</si>
  <si>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</si>
  <si>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</si>
  <si>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</si>
  <si>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</si>
  <si>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</si>
  <si>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</si>
  <si>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</si>
  <si>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</si>
  <si>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</si>
  <si>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</si>
  <si>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</si>
  <si>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</si>
  <si>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</si>
  <si>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</si>
  <si>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</si>
  <si>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</si>
  <si>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</si>
  <si>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</si>
  <si>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</si>
  <si>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</si>
  <si>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</si>
  <si>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</si>
  <si>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</si>
  <si>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</si>
  <si>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</si>
  <si>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</si>
  <si>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</si>
  <si>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</si>
  <si>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</si>
  <si>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</si>
  <si>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</si>
  <si>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</si>
  <si>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</si>
  <si>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</si>
  <si>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</si>
  <si>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</si>
  <si>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</si>
  <si>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</si>
  <si>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</si>
  <si>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</si>
  <si>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</si>
  <si>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</si>
  <si>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</si>
  <si>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</si>
  <si>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</si>
  <si>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</si>
  <si>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</si>
  <si>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</si>
  <si>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</si>
  <si>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</si>
  <si>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</si>
  <si>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</si>
  <si>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</si>
  <si>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</si>
  <si>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</si>
  <si>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</si>
  <si>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</si>
  <si>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</si>
  <si>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</si>
  <si>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</si>
  <si>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</si>
  <si>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</si>
  <si>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</si>
  <si>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</si>
  <si>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</si>
  <si>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</si>
  <si>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</si>
  <si>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</si>
  <si>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</si>
  <si>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</si>
  <si>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</si>
  <si>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</si>
  <si>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</si>
  <si>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</si>
  <si>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</si>
  <si>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</si>
  <si>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</si>
  <si>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</si>
  <si>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</si>
  <si>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</si>
  <si>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</si>
  <si>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</si>
  <si>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</si>
  <si>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</si>
  <si>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</si>
  <si>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</si>
  <si>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</si>
  <si>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</si>
  <si>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</si>
  <si>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</si>
  <si>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</si>
  <si>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</si>
  <si>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299</t>
    <phoneticPr fontId="2"/>
  </si>
  <si>
    <t>1144</t>
    <phoneticPr fontId="2"/>
  </si>
  <si>
    <t>君津市東坂田１－１－６－６０６</t>
    <rPh sb="0" eb="3">
      <t>キミツシ</t>
    </rPh>
    <rPh sb="3" eb="6">
      <t>ヒガシサカタ</t>
    </rPh>
    <phoneticPr fontId="2"/>
  </si>
  <si>
    <t>0439</t>
    <phoneticPr fontId="2"/>
  </si>
  <si>
    <t>ハラダ</t>
    <phoneticPr fontId="2"/>
  </si>
  <si>
    <t>ケンゴ</t>
    <phoneticPr fontId="2"/>
  </si>
  <si>
    <t>タケダ</t>
    <phoneticPr fontId="2"/>
  </si>
  <si>
    <t>カズヒコ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</si>
  <si>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</si>
  <si>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</si>
  <si>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1162</t>
    <phoneticPr fontId="2"/>
  </si>
  <si>
    <t>君津市杢師２－１５－２２</t>
    <rPh sb="0" eb="3">
      <t>キミツシ</t>
    </rPh>
    <rPh sb="3" eb="5">
      <t>モクシ</t>
    </rPh>
    <phoneticPr fontId="2"/>
  </si>
  <si>
    <t>55</t>
    <phoneticPr fontId="2"/>
  </si>
  <si>
    <t>1665</t>
    <phoneticPr fontId="2"/>
  </si>
  <si>
    <t>57</t>
    <phoneticPr fontId="2"/>
  </si>
  <si>
    <t>1757</t>
    <phoneticPr fontId="2"/>
  </si>
  <si>
    <t>カネキ</t>
    <phoneticPr fontId="2"/>
  </si>
  <si>
    <t>マサオミ</t>
    <phoneticPr fontId="2"/>
  </si>
  <si>
    <t>金木</t>
    <rPh sb="0" eb="2">
      <t>カネキ</t>
    </rPh>
    <phoneticPr fontId="2"/>
  </si>
  <si>
    <t>雅臣</t>
    <rPh sb="0" eb="2">
      <t>マサオミ</t>
    </rPh>
    <phoneticPr fontId="2"/>
  </si>
  <si>
    <t>木更津市中里２－７－１２</t>
    <rPh sb="0" eb="4">
      <t>キサラヅシ</t>
    </rPh>
    <rPh sb="4" eb="6">
      <t>ナカサト</t>
    </rPh>
    <phoneticPr fontId="2"/>
  </si>
  <si>
    <t>0438</t>
    <phoneticPr fontId="2"/>
  </si>
  <si>
    <t>23</t>
    <phoneticPr fontId="2"/>
  </si>
  <si>
    <t>8144</t>
    <phoneticPr fontId="2"/>
  </si>
  <si>
    <t>292</t>
    <phoneticPr fontId="2"/>
  </si>
  <si>
    <t>0064</t>
    <phoneticPr fontId="2"/>
  </si>
  <si>
    <t>オオクボ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</si>
  <si>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</si>
  <si>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</si>
  <si>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キョウイチ</t>
    <phoneticPr fontId="2"/>
  </si>
  <si>
    <t>①</t>
    <phoneticPr fontId="2"/>
  </si>
  <si>
    <t>カトウ</t>
    <phoneticPr fontId="2"/>
  </si>
  <si>
    <t>アイリ</t>
    <phoneticPr fontId="2"/>
  </si>
  <si>
    <t>愛梨</t>
    <phoneticPr fontId="2"/>
  </si>
  <si>
    <t>加藤</t>
    <rPh sb="0" eb="2">
      <t>カトウ</t>
    </rPh>
    <phoneticPr fontId="2"/>
  </si>
  <si>
    <t>ミナミ</t>
    <phoneticPr fontId="2"/>
  </si>
  <si>
    <t>ヒナノ</t>
    <phoneticPr fontId="2"/>
  </si>
  <si>
    <t>姫菜乃</t>
    <phoneticPr fontId="2"/>
  </si>
  <si>
    <t>南</t>
    <rPh sb="0" eb="1">
      <t>ミナミ</t>
    </rPh>
    <phoneticPr fontId="2"/>
  </si>
  <si>
    <t>ユナハ</t>
    <phoneticPr fontId="2"/>
  </si>
  <si>
    <t>結奈羽</t>
    <phoneticPr fontId="2"/>
  </si>
  <si>
    <t>ニシ</t>
    <phoneticPr fontId="2"/>
  </si>
  <si>
    <t>ルア</t>
    <phoneticPr fontId="2"/>
  </si>
  <si>
    <t>琉愛</t>
    <phoneticPr fontId="2"/>
  </si>
  <si>
    <t>西</t>
    <rPh sb="0" eb="1">
      <t>ニシ</t>
    </rPh>
    <phoneticPr fontId="2"/>
  </si>
  <si>
    <t>モリモト</t>
    <phoneticPr fontId="2"/>
  </si>
  <si>
    <t>ヒマリ</t>
    <phoneticPr fontId="2"/>
  </si>
  <si>
    <t>陽莉</t>
    <phoneticPr fontId="2"/>
  </si>
  <si>
    <t>森本</t>
    <rPh sb="0" eb="2">
      <t>モリモト</t>
    </rPh>
    <phoneticPr fontId="2"/>
  </si>
  <si>
    <t>ヒラノ</t>
    <phoneticPr fontId="2"/>
  </si>
  <si>
    <t>サクト</t>
    <phoneticPr fontId="2"/>
  </si>
  <si>
    <t>朔都</t>
    <phoneticPr fontId="2"/>
  </si>
  <si>
    <t>平野</t>
    <rPh sb="0" eb="2">
      <t>ヒラノ</t>
    </rPh>
    <phoneticPr fontId="2"/>
  </si>
  <si>
    <t>エジリ</t>
    <phoneticPr fontId="2"/>
  </si>
  <si>
    <t>カナデ</t>
    <phoneticPr fontId="2"/>
  </si>
  <si>
    <t>奏瑛</t>
    <phoneticPr fontId="2"/>
  </si>
  <si>
    <t>江尻</t>
    <rPh sb="0" eb="2">
      <t>エジリ</t>
    </rPh>
    <phoneticPr fontId="2"/>
  </si>
  <si>
    <t>イシムラ</t>
    <phoneticPr fontId="2"/>
  </si>
  <si>
    <t>リク</t>
    <phoneticPr fontId="2"/>
  </si>
  <si>
    <t>陸</t>
    <phoneticPr fontId="2"/>
  </si>
  <si>
    <t>石村</t>
    <rPh sb="0" eb="2">
      <t>イシムラ</t>
    </rPh>
    <phoneticPr fontId="2"/>
  </si>
  <si>
    <t>ウスイ</t>
    <phoneticPr fontId="2"/>
  </si>
  <si>
    <t>ソラ</t>
    <phoneticPr fontId="2"/>
  </si>
  <si>
    <t>碓井</t>
    <rPh sb="0" eb="2">
      <t>ウスイ</t>
    </rPh>
    <phoneticPr fontId="2"/>
  </si>
  <si>
    <t>サトウ</t>
    <phoneticPr fontId="2"/>
  </si>
  <si>
    <t>ミソラ</t>
    <phoneticPr fontId="2"/>
  </si>
  <si>
    <t>実昊</t>
    <phoneticPr fontId="2"/>
  </si>
  <si>
    <t>佐藤</t>
    <rPh sb="0" eb="2">
      <t>サトウ</t>
    </rPh>
    <phoneticPr fontId="2"/>
  </si>
  <si>
    <t>南子安小学校</t>
    <rPh sb="0" eb="3">
      <t>ミナミコヤス</t>
    </rPh>
    <rPh sb="3" eb="6">
      <t>ショウガッコウ</t>
    </rPh>
    <phoneticPr fontId="2"/>
  </si>
  <si>
    <t>北子安小学校</t>
    <rPh sb="0" eb="3">
      <t>キタコヤス</t>
    </rPh>
    <rPh sb="3" eb="6">
      <t>ショウガッコウ</t>
    </rPh>
    <phoneticPr fontId="2"/>
  </si>
  <si>
    <t>青堀小学校</t>
    <rPh sb="0" eb="2">
      <t>アオホリ</t>
    </rPh>
    <rPh sb="2" eb="5">
      <t>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</si>
  <si>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</si>
  <si>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</si>
  <si>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チーム目標である「日本一、パスの上手いチーム」を目指して、日々、基礎練習を重ねている。</t>
    <rPh sb="3" eb="5">
      <t>モクヒョウ</t>
    </rPh>
    <rPh sb="9" eb="12">
      <t>ニホンイチ</t>
    </rPh>
    <rPh sb="16" eb="18">
      <t>ウマ</t>
    </rPh>
    <rPh sb="24" eb="26">
      <t>メザ</t>
    </rPh>
    <rPh sb="29" eb="31">
      <t>ヒビ</t>
    </rPh>
    <rPh sb="32" eb="36">
      <t>キソレンシュウ</t>
    </rPh>
    <rPh sb="37" eb="38">
      <t>カサ</t>
    </rPh>
    <phoneticPr fontId="2"/>
  </si>
  <si>
    <t>空</t>
    <rPh sb="0" eb="1">
      <t>ソラ</t>
    </rPh>
    <phoneticPr fontId="2"/>
  </si>
  <si>
    <t>周西の丘小学校</t>
    <rPh sb="0" eb="1">
      <t>シュウ</t>
    </rPh>
    <rPh sb="1" eb="2">
      <t>ニシ</t>
    </rPh>
    <rPh sb="3" eb="4">
      <t>オカ</t>
    </rPh>
    <rPh sb="4" eb="7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</si>
</sst>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5" zoomScaleNormal="100" workbookViewId="0">
      <selection activeCell="M33" sqref="M33:O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4" t="s">
        <v>189</v>
      </c>
      <c r="B2" s="215"/>
      <c r="C2" s="216" t="s">
        <v>201</v>
      </c>
      <c r="D2" s="217"/>
      <c r="E2" s="217"/>
      <c r="F2" s="217"/>
      <c r="G2" s="217"/>
      <c r="H2" s="217"/>
      <c r="I2" s="218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3" t="s">
        <v>169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9" t="s">
        <v>190</v>
      </c>
      <c r="B3" s="220"/>
      <c r="C3" s="221" t="s">
        <v>200</v>
      </c>
      <c r="D3" s="222"/>
      <c r="E3" s="222"/>
      <c r="F3" s="222"/>
      <c r="G3" s="222"/>
      <c r="H3" s="222"/>
      <c r="I3" s="223"/>
      <c r="J3" s="83" t="s">
        <v>161</v>
      </c>
      <c r="K3" s="84"/>
      <c r="L3" s="84"/>
      <c r="M3" s="84"/>
      <c r="N3" s="84"/>
      <c r="O3" s="85"/>
      <c r="P3" s="211" t="s">
        <v>202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4" t="s">
        <v>186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433305672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435475602</v>
      </c>
      <c r="D5" s="97"/>
      <c r="E5" s="97"/>
      <c r="F5" s="97"/>
      <c r="G5" s="97"/>
      <c r="H5" s="97"/>
      <c r="I5" s="98"/>
      <c r="J5" s="147">
        <v>36002</v>
      </c>
      <c r="K5" s="147"/>
      <c r="L5" s="147"/>
      <c r="M5" s="147"/>
      <c r="N5" s="147"/>
      <c r="O5" s="147"/>
      <c r="P5" s="201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2" t="s">
        <v>204</v>
      </c>
      <c r="AF5" s="201"/>
      <c r="AG5" s="201"/>
      <c r="AH5" s="201"/>
      <c r="AI5" s="201"/>
      <c r="AJ5" s="201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3" t="s">
        <v>175</v>
      </c>
      <c r="D6" s="234"/>
      <c r="E6" s="206" t="s">
        <v>176</v>
      </c>
      <c r="F6" s="20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0" t="s">
        <v>163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164</v>
      </c>
      <c r="AL6" s="210"/>
      <c r="AM6" s="210"/>
      <c r="AN6" s="210"/>
      <c r="AO6" s="210"/>
      <c r="AP6" s="210"/>
      <c r="AQ6" s="210"/>
      <c r="AR6" s="210"/>
      <c r="AS6" s="210"/>
      <c r="AT6" s="57" t="s">
        <v>192</v>
      </c>
    </row>
    <row r="7" spans="1:51" ht="13.5" customHeight="1">
      <c r="A7" s="99"/>
      <c r="B7" s="100"/>
      <c r="C7" s="136" t="s">
        <v>211</v>
      </c>
      <c r="D7" s="137"/>
      <c r="E7" s="112" t="s">
        <v>212</v>
      </c>
      <c r="F7" s="113"/>
      <c r="G7" s="92">
        <v>505675562</v>
      </c>
      <c r="H7" s="92"/>
      <c r="I7" s="92"/>
      <c r="J7" s="92">
        <v>21050</v>
      </c>
      <c r="K7" s="92"/>
      <c r="L7" s="92"/>
      <c r="M7" s="92">
        <v>200776</v>
      </c>
      <c r="N7" s="92"/>
      <c r="O7" s="92"/>
      <c r="P7" s="89" t="s">
        <v>72</v>
      </c>
      <c r="Q7" s="90"/>
      <c r="R7" s="109" t="s">
        <v>207</v>
      </c>
      <c r="S7" s="110"/>
      <c r="T7" s="110"/>
      <c r="U7" s="110"/>
      <c r="V7" s="50" t="s">
        <v>73</v>
      </c>
      <c r="W7" s="107" t="s">
        <v>208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210</v>
      </c>
      <c r="AM7" s="149"/>
      <c r="AN7" s="149"/>
      <c r="AO7" s="149"/>
      <c r="AP7" s="149"/>
      <c r="AQ7" s="149"/>
      <c r="AR7" s="149"/>
      <c r="AS7" s="59" t="s">
        <v>75</v>
      </c>
      <c r="AT7" s="260">
        <v>50</v>
      </c>
    </row>
    <row r="8" spans="1:51" ht="18" customHeight="1">
      <c r="A8" s="99"/>
      <c r="B8" s="100"/>
      <c r="C8" s="139" t="s">
        <v>205</v>
      </c>
      <c r="D8" s="140"/>
      <c r="E8" s="141" t="s">
        <v>206</v>
      </c>
      <c r="F8" s="142"/>
      <c r="G8" s="92"/>
      <c r="H8" s="92"/>
      <c r="I8" s="92"/>
      <c r="J8" s="92"/>
      <c r="K8" s="92"/>
      <c r="L8" s="92"/>
      <c r="M8" s="92"/>
      <c r="N8" s="92"/>
      <c r="O8" s="92"/>
      <c r="P8" s="150" t="s">
        <v>209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219</v>
      </c>
      <c r="AL8" s="153"/>
      <c r="AM8" s="153"/>
      <c r="AN8" s="153"/>
      <c r="AO8" s="60" t="s">
        <v>76</v>
      </c>
      <c r="AP8" s="154" t="s">
        <v>220</v>
      </c>
      <c r="AQ8" s="153"/>
      <c r="AR8" s="153"/>
      <c r="AS8" s="155"/>
      <c r="AT8" s="260"/>
    </row>
    <row r="9" spans="1:51" ht="14.45" customHeight="1">
      <c r="A9" s="99" t="s">
        <v>150</v>
      </c>
      <c r="B9" s="100"/>
      <c r="C9" s="136" t="s">
        <v>213</v>
      </c>
      <c r="D9" s="137"/>
      <c r="E9" s="112" t="s">
        <v>214</v>
      </c>
      <c r="F9" s="113"/>
      <c r="G9" s="92">
        <v>505676291</v>
      </c>
      <c r="H9" s="92"/>
      <c r="I9" s="92"/>
      <c r="J9" s="92">
        <v>21051</v>
      </c>
      <c r="K9" s="92"/>
      <c r="L9" s="92"/>
      <c r="M9" s="92"/>
      <c r="N9" s="92"/>
      <c r="O9" s="92"/>
      <c r="P9" s="89" t="s">
        <v>72</v>
      </c>
      <c r="Q9" s="90"/>
      <c r="R9" s="109" t="s">
        <v>207</v>
      </c>
      <c r="S9" s="110"/>
      <c r="T9" s="110"/>
      <c r="U9" s="110"/>
      <c r="V9" s="50" t="s">
        <v>73</v>
      </c>
      <c r="W9" s="107" t="s">
        <v>217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210</v>
      </c>
      <c r="AM9" s="149"/>
      <c r="AN9" s="149"/>
      <c r="AO9" s="149"/>
      <c r="AP9" s="149"/>
      <c r="AQ9" s="149"/>
      <c r="AR9" s="149"/>
      <c r="AS9" s="59" t="s">
        <v>194</v>
      </c>
      <c r="AT9" s="261">
        <v>51</v>
      </c>
    </row>
    <row r="10" spans="1:51" ht="18" customHeight="1">
      <c r="A10" s="99"/>
      <c r="B10" s="100"/>
      <c r="C10" s="139" t="s">
        <v>215</v>
      </c>
      <c r="D10" s="140"/>
      <c r="E10" s="141" t="s">
        <v>216</v>
      </c>
      <c r="F10" s="142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218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8"/>
      <c r="AK10" s="152" t="s">
        <v>221</v>
      </c>
      <c r="AL10" s="153"/>
      <c r="AM10" s="153"/>
      <c r="AN10" s="153"/>
      <c r="AO10" s="60" t="s">
        <v>195</v>
      </c>
      <c r="AP10" s="154" t="s">
        <v>222</v>
      </c>
      <c r="AQ10" s="153"/>
      <c r="AR10" s="153"/>
      <c r="AS10" s="155"/>
      <c r="AT10" s="261"/>
    </row>
    <row r="11" spans="1:51" ht="14.45" customHeight="1">
      <c r="A11" s="99" t="s">
        <v>151</v>
      </c>
      <c r="B11" s="100"/>
      <c r="C11" s="136" t="s">
        <v>223</v>
      </c>
      <c r="D11" s="137"/>
      <c r="E11" s="112" t="s">
        <v>224</v>
      </c>
      <c r="F11" s="113"/>
      <c r="G11" s="92">
        <v>521997681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231</v>
      </c>
      <c r="S11" s="110"/>
      <c r="T11" s="110"/>
      <c r="U11" s="110"/>
      <c r="V11" s="50" t="s">
        <v>73</v>
      </c>
      <c r="W11" s="107" t="s">
        <v>232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228</v>
      </c>
      <c r="AM11" s="149"/>
      <c r="AN11" s="149"/>
      <c r="AO11" s="149"/>
      <c r="AP11" s="149"/>
      <c r="AQ11" s="149"/>
      <c r="AR11" s="149"/>
      <c r="AS11" s="59" t="s">
        <v>194</v>
      </c>
      <c r="AT11" s="261">
        <v>49</v>
      </c>
    </row>
    <row r="12" spans="1:51" ht="18" customHeight="1">
      <c r="A12" s="99"/>
      <c r="B12" s="100"/>
      <c r="C12" s="139" t="s">
        <v>225</v>
      </c>
      <c r="D12" s="140"/>
      <c r="E12" s="141" t="s">
        <v>226</v>
      </c>
      <c r="F12" s="142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227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8"/>
      <c r="AK12" s="152" t="s">
        <v>229</v>
      </c>
      <c r="AL12" s="153"/>
      <c r="AM12" s="153"/>
      <c r="AN12" s="153"/>
      <c r="AO12" s="60" t="s">
        <v>195</v>
      </c>
      <c r="AP12" s="154" t="s">
        <v>230</v>
      </c>
      <c r="AQ12" s="153"/>
      <c r="AR12" s="153"/>
      <c r="AS12" s="155"/>
      <c r="AT12" s="261"/>
    </row>
    <row r="13" spans="1:51" ht="15" customHeight="1">
      <c r="A13" s="99" t="s">
        <v>152</v>
      </c>
      <c r="B13" s="100"/>
      <c r="C13" s="136" t="s">
        <v>233</v>
      </c>
      <c r="D13" s="137"/>
      <c r="E13" s="112" t="s">
        <v>236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2"/>
    </row>
    <row r="14" spans="1:51" ht="18" customHeight="1">
      <c r="A14" s="99"/>
      <c r="B14" s="100"/>
      <c r="C14" s="139" t="s">
        <v>234</v>
      </c>
      <c r="D14" s="140"/>
      <c r="E14" s="141" t="s">
        <v>235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2"/>
    </row>
    <row r="15" spans="1:51" ht="15" customHeight="1">
      <c r="A15" s="146" t="s">
        <v>166</v>
      </c>
      <c r="B15" s="100"/>
      <c r="C15" s="136" t="s">
        <v>211</v>
      </c>
      <c r="D15" s="137"/>
      <c r="E15" s="112" t="s">
        <v>212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09" t="s">
        <v>207</v>
      </c>
      <c r="S15" s="110"/>
      <c r="T15" s="110"/>
      <c r="U15" s="110"/>
      <c r="V15" s="49" t="s">
        <v>73</v>
      </c>
      <c r="W15" s="107" t="s">
        <v>208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210</v>
      </c>
      <c r="AM15" s="149"/>
      <c r="AN15" s="149"/>
      <c r="AO15" s="149"/>
      <c r="AP15" s="149"/>
      <c r="AQ15" s="149"/>
      <c r="AR15" s="149"/>
      <c r="AS15" s="59" t="s">
        <v>194</v>
      </c>
      <c r="AT15" s="261">
        <v>50</v>
      </c>
    </row>
    <row r="16" spans="1:51" ht="18" customHeight="1">
      <c r="A16" s="99"/>
      <c r="B16" s="100"/>
      <c r="C16" s="139" t="s">
        <v>205</v>
      </c>
      <c r="D16" s="140"/>
      <c r="E16" s="141" t="s">
        <v>206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150" t="s">
        <v>209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8"/>
      <c r="AK16" s="152" t="s">
        <v>219</v>
      </c>
      <c r="AL16" s="153"/>
      <c r="AM16" s="153"/>
      <c r="AN16" s="153"/>
      <c r="AO16" s="60" t="s">
        <v>195</v>
      </c>
      <c r="AP16" s="154" t="s">
        <v>220</v>
      </c>
      <c r="AQ16" s="153"/>
      <c r="AR16" s="153"/>
      <c r="AS16" s="155"/>
      <c r="AT16" s="261"/>
    </row>
    <row r="17" spans="1:46">
      <c r="A17" s="99" t="s">
        <v>6</v>
      </c>
      <c r="B17" s="100"/>
      <c r="C17" s="160" t="str">
        <f>IF(P16="","",P16)</f>
        <v>君津市東坂田１－１－６－６０６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0439-55-1665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80</v>
      </c>
      <c r="D21" s="78"/>
      <c r="E21" s="78">
        <v>3724</v>
      </c>
      <c r="F21" s="78"/>
      <c r="G21" s="78">
        <v>7221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61" t="s">
        <v>173</v>
      </c>
      <c r="D23" s="162"/>
      <c r="E23" s="163" t="s">
        <v>174</v>
      </c>
      <c r="F23" s="164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30" t="s">
        <v>167</v>
      </c>
      <c r="Q23" s="143"/>
      <c r="R23" s="143"/>
      <c r="S23" s="143"/>
      <c r="T23" s="23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71" t="s">
        <v>171</v>
      </c>
      <c r="D24" s="172"/>
      <c r="E24" s="173" t="s">
        <v>172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2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59" t="s">
        <v>237</v>
      </c>
      <c r="C25" s="136" t="s">
        <v>238</v>
      </c>
      <c r="D25" s="137"/>
      <c r="E25" s="112" t="s">
        <v>239</v>
      </c>
      <c r="F25" s="113"/>
      <c r="G25" s="123">
        <v>6</v>
      </c>
      <c r="H25" s="119"/>
      <c r="I25" s="117" t="s">
        <v>275</v>
      </c>
      <c r="J25" s="118"/>
      <c r="K25" s="118"/>
      <c r="L25" s="119"/>
      <c r="M25" s="123">
        <v>519918780</v>
      </c>
      <c r="N25" s="118"/>
      <c r="O25" s="119"/>
      <c r="P25" s="123">
        <v>150</v>
      </c>
      <c r="Q25" s="118"/>
      <c r="R25" s="118"/>
      <c r="S25" s="118"/>
      <c r="T25" s="124"/>
      <c r="U25" s="1"/>
      <c r="V25" s="1"/>
      <c r="W25" s="1"/>
      <c r="X25" s="1"/>
      <c r="Y25" s="126">
        <v>10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39" t="s">
        <v>241</v>
      </c>
      <c r="D26" s="140"/>
      <c r="E26" s="141" t="s">
        <v>240</v>
      </c>
      <c r="F26" s="142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242</v>
      </c>
      <c r="D27" s="137"/>
      <c r="E27" s="112" t="s">
        <v>243</v>
      </c>
      <c r="F27" s="113"/>
      <c r="G27" s="123">
        <v>6</v>
      </c>
      <c r="H27" s="119"/>
      <c r="I27" s="117" t="s">
        <v>275</v>
      </c>
      <c r="J27" s="118"/>
      <c r="K27" s="118"/>
      <c r="L27" s="119"/>
      <c r="M27" s="123">
        <v>519918773</v>
      </c>
      <c r="N27" s="118"/>
      <c r="O27" s="119"/>
      <c r="P27" s="123">
        <v>147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39" t="s">
        <v>245</v>
      </c>
      <c r="D28" s="140"/>
      <c r="E28" s="141" t="s">
        <v>244</v>
      </c>
      <c r="F28" s="142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238</v>
      </c>
      <c r="D29" s="137"/>
      <c r="E29" s="112" t="s">
        <v>246</v>
      </c>
      <c r="F29" s="113"/>
      <c r="G29" s="123">
        <v>6</v>
      </c>
      <c r="H29" s="119"/>
      <c r="I29" s="117" t="s">
        <v>275</v>
      </c>
      <c r="J29" s="118"/>
      <c r="K29" s="118"/>
      <c r="L29" s="119"/>
      <c r="M29" s="123">
        <v>520904437</v>
      </c>
      <c r="N29" s="118"/>
      <c r="O29" s="119"/>
      <c r="P29" s="123">
        <v>148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39" t="s">
        <v>241</v>
      </c>
      <c r="D30" s="140"/>
      <c r="E30" s="141" t="s">
        <v>247</v>
      </c>
      <c r="F30" s="142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248</v>
      </c>
      <c r="D31" s="137"/>
      <c r="E31" s="112" t="s">
        <v>249</v>
      </c>
      <c r="F31" s="113"/>
      <c r="G31" s="123">
        <v>6</v>
      </c>
      <c r="H31" s="119"/>
      <c r="I31" s="117" t="s">
        <v>282</v>
      </c>
      <c r="J31" s="118"/>
      <c r="K31" s="118"/>
      <c r="L31" s="119"/>
      <c r="M31" s="123">
        <v>521984711</v>
      </c>
      <c r="N31" s="118"/>
      <c r="O31" s="119"/>
      <c r="P31" s="123">
        <v>150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39" t="s">
        <v>251</v>
      </c>
      <c r="D32" s="140"/>
      <c r="E32" s="141" t="s">
        <v>250</v>
      </c>
      <c r="F32" s="142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252</v>
      </c>
      <c r="D33" s="137"/>
      <c r="E33" s="112" t="s">
        <v>253</v>
      </c>
      <c r="F33" s="113"/>
      <c r="G33" s="123">
        <v>6</v>
      </c>
      <c r="H33" s="119"/>
      <c r="I33" s="117" t="s">
        <v>276</v>
      </c>
      <c r="J33" s="118"/>
      <c r="K33" s="118"/>
      <c r="L33" s="119"/>
      <c r="M33" s="123">
        <v>521597157</v>
      </c>
      <c r="N33" s="118"/>
      <c r="O33" s="119"/>
      <c r="P33" s="123">
        <v>150</v>
      </c>
      <c r="Q33" s="118"/>
      <c r="R33" s="118"/>
      <c r="S33" s="118"/>
      <c r="T33" s="124"/>
      <c r="U33" s="1"/>
      <c r="V33" s="1"/>
      <c r="W33" s="1"/>
      <c r="X33" s="1"/>
      <c r="Y33" s="224">
        <v>1</v>
      </c>
      <c r="Z33" s="225"/>
      <c r="AA33" s="225"/>
      <c r="AB33" s="225"/>
      <c r="AC33" s="225"/>
      <c r="AD33" s="225"/>
      <c r="AE33" s="225"/>
      <c r="AF33" s="225"/>
      <c r="AG33" s="22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39" t="s">
        <v>255</v>
      </c>
      <c r="D34" s="140"/>
      <c r="E34" s="141" t="s">
        <v>254</v>
      </c>
      <c r="F34" s="142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5"/>
      <c r="U34" s="1"/>
      <c r="V34" s="1"/>
      <c r="W34" s="1"/>
      <c r="X34" s="1"/>
      <c r="Y34" s="227"/>
      <c r="Z34" s="228"/>
      <c r="AA34" s="228"/>
      <c r="AB34" s="228"/>
      <c r="AC34" s="228"/>
      <c r="AD34" s="228"/>
      <c r="AE34" s="228"/>
      <c r="AF34" s="228"/>
      <c r="AG34" s="2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256</v>
      </c>
      <c r="D35" s="137"/>
      <c r="E35" s="112" t="s">
        <v>257</v>
      </c>
      <c r="F35" s="113"/>
      <c r="G35" s="123">
        <v>6</v>
      </c>
      <c r="H35" s="119"/>
      <c r="I35" s="117" t="s">
        <v>277</v>
      </c>
      <c r="J35" s="118"/>
      <c r="K35" s="118"/>
      <c r="L35" s="119"/>
      <c r="M35" s="123">
        <v>516117326</v>
      </c>
      <c r="N35" s="118"/>
      <c r="O35" s="119"/>
      <c r="P35" s="123">
        <v>145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39" t="s">
        <v>259</v>
      </c>
      <c r="D36" s="140"/>
      <c r="E36" s="141" t="s">
        <v>258</v>
      </c>
      <c r="F36" s="142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260</v>
      </c>
      <c r="D37" s="137"/>
      <c r="E37" s="112" t="s">
        <v>261</v>
      </c>
      <c r="F37" s="113"/>
      <c r="G37" s="123">
        <v>6</v>
      </c>
      <c r="H37" s="119"/>
      <c r="I37" s="117" t="s">
        <v>278</v>
      </c>
      <c r="J37" s="118"/>
      <c r="K37" s="118"/>
      <c r="L37" s="119"/>
      <c r="M37" s="123">
        <v>516755631</v>
      </c>
      <c r="N37" s="118"/>
      <c r="O37" s="119"/>
      <c r="P37" s="123">
        <v>148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39" t="s">
        <v>263</v>
      </c>
      <c r="D38" s="140"/>
      <c r="E38" s="141" t="s">
        <v>262</v>
      </c>
      <c r="F38" s="142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264</v>
      </c>
      <c r="D39" s="137"/>
      <c r="E39" s="112" t="s">
        <v>265</v>
      </c>
      <c r="F39" s="113"/>
      <c r="G39" s="123">
        <v>5</v>
      </c>
      <c r="H39" s="119"/>
      <c r="I39" s="117" t="s">
        <v>275</v>
      </c>
      <c r="J39" s="118"/>
      <c r="K39" s="118"/>
      <c r="L39" s="119"/>
      <c r="M39" s="123">
        <v>520904444</v>
      </c>
      <c r="N39" s="118"/>
      <c r="O39" s="119"/>
      <c r="P39" s="123">
        <v>150</v>
      </c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39" t="s">
        <v>267</v>
      </c>
      <c r="D40" s="140"/>
      <c r="E40" s="141" t="s">
        <v>266</v>
      </c>
      <c r="F40" s="142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268</v>
      </c>
      <c r="D41" s="137"/>
      <c r="E41" s="112" t="s">
        <v>269</v>
      </c>
      <c r="F41" s="113"/>
      <c r="G41" s="123">
        <v>5</v>
      </c>
      <c r="H41" s="119"/>
      <c r="I41" s="117" t="s">
        <v>275</v>
      </c>
      <c r="J41" s="118"/>
      <c r="K41" s="118"/>
      <c r="L41" s="119"/>
      <c r="M41" s="123">
        <v>519652356</v>
      </c>
      <c r="N41" s="118"/>
      <c r="O41" s="119"/>
      <c r="P41" s="123">
        <v>150</v>
      </c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 t="s">
        <v>270</v>
      </c>
      <c r="D42" s="140"/>
      <c r="E42" s="141" t="s">
        <v>281</v>
      </c>
      <c r="F42" s="142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271</v>
      </c>
      <c r="D43" s="137"/>
      <c r="E43" s="112" t="s">
        <v>272</v>
      </c>
      <c r="F43" s="113"/>
      <c r="G43" s="123">
        <v>4</v>
      </c>
      <c r="H43" s="119"/>
      <c r="I43" s="117" t="s">
        <v>279</v>
      </c>
      <c r="J43" s="118"/>
      <c r="K43" s="118"/>
      <c r="L43" s="119"/>
      <c r="M43" s="123">
        <v>519652363</v>
      </c>
      <c r="N43" s="118"/>
      <c r="O43" s="119"/>
      <c r="P43" s="123">
        <v>135</v>
      </c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 t="s">
        <v>274</v>
      </c>
      <c r="D44" s="140"/>
      <c r="E44" s="141" t="s">
        <v>273</v>
      </c>
      <c r="F44" s="142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/>
      <c r="C45" s="136"/>
      <c r="D45" s="137"/>
      <c r="E45" s="112"/>
      <c r="F45" s="113"/>
      <c r="G45" s="123"/>
      <c r="H45" s="119"/>
      <c r="I45" s="117"/>
      <c r="J45" s="118"/>
      <c r="K45" s="118"/>
      <c r="L45" s="119"/>
      <c r="M45" s="123"/>
      <c r="N45" s="118"/>
      <c r="O45" s="119"/>
      <c r="P45" s="123"/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/>
      <c r="D46" s="140"/>
      <c r="E46" s="141"/>
      <c r="F46" s="142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/>
      <c r="C47" s="180"/>
      <c r="D47" s="137"/>
      <c r="E47" s="137"/>
      <c r="F47" s="113"/>
      <c r="G47" s="123"/>
      <c r="H47" s="119"/>
      <c r="I47" s="123"/>
      <c r="J47" s="118"/>
      <c r="K47" s="118"/>
      <c r="L47" s="119"/>
      <c r="M47" s="123"/>
      <c r="N47" s="118"/>
      <c r="O47" s="119"/>
      <c r="P47" s="123"/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1"/>
      <c r="D48" s="182"/>
      <c r="E48" s="182"/>
      <c r="F48" s="183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3">
        <v>13</v>
      </c>
      <c r="B49" s="244"/>
      <c r="C49" s="246"/>
      <c r="D49" s="247"/>
      <c r="E49" s="247"/>
      <c r="F49" s="248"/>
      <c r="G49" s="235"/>
      <c r="H49" s="237"/>
      <c r="I49" s="235"/>
      <c r="J49" s="236"/>
      <c r="K49" s="236"/>
      <c r="L49" s="237"/>
      <c r="M49" s="235"/>
      <c r="N49" s="236"/>
      <c r="O49" s="237"/>
      <c r="P49" s="235"/>
      <c r="Q49" s="236"/>
      <c r="R49" s="236"/>
      <c r="S49" s="236"/>
      <c r="T49" s="24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5"/>
      <c r="C50" s="249"/>
      <c r="D50" s="250"/>
      <c r="E50" s="250"/>
      <c r="F50" s="251"/>
      <c r="G50" s="238"/>
      <c r="H50" s="240"/>
      <c r="I50" s="238"/>
      <c r="J50" s="239"/>
      <c r="K50" s="239"/>
      <c r="L50" s="240"/>
      <c r="M50" s="238"/>
      <c r="N50" s="239"/>
      <c r="O50" s="240"/>
      <c r="P50" s="238"/>
      <c r="Q50" s="239"/>
      <c r="R50" s="239"/>
      <c r="S50" s="239"/>
      <c r="T50" s="24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4"/>
      <c r="C51" s="246"/>
      <c r="D51" s="247"/>
      <c r="E51" s="247"/>
      <c r="F51" s="248"/>
      <c r="G51" s="235"/>
      <c r="H51" s="237"/>
      <c r="I51" s="235"/>
      <c r="J51" s="236"/>
      <c r="K51" s="236"/>
      <c r="L51" s="237"/>
      <c r="M51" s="235"/>
      <c r="N51" s="236"/>
      <c r="O51" s="237"/>
      <c r="P51" s="235"/>
      <c r="Q51" s="236"/>
      <c r="R51" s="236"/>
      <c r="S51" s="236"/>
      <c r="T51" s="24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6"/>
      <c r="C52" s="257"/>
      <c r="D52" s="258"/>
      <c r="E52" s="258"/>
      <c r="F52" s="259"/>
      <c r="G52" s="252"/>
      <c r="H52" s="253"/>
      <c r="I52" s="252"/>
      <c r="J52" s="254"/>
      <c r="K52" s="254"/>
      <c r="L52" s="253"/>
      <c r="M52" s="252"/>
      <c r="N52" s="254"/>
      <c r="O52" s="253"/>
      <c r="P52" s="252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 t="s">
        <v>280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3">
        <f>LEN(A55)</f>
        <v>43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君津ジュニアバレーボールクラブ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 t="str">
        <f>IF(入力!C4="","",IF(入力!C5="",入力!C4,入力!C4&amp;"　　"&amp;入力!C5))</f>
        <v>433305672　　435475602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原田　賢悟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505675562</v>
      </c>
      <c r="H7" s="268"/>
      <c r="I7" s="268"/>
      <c r="J7" s="268">
        <f>IF(入力!J7="","",入力!J7)</f>
        <v>21050</v>
      </c>
      <c r="K7" s="268"/>
      <c r="L7" s="268"/>
      <c r="M7" s="268">
        <f>IF(入力!M7="","",入力!M7)</f>
        <v>200776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武田　和彦</v>
      </c>
      <c r="D9" s="279"/>
      <c r="E9" s="279"/>
      <c r="F9" s="279"/>
      <c r="G9" s="268">
        <f>IF(入力!G9="","",入力!G9)</f>
        <v>505676291</v>
      </c>
      <c r="H9" s="268"/>
      <c r="I9" s="268"/>
      <c r="J9" s="268">
        <f>IF(入力!J9="","",入力!J9)</f>
        <v>21051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金木　雅臣</v>
      </c>
      <c r="D11" s="279"/>
      <c r="E11" s="279"/>
      <c r="F11" s="279"/>
      <c r="G11" s="268">
        <f>IF(入力!G11="","",入力!G11)</f>
        <v>521997681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大久保　恭一</v>
      </c>
      <c r="D13" s="279"/>
      <c r="E13" s="279"/>
      <c r="F13" s="279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6"/>
      <c r="B14" s="266"/>
      <c r="C14" s="280"/>
      <c r="D14" s="281"/>
      <c r="E14" s="281"/>
      <c r="F14" s="281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6" t="s">
        <v>5</v>
      </c>
      <c r="B15" s="266"/>
      <c r="C15" s="278" t="str">
        <f>IF(入力!C16="","",入力!C16&amp;"　"&amp;入力!E16)</f>
        <v>原田　賢悟</v>
      </c>
      <c r="D15" s="279"/>
      <c r="E15" s="279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6"/>
      <c r="B16" s="266"/>
      <c r="C16" s="280"/>
      <c r="D16" s="281"/>
      <c r="E16" s="281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6" t="s">
        <v>6</v>
      </c>
      <c r="B17" s="266"/>
      <c r="C17" s="269" t="str">
        <f>IF(入力!C17="","",入力!C17&amp;"　"&amp;入力!E17)</f>
        <v>君津市東坂田１－１－６－６０６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0439-55-1665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80－3724－7221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加藤　愛梨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南子安小学校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519918780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南　姫菜乃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南子安小学校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519918773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加藤　結奈羽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南子安小学校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520904437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西　琉愛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周西の丘小学校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521984711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森本　陽莉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北子安小学校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521597157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平野　朔都</v>
      </c>
      <c r="D35" s="279"/>
      <c r="E35" s="279"/>
      <c r="F35" s="279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青堀小学校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516117326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江尻　奏瑛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貞元小学校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516755631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石村　陸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南子安小学校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520904444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碓井　空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南子安小学校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519652356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佐藤　実昊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周西小学校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519652363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BH49" sqref="BH4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2"/>
      <c r="AW1" s="302"/>
      <c r="AX1" s="4" t="s">
        <v>28</v>
      </c>
      <c r="AY1" s="5"/>
      <c r="AZ1" s="302"/>
      <c r="BA1" s="302"/>
      <c r="BB1" s="4" t="s">
        <v>29</v>
      </c>
      <c r="BC1" s="5"/>
      <c r="BD1" s="302"/>
      <c r="BE1" s="30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3" t="s">
        <v>65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4"/>
      <c r="E16" s="314"/>
      <c r="F16" s="314"/>
      <c r="G16" s="315"/>
      <c r="H16" s="340" t="s">
        <v>66</v>
      </c>
      <c r="I16" s="341"/>
      <c r="J16" s="341"/>
      <c r="K16" s="314" t="str">
        <f>IF(入力!C2="","",入力!C2)</f>
        <v>キミツジュニアバレーボールクラブ</v>
      </c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5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5" t="s">
        <v>38</v>
      </c>
      <c r="AK16" s="306"/>
      <c r="AL16" s="306"/>
      <c r="AM16" s="307"/>
      <c r="AN16" s="334" t="str">
        <f>IF(入力!P3="","",入力!P3)</f>
        <v>君津市</v>
      </c>
      <c r="AO16" s="335"/>
      <c r="AP16" s="335"/>
      <c r="AQ16" s="335"/>
      <c r="AR16" s="335"/>
      <c r="AS16" s="335"/>
      <c r="AT16" s="306" t="s">
        <v>68</v>
      </c>
      <c r="AU16" s="307"/>
      <c r="AV16" s="313" t="s">
        <v>39</v>
      </c>
      <c r="AW16" s="314"/>
      <c r="AX16" s="314"/>
      <c r="AY16" s="315"/>
      <c r="AZ16" s="320" t="str">
        <f>IF(入力!P5="","",入力!P5)</f>
        <v>JR内房</v>
      </c>
      <c r="BA16" s="321"/>
      <c r="BB16" s="321"/>
      <c r="BC16" s="321"/>
      <c r="BD16" s="321"/>
      <c r="BE16" s="321"/>
      <c r="BF16" s="374" t="s">
        <v>40</v>
      </c>
    </row>
    <row r="17" spans="3:58" ht="4.5" customHeight="1">
      <c r="C17" s="372"/>
      <c r="D17" s="317"/>
      <c r="E17" s="317"/>
      <c r="F17" s="317"/>
      <c r="G17" s="318"/>
      <c r="H17" s="330" t="str">
        <f>IF(入力!C3="","",入力!C3)</f>
        <v>君津ジュニアバレーボールクラブ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(男女混合)</v>
      </c>
      <c r="V17" s="326"/>
      <c r="W17" s="326"/>
      <c r="X17" s="327"/>
      <c r="Y17" s="356">
        <f>IF(入力!C4="","",入力!C4)</f>
        <v>433305672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08"/>
      <c r="AK17" s="309"/>
      <c r="AL17" s="309"/>
      <c r="AM17" s="310"/>
      <c r="AN17" s="336"/>
      <c r="AO17" s="337"/>
      <c r="AP17" s="337"/>
      <c r="AQ17" s="337"/>
      <c r="AR17" s="337"/>
      <c r="AS17" s="337"/>
      <c r="AT17" s="309"/>
      <c r="AU17" s="310"/>
      <c r="AV17" s="316"/>
      <c r="AW17" s="317"/>
      <c r="AX17" s="317"/>
      <c r="AY17" s="318"/>
      <c r="AZ17" s="322"/>
      <c r="BA17" s="323"/>
      <c r="BB17" s="323"/>
      <c r="BC17" s="323"/>
      <c r="BD17" s="323"/>
      <c r="BE17" s="323"/>
      <c r="BF17" s="375"/>
    </row>
    <row r="18" spans="3:58" ht="16.5" customHeight="1">
      <c r="C18" s="373"/>
      <c r="D18" s="299"/>
      <c r="E18" s="299"/>
      <c r="F18" s="299"/>
      <c r="G18" s="319"/>
      <c r="H18" s="332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28"/>
      <c r="V18" s="328"/>
      <c r="W18" s="328"/>
      <c r="X18" s="329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1"/>
      <c r="AK18" s="286"/>
      <c r="AL18" s="286"/>
      <c r="AM18" s="312"/>
      <c r="AN18" s="338"/>
      <c r="AO18" s="339"/>
      <c r="AP18" s="339"/>
      <c r="AQ18" s="339"/>
      <c r="AR18" s="339"/>
      <c r="AS18" s="339"/>
      <c r="AT18" s="286"/>
      <c r="AU18" s="312"/>
      <c r="AV18" s="300"/>
      <c r="AW18" s="299"/>
      <c r="AX18" s="299"/>
      <c r="AY18" s="319"/>
      <c r="AZ18" s="324" t="str">
        <f>IF(入力!AE5="","",入力!AE5)</f>
        <v>君津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7" t="s">
        <v>42</v>
      </c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 t="s">
        <v>69</v>
      </c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 t="s">
        <v>70</v>
      </c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304"/>
    </row>
    <row r="20" spans="3:58" ht="15" customHeight="1">
      <c r="C20" s="289" t="s">
        <v>43</v>
      </c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8">
        <f>IF(入力!J7="","",入力!J7)</f>
        <v>21050</v>
      </c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>
        <f>IF(入力!J9="","",入力!J9)</f>
        <v>21051</v>
      </c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 t="str">
        <f>IF(入力!J11="","",入力!J11)</f>
        <v/>
      </c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98"/>
    </row>
    <row r="21" spans="3:58" ht="15" customHeight="1">
      <c r="C21" s="289" t="s">
        <v>44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8">
        <f>IF(入力!M7="","",入力!M7)</f>
        <v>200776</v>
      </c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 t="str">
        <f>IF(入力!M9="","",入力!M9)</f>
        <v/>
      </c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 t="str">
        <f>IF(入力!M11="","",入力!M11)</f>
        <v/>
      </c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98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ハラダ　ケンゴ</v>
      </c>
      <c r="I22" s="290"/>
      <c r="J22" s="290"/>
      <c r="K22" s="290"/>
      <c r="L22" s="290"/>
      <c r="M22" s="290"/>
      <c r="N22" s="290"/>
      <c r="O22" s="290"/>
      <c r="P22" s="290"/>
      <c r="Q22" s="291"/>
      <c r="R22" s="285" t="s">
        <v>45</v>
      </c>
      <c r="S22" s="290"/>
      <c r="T22" s="292">
        <f>IF(入力!AT7="","",入力!AT7)</f>
        <v>50</v>
      </c>
      <c r="U22" s="293"/>
      <c r="V22" s="294"/>
      <c r="W22" s="285" t="s">
        <v>46</v>
      </c>
      <c r="X22" s="285"/>
      <c r="Y22" s="285"/>
      <c r="Z22" s="14" t="s">
        <v>72</v>
      </c>
      <c r="AA22" s="15"/>
      <c r="AB22" s="290" t="str">
        <f>IF(入力!R7="","",入力!R7)</f>
        <v>299</v>
      </c>
      <c r="AC22" s="290"/>
      <c r="AD22" s="290"/>
      <c r="AE22" s="290"/>
      <c r="AF22" s="16" t="s">
        <v>73</v>
      </c>
      <c r="AG22" s="290" t="str">
        <f>IF(入力!W7="","",入力!W7)</f>
        <v>1144</v>
      </c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1"/>
      <c r="AU22" s="285" t="s">
        <v>47</v>
      </c>
      <c r="AV22" s="290"/>
      <c r="AW22" s="290"/>
      <c r="AX22" s="17" t="s">
        <v>74</v>
      </c>
      <c r="AY22" s="290" t="str">
        <f>IF(入力!AL7="","",入力!AL7)</f>
        <v>0439</v>
      </c>
      <c r="AZ22" s="290"/>
      <c r="BA22" s="290"/>
      <c r="BB22" s="290"/>
      <c r="BC22" s="290"/>
      <c r="BD22" s="290"/>
      <c r="BE22" s="290"/>
      <c r="BF22" s="18" t="s">
        <v>75</v>
      </c>
    </row>
    <row r="23" spans="3:58" ht="19.5" customHeight="1">
      <c r="C23" s="373" t="s">
        <v>48</v>
      </c>
      <c r="D23" s="299"/>
      <c r="E23" s="299"/>
      <c r="F23" s="299"/>
      <c r="G23" s="319"/>
      <c r="H23" s="348" t="str">
        <f>IF(入力!C8="","",入力!C8&amp;"　"&amp;入力!E8)</f>
        <v>原田　賢悟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9"/>
      <c r="S23" s="299"/>
      <c r="T23" s="295"/>
      <c r="U23" s="296"/>
      <c r="V23" s="297"/>
      <c r="W23" s="286"/>
      <c r="X23" s="286"/>
      <c r="Y23" s="286"/>
      <c r="Z23" s="332" t="str">
        <f>IF(入力!P8="","",入力!P8)</f>
        <v>君津市東坂田１－１－６－６０６</v>
      </c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83"/>
      <c r="AU23" s="299"/>
      <c r="AV23" s="299"/>
      <c r="AW23" s="299"/>
      <c r="AX23" s="300" t="str">
        <f>IF(入力!AK8="","",入力!AK8)</f>
        <v>55</v>
      </c>
      <c r="AY23" s="299"/>
      <c r="AZ23" s="299"/>
      <c r="BA23" s="299"/>
      <c r="BB23" s="19" t="s">
        <v>76</v>
      </c>
      <c r="BC23" s="299" t="str">
        <f>IF(入力!AP8="","",入力!AP8)</f>
        <v>1665</v>
      </c>
      <c r="BD23" s="299"/>
      <c r="BE23" s="299"/>
      <c r="BF23" s="301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タケダ　カズヒコ</v>
      </c>
      <c r="I24" s="290"/>
      <c r="J24" s="290"/>
      <c r="K24" s="290"/>
      <c r="L24" s="290"/>
      <c r="M24" s="290"/>
      <c r="N24" s="290"/>
      <c r="O24" s="290"/>
      <c r="P24" s="290"/>
      <c r="Q24" s="291"/>
      <c r="R24" s="285" t="s">
        <v>45</v>
      </c>
      <c r="S24" s="290"/>
      <c r="T24" s="292">
        <f>IF(入力!AT9="","",入力!AT9)</f>
        <v>51</v>
      </c>
      <c r="U24" s="293"/>
      <c r="V24" s="294"/>
      <c r="W24" s="285" t="s">
        <v>46</v>
      </c>
      <c r="X24" s="285"/>
      <c r="Y24" s="285"/>
      <c r="Z24" s="14" t="s">
        <v>72</v>
      </c>
      <c r="AA24" s="15"/>
      <c r="AB24" s="290" t="str">
        <f>IF(入力!R9="","",入力!R9)</f>
        <v>299</v>
      </c>
      <c r="AC24" s="290"/>
      <c r="AD24" s="290"/>
      <c r="AE24" s="290"/>
      <c r="AF24" s="16" t="s">
        <v>73</v>
      </c>
      <c r="AG24" s="290" t="str">
        <f>IF(入力!W9="","",入力!W9)</f>
        <v>1162</v>
      </c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1"/>
      <c r="AU24" s="285" t="s">
        <v>47</v>
      </c>
      <c r="AV24" s="290"/>
      <c r="AW24" s="290"/>
      <c r="AX24" s="17" t="s">
        <v>74</v>
      </c>
      <c r="AY24" s="290" t="str">
        <f>IF(入力!AL9="","",入力!AL9)</f>
        <v>0439</v>
      </c>
      <c r="AZ24" s="290"/>
      <c r="BA24" s="290"/>
      <c r="BB24" s="290"/>
      <c r="BC24" s="290"/>
      <c r="BD24" s="290"/>
      <c r="BE24" s="290"/>
      <c r="BF24" s="18" t="s">
        <v>75</v>
      </c>
    </row>
    <row r="25" spans="3:58" ht="19.5" customHeight="1">
      <c r="C25" s="373" t="s">
        <v>78</v>
      </c>
      <c r="D25" s="299"/>
      <c r="E25" s="299"/>
      <c r="F25" s="299"/>
      <c r="G25" s="319"/>
      <c r="H25" s="348" t="str">
        <f>IF(入力!C10="","",入力!C10&amp;"　"&amp;入力!E10)</f>
        <v>武田　和彦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9"/>
      <c r="S25" s="299"/>
      <c r="T25" s="295"/>
      <c r="U25" s="296"/>
      <c r="V25" s="297"/>
      <c r="W25" s="286"/>
      <c r="X25" s="286"/>
      <c r="Y25" s="286"/>
      <c r="Z25" s="332" t="str">
        <f>IF(入力!P10="","",入力!P10)</f>
        <v>君津市杢師２－１５－２２</v>
      </c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83"/>
      <c r="AU25" s="299"/>
      <c r="AV25" s="299"/>
      <c r="AW25" s="299"/>
      <c r="AX25" s="300" t="str">
        <f>IF(入力!AK10="","",入力!AK10)</f>
        <v>57</v>
      </c>
      <c r="AY25" s="299"/>
      <c r="AZ25" s="299"/>
      <c r="BA25" s="299"/>
      <c r="BB25" s="19" t="s">
        <v>76</v>
      </c>
      <c r="BC25" s="299" t="str">
        <f>IF(入力!AP10="","",入力!AP10)</f>
        <v>1757</v>
      </c>
      <c r="BD25" s="299"/>
      <c r="BE25" s="299"/>
      <c r="BF25" s="301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カネキ　マサオミ</v>
      </c>
      <c r="I26" s="290"/>
      <c r="J26" s="290"/>
      <c r="K26" s="290"/>
      <c r="L26" s="290"/>
      <c r="M26" s="290"/>
      <c r="N26" s="290"/>
      <c r="O26" s="290"/>
      <c r="P26" s="290"/>
      <c r="Q26" s="291"/>
      <c r="R26" s="285" t="s">
        <v>45</v>
      </c>
      <c r="S26" s="290"/>
      <c r="T26" s="292">
        <f>IF(入力!AT11="","",入力!AT11)</f>
        <v>49</v>
      </c>
      <c r="U26" s="293"/>
      <c r="V26" s="294"/>
      <c r="W26" s="285" t="s">
        <v>46</v>
      </c>
      <c r="X26" s="285"/>
      <c r="Y26" s="285"/>
      <c r="Z26" s="14" t="s">
        <v>72</v>
      </c>
      <c r="AA26" s="15"/>
      <c r="AB26" s="290" t="str">
        <f>IF(入力!R11="","",入力!R11)</f>
        <v>292</v>
      </c>
      <c r="AC26" s="290"/>
      <c r="AD26" s="290"/>
      <c r="AE26" s="290"/>
      <c r="AF26" s="16" t="s">
        <v>73</v>
      </c>
      <c r="AG26" s="290" t="str">
        <f>IF(入力!W11="","",入力!W11)</f>
        <v>0064</v>
      </c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1"/>
      <c r="AU26" s="285" t="s">
        <v>47</v>
      </c>
      <c r="AV26" s="290"/>
      <c r="AW26" s="290"/>
      <c r="AX26" s="17" t="s">
        <v>74</v>
      </c>
      <c r="AY26" s="290" t="str">
        <f>IF(入力!AL11="","",入力!AL11)</f>
        <v>0438</v>
      </c>
      <c r="AZ26" s="290"/>
      <c r="BA26" s="290"/>
      <c r="BB26" s="290"/>
      <c r="BC26" s="290"/>
      <c r="BD26" s="290"/>
      <c r="BE26" s="290"/>
      <c r="BF26" s="18" t="s">
        <v>75</v>
      </c>
    </row>
    <row r="27" spans="3:58" ht="19.5" customHeight="1">
      <c r="C27" s="373" t="s">
        <v>79</v>
      </c>
      <c r="D27" s="299"/>
      <c r="E27" s="299"/>
      <c r="F27" s="299"/>
      <c r="G27" s="319"/>
      <c r="H27" s="348" t="str">
        <f>IF(入力!C12="","",入力!C12&amp;"　"&amp;入力!E12)</f>
        <v>金木　雅臣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9"/>
      <c r="S27" s="299"/>
      <c r="T27" s="295"/>
      <c r="U27" s="296"/>
      <c r="V27" s="297"/>
      <c r="W27" s="286"/>
      <c r="X27" s="286"/>
      <c r="Y27" s="286"/>
      <c r="Z27" s="332" t="str">
        <f>IF(入力!P12="","",入力!P12)</f>
        <v>木更津市中里２－７－１２</v>
      </c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83"/>
      <c r="AU27" s="299"/>
      <c r="AV27" s="299"/>
      <c r="AW27" s="299"/>
      <c r="AX27" s="300" t="str">
        <f>IF(入力!AK12="","",入力!AK12)</f>
        <v>23</v>
      </c>
      <c r="AY27" s="299"/>
      <c r="AZ27" s="299"/>
      <c r="BA27" s="299"/>
      <c r="BB27" s="19" t="s">
        <v>76</v>
      </c>
      <c r="BC27" s="299" t="str">
        <f>IF(入力!AP12="","",入力!AP12)</f>
        <v>8144</v>
      </c>
      <c r="BD27" s="299"/>
      <c r="BE27" s="299"/>
      <c r="BF27" s="301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ハラダ　ケンゴ</v>
      </c>
      <c r="I28" s="290"/>
      <c r="J28" s="290"/>
      <c r="K28" s="290"/>
      <c r="L28" s="290"/>
      <c r="M28" s="290"/>
      <c r="N28" s="290"/>
      <c r="O28" s="290"/>
      <c r="P28" s="290"/>
      <c r="Q28" s="291"/>
      <c r="R28" s="285" t="s">
        <v>45</v>
      </c>
      <c r="S28" s="290"/>
      <c r="T28" s="292">
        <f>IF(入力!AT15="","",入力!AT15)</f>
        <v>50</v>
      </c>
      <c r="U28" s="293"/>
      <c r="V28" s="294"/>
      <c r="W28" s="285" t="s">
        <v>46</v>
      </c>
      <c r="X28" s="285"/>
      <c r="Y28" s="285"/>
      <c r="Z28" s="14" t="s">
        <v>72</v>
      </c>
      <c r="AA28" s="15"/>
      <c r="AB28" s="290" t="str">
        <f>IF(入力!R15="","",入力!R15)</f>
        <v>299</v>
      </c>
      <c r="AC28" s="290"/>
      <c r="AD28" s="290"/>
      <c r="AE28" s="290"/>
      <c r="AF28" s="16" t="s">
        <v>73</v>
      </c>
      <c r="AG28" s="290" t="str">
        <f>IF(入力!W15="","",入力!W15)</f>
        <v>1144</v>
      </c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1"/>
      <c r="AU28" s="285" t="s">
        <v>47</v>
      </c>
      <c r="AV28" s="290"/>
      <c r="AW28" s="290"/>
      <c r="AX28" s="17" t="s">
        <v>74</v>
      </c>
      <c r="AY28" s="290" t="str">
        <f>IF(入力!AL15="","",入力!AL15)</f>
        <v>0439</v>
      </c>
      <c r="AZ28" s="290"/>
      <c r="BA28" s="290"/>
      <c r="BB28" s="290"/>
      <c r="BC28" s="290"/>
      <c r="BD28" s="290"/>
      <c r="BE28" s="290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8" t="str">
        <f>IF(入力!C16="","",入力!C16&amp;"　"&amp;入力!E16)</f>
        <v>原田　賢悟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77"/>
      <c r="S29" s="377"/>
      <c r="T29" s="385"/>
      <c r="U29" s="386"/>
      <c r="V29" s="387"/>
      <c r="W29" s="384"/>
      <c r="X29" s="384"/>
      <c r="Y29" s="384"/>
      <c r="Z29" s="401" t="str">
        <f>IF(入力!P16="","",入力!P16)</f>
        <v>君津市東坂田１－１－６－６０６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77"/>
      <c r="AV29" s="377"/>
      <c r="AW29" s="377"/>
      <c r="AX29" s="404" t="str">
        <f>IF(入力!AK16="","",入力!AK16)</f>
        <v>55</v>
      </c>
      <c r="AY29" s="377"/>
      <c r="AZ29" s="377"/>
      <c r="BA29" s="377"/>
      <c r="BB29" s="73" t="s">
        <v>76</v>
      </c>
      <c r="BC29" s="377" t="str">
        <f>IF(入力!AP16="","",入力!AP16)</f>
        <v>1665</v>
      </c>
      <c r="BD29" s="377"/>
      <c r="BE29" s="377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カトウ　アイリ
加藤　愛梨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南子安小学校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519918780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150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ミナミ　ヒナノ
南　姫菜乃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南子安小学校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519918773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147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カトウ　ユナハ
加藤　結奈羽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南子安小学校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520904437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148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ニシ　ルア
西　琉愛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6</v>
      </c>
      <c r="R40" s="394"/>
      <c r="S40" s="395"/>
      <c r="T40" s="412" t="str">
        <f>IF(入力!I31="","",入力!I31)</f>
        <v>周西の丘小学校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521984711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150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モリモト　ヒマリ
森本　陽莉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6</v>
      </c>
      <c r="R42" s="394"/>
      <c r="S42" s="395"/>
      <c r="T42" s="412" t="str">
        <f>IF(入力!I33="","",入力!I33)</f>
        <v>北子安小学校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521597157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150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ヒラノ　サクト
平野　朔都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6</v>
      </c>
      <c r="R44" s="394"/>
      <c r="S44" s="395"/>
      <c r="T44" s="412" t="str">
        <f>IF(入力!I35="","",入力!I35)</f>
        <v>青堀小学校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516117326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145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エジリ　カナデ
江尻　奏瑛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6</v>
      </c>
      <c r="R46" s="394"/>
      <c r="S46" s="395"/>
      <c r="T46" s="412" t="str">
        <f>IF(入力!I37="","",入力!I37)</f>
        <v>貞元小学校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516755631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148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イシムラ　リク
石村　陸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5</v>
      </c>
      <c r="R48" s="394"/>
      <c r="S48" s="395"/>
      <c r="T48" s="412" t="str">
        <f>IF(入力!I39="","",入力!I39)</f>
        <v>南子安小学校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520904444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150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ウスイ　ソラ
碓井　空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5</v>
      </c>
      <c r="R50" s="394"/>
      <c r="S50" s="395"/>
      <c r="T50" s="412" t="str">
        <f>IF(入力!I41="","",入力!I41)</f>
        <v>南子安小学校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519652356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150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サトウ　ミソラ
佐藤　実昊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4</v>
      </c>
      <c r="R52" s="394"/>
      <c r="S52" s="395"/>
      <c r="T52" s="412" t="str">
        <f>IF(入力!I43="","",入力!I43)</f>
        <v>周西小学校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519652363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135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 t="str">
        <f>IF(入力!B45="","",入力!B45)</f>
        <v/>
      </c>
      <c r="D54" s="420"/>
      <c r="E54" s="421"/>
      <c r="F54" s="406" t="str">
        <f>IF(入力!C46="","",入力!C45&amp;"　"&amp;入力!E45&amp;"
"&amp;入力!C46&amp;"　"&amp;入力!E46)</f>
        <v/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 t="str">
        <f>IF(入力!G45="","",入力!G45)</f>
        <v/>
      </c>
      <c r="R54" s="394"/>
      <c r="S54" s="395"/>
      <c r="T54" s="412" t="str">
        <f>IF(入力!I45="","",入力!I45)</f>
        <v/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 t="str">
        <f>IF(入力!M45="","",入力!M45)</f>
        <v/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 t="str">
        <f>IF(入力!P45="","",入力!P45)</f>
        <v/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 t="str">
        <f>IF(入力!B47="","",入力!B47)</f>
        <v/>
      </c>
      <c r="D56" s="420"/>
      <c r="E56" s="421"/>
      <c r="F56" s="406" t="str">
        <f>IF(入力!C48="","",入力!C47&amp;"　"&amp;入力!E47&amp;"
"&amp;入力!C48&amp;"　"&amp;入力!E48)</f>
        <v/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 t="str">
        <f>IF(入力!G47="","",入力!G47)</f>
        <v/>
      </c>
      <c r="R56" s="394"/>
      <c r="S56" s="395"/>
      <c r="T56" s="412" t="str">
        <f>IF(入力!I47="","",入力!I47)</f>
        <v/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 t="str">
        <f>IF(入力!M47="","",入力!M47)</f>
        <v/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 t="str">
        <f>IF(入力!P47="","",入力!P47)</f>
        <v/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君津ジュニアバレーボールクラブ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 t="str">
        <f>IF(入力!C4="","",IF(入力!C5="",入力!C4,入力!C4&amp;"　　"&amp;入力!C5))</f>
        <v>433305672　　435475602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原田　賢悟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505675562</v>
      </c>
      <c r="H7" s="268"/>
      <c r="I7" s="268"/>
      <c r="J7" s="268">
        <f>IF(入力!J7="","",入力!J7)</f>
        <v>21050</v>
      </c>
      <c r="K7" s="268"/>
      <c r="L7" s="268"/>
      <c r="M7" s="268">
        <f>IF(入力!M7="","",入力!M7)</f>
        <v>200776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武田　和彦</v>
      </c>
      <c r="D9" s="279"/>
      <c r="E9" s="279"/>
      <c r="F9" s="279"/>
      <c r="G9" s="268">
        <f>IF(入力!G9="","",入力!G9)</f>
        <v>505676291</v>
      </c>
      <c r="H9" s="268"/>
      <c r="I9" s="268"/>
      <c r="J9" s="268">
        <f>IF(入力!J9="","",入力!J9)</f>
        <v>21051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金木　雅臣</v>
      </c>
      <c r="D11" s="279"/>
      <c r="E11" s="279"/>
      <c r="F11" s="279"/>
      <c r="G11" s="268">
        <f>IF(入力!G11="","",入力!G11)</f>
        <v>521997681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大久保　恭一</v>
      </c>
      <c r="D13" s="279"/>
      <c r="E13" s="279"/>
      <c r="F13" s="279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6"/>
      <c r="B14" s="266"/>
      <c r="C14" s="280"/>
      <c r="D14" s="281"/>
      <c r="E14" s="281"/>
      <c r="F14" s="281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6" t="s">
        <v>5</v>
      </c>
      <c r="B15" s="266"/>
      <c r="C15" s="278" t="str">
        <f>IF(入力!C16="","",入力!C16&amp;"　"&amp;入力!E16)</f>
        <v>原田　賢悟</v>
      </c>
      <c r="D15" s="279"/>
      <c r="E15" s="279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6"/>
      <c r="B16" s="266"/>
      <c r="C16" s="280"/>
      <c r="D16" s="281"/>
      <c r="E16" s="281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6" t="s">
        <v>6</v>
      </c>
      <c r="B17" s="266"/>
      <c r="C17" s="269" t="str">
        <f>IF(入力!C17="","",入力!C17&amp;"　"&amp;入力!E17)</f>
        <v>君津市東坂田１－１－６－６０６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0439-55-1665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80－3724－7221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加藤　愛梨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南子安小学校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519918780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南　姫菜乃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南子安小学校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519918773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加藤　結奈羽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南子安小学校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520904437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西　琉愛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周西の丘小学校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521984711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森本　陽莉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北子安小学校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521597157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平野　朔都</v>
      </c>
      <c r="D35" s="279"/>
      <c r="E35" s="279"/>
      <c r="F35" s="279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青堀小学校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516117326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江尻　奏瑛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貞元小学校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516755631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石村　陸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南子安小学校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520904444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碓井　空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南子安小学校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519652356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佐藤　実昊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周西小学校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519652363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君津ジュニアバレーボールクラブ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 t="str">
        <f>IF(入力!C4="","",IF(入力!C5="",入力!C4,入力!C4&amp;"　　"&amp;入力!C5))</f>
        <v>433305672　　435475602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原田　賢悟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505675562</v>
      </c>
      <c r="H7" s="268"/>
      <c r="I7" s="268"/>
      <c r="J7" s="268">
        <f>IF(入力!J7="","",入力!J7)</f>
        <v>21050</v>
      </c>
      <c r="K7" s="268"/>
      <c r="L7" s="268"/>
      <c r="M7" s="268">
        <f>IF(入力!M7="","",入力!M7)</f>
        <v>200776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武田　和彦</v>
      </c>
      <c r="D9" s="279"/>
      <c r="E9" s="279"/>
      <c r="F9" s="279"/>
      <c r="G9" s="268">
        <f>IF(入力!G9="","",入力!G9)</f>
        <v>505676291</v>
      </c>
      <c r="H9" s="268"/>
      <c r="I9" s="268"/>
      <c r="J9" s="268">
        <f>IF(入力!J9="","",入力!J9)</f>
        <v>21051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金木　雅臣</v>
      </c>
      <c r="D11" s="279"/>
      <c r="E11" s="279"/>
      <c r="F11" s="279"/>
      <c r="G11" s="268">
        <f>IF(入力!G11="","",入力!G11)</f>
        <v>521997681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大久保　恭一</v>
      </c>
      <c r="D13" s="279"/>
      <c r="E13" s="279"/>
      <c r="F13" s="279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6"/>
      <c r="B14" s="266"/>
      <c r="C14" s="280"/>
      <c r="D14" s="281"/>
      <c r="E14" s="281"/>
      <c r="F14" s="281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6" t="s">
        <v>5</v>
      </c>
      <c r="B15" s="266"/>
      <c r="C15" s="278" t="str">
        <f>IF(入力!C16="","",入力!C16&amp;"　"&amp;入力!E16)</f>
        <v>原田　賢悟</v>
      </c>
      <c r="D15" s="279"/>
      <c r="E15" s="279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6"/>
      <c r="B16" s="266"/>
      <c r="C16" s="280"/>
      <c r="D16" s="281"/>
      <c r="E16" s="281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6" t="s">
        <v>6</v>
      </c>
      <c r="B17" s="266"/>
      <c r="C17" s="269" t="str">
        <f>IF(入力!C17="","",入力!C17&amp;"　"&amp;入力!E17)</f>
        <v>君津市東坂田１－１－６－６０６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0439-55-1665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80－3724－7221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加藤　愛梨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南子安小学校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519918780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南　姫菜乃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南子安小学校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519918773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加藤　結奈羽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南子安小学校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520904437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西　琉愛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周西の丘小学校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521984711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森本　陽莉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北子安小学校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521597157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平野　朔都</v>
      </c>
      <c r="D35" s="279"/>
      <c r="E35" s="279"/>
      <c r="F35" s="279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青堀小学校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516117326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江尻　奏瑛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貞元小学校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516755631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石村　陸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南子安小学校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520904444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碓井　空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南子安小学校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519652356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佐藤　実昊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周西小学校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519652363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男女混合</v>
      </c>
      <c r="I5" s="29">
        <f>入力!Y25</f>
        <v>10</v>
      </c>
      <c r="J5" s="447" t="str">
        <f>IF(入力!A55="","",入力!A55)</f>
        <v>チーム目標である「日本一、パスの上手いチーム」を目指して、日々、基礎練習を重ねている。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キミツジュニアバレーボールクラブ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435475602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ハラダ</v>
      </c>
      <c r="F16" s="33" t="str">
        <f>IF(入力!E7="","",入力!E7)</f>
        <v>ケンゴ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君津市東坂田１－１－６－６０６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タケダ</v>
      </c>
      <c r="F17" s="33" t="str">
        <f>IF(入力!E9="","",入力!E9)</f>
        <v>カズヒコ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君津市杢師２－１５－２２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金木</v>
      </c>
      <c r="D20" s="33" t="str">
        <f>IF(入力!E12="","",入力!E12)</f>
        <v>雅臣</v>
      </c>
      <c r="E20" s="33" t="str">
        <f>IF(入力!C11="","",入力!C11)</f>
        <v>カネキ</v>
      </c>
      <c r="F20" s="33" t="str">
        <f>IF(入力!E11="","",入力!E11)</f>
        <v>マサオミ</v>
      </c>
      <c r="G20" s="33">
        <f>IF(入力!G11="","",入力!G11)</f>
        <v>521997681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292</v>
      </c>
      <c r="S20" s="33" t="str">
        <f>IF(入力!W11="","",入力!W11)</f>
        <v>0064</v>
      </c>
      <c r="T20" s="33" t="str">
        <f>IF(入力!P12="","",入力!P12)</f>
        <v>木更津市中里２－７－１２</v>
      </c>
      <c r="U20" s="33" t="str">
        <f>IF(入力!AL11="","",入力!AL11)</f>
        <v>0438</v>
      </c>
      <c r="V20" s="33" t="str">
        <f>IF(入力!AK12="","",入力!AK12)</f>
        <v>23</v>
      </c>
      <c r="W20" s="33" t="str">
        <f>IF(入力!AP12="","",入力!AP12)</f>
        <v>8144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ハラダ</v>
      </c>
      <c r="F22" s="33" t="str">
        <f>IF(入力!E15="","",入力!E15)</f>
        <v>ケンゴ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君津市東坂田１－１－６－６０６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大久保</v>
      </c>
      <c r="D23" s="33" t="str">
        <f>IF(入力!$E$14="","",入力!$E$14)</f>
        <v>恭一</v>
      </c>
      <c r="E23" s="33" t="str">
        <f>IF(入力!$C$13="","",入力!$C$13)</f>
        <v>オオクボ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加藤</v>
      </c>
      <c r="D24" s="75" t="str">
        <f>VLOOKUP($B$51,$A$53:$F$352,4)</f>
        <v>愛梨</v>
      </c>
      <c r="E24" s="75" t="str">
        <f>VLOOKUP($B$51,$A$53:$F$352,5)</f>
        <v>カトウ</v>
      </c>
      <c r="F24" s="75" t="str">
        <f>VLOOKUP($B$51,$A$53:$F$352,6)</f>
        <v>アイリ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加藤</v>
      </c>
      <c r="D53" s="33" t="str">
        <f>IF(入力!E26="","",入力!E26)</f>
        <v>愛梨</v>
      </c>
      <c r="E53" s="33" t="str">
        <f>IF(入力!C25="","",入力!C25)</f>
        <v>カトウ</v>
      </c>
      <c r="F53" s="33" t="str">
        <f>IF(入力!E25="","",入力!E25)</f>
        <v>アイリ</v>
      </c>
      <c r="G53" s="33">
        <f>IF(入力!M25="","",入力!M25)</f>
        <v>519918780</v>
      </c>
      <c r="H53" s="33" t="str">
        <f>IF(入力!I25="","",入力!I25)</f>
        <v>南子安小学校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南</v>
      </c>
      <c r="D54" s="33" t="str">
        <f>IF(入力!E28="","",入力!E28)</f>
        <v>姫菜乃</v>
      </c>
      <c r="E54" s="33" t="str">
        <f>IF(入力!C27="","",入力!C27)</f>
        <v>ミナミ</v>
      </c>
      <c r="F54" s="33" t="str">
        <f>IF(入力!E27="","",入力!E27)</f>
        <v>ヒナノ</v>
      </c>
      <c r="G54" s="33">
        <f>IF(入力!M27="","",入力!M27)</f>
        <v>519918773</v>
      </c>
      <c r="H54" s="33" t="str">
        <f>IF(入力!I27="","",入力!I27)</f>
        <v>南子安小学校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加藤</v>
      </c>
      <c r="D55" s="33" t="str">
        <f>IF(入力!E30="","",入力!E30)</f>
        <v>結奈羽</v>
      </c>
      <c r="E55" s="33" t="str">
        <f>IF(入力!C29="","",入力!C29)</f>
        <v>カトウ</v>
      </c>
      <c r="F55" s="33" t="str">
        <f>IF(入力!E29="","",入力!E29)</f>
        <v>ユナハ</v>
      </c>
      <c r="G55" s="33">
        <f>IF(入力!M29="","",入力!M29)</f>
        <v>520904437</v>
      </c>
      <c r="H55" s="33" t="str">
        <f>IF(入力!I29="","",入力!I29)</f>
        <v>南子安小学校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西</v>
      </c>
      <c r="D56" s="33" t="str">
        <f>IF(入力!E32="","",入力!E32)</f>
        <v>琉愛</v>
      </c>
      <c r="E56" s="33" t="str">
        <f>IF(入力!C31="","",入力!C31)</f>
        <v>ニシ</v>
      </c>
      <c r="F56" s="33" t="str">
        <f>IF(入力!E31="","",入力!E31)</f>
        <v>ルア</v>
      </c>
      <c r="G56" s="33">
        <f>IF(入力!M31="","",入力!M31)</f>
        <v>521984711</v>
      </c>
      <c r="H56" s="33" t="str">
        <f>IF(入力!I31="","",入力!I31)</f>
        <v>周西の丘小学校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森本</v>
      </c>
      <c r="D57" s="33" t="str">
        <f>IF(入力!E34="","",入力!E34)</f>
        <v>陽莉</v>
      </c>
      <c r="E57" s="33" t="str">
        <f>IF(入力!C33="","",入力!C33)</f>
        <v>モリモト</v>
      </c>
      <c r="F57" s="33" t="str">
        <f>IF(入力!E33="","",入力!E33)</f>
        <v>ヒマリ</v>
      </c>
      <c r="G57" s="33">
        <f>IF(入力!M33="","",入力!M33)</f>
        <v>521597157</v>
      </c>
      <c r="H57" s="33" t="str">
        <f>IF(入力!I33="","",入力!I33)</f>
        <v>北子安小学校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平野</v>
      </c>
      <c r="D58" s="33" t="str">
        <f>IF(入力!E36="","",入力!E36)</f>
        <v>朔都</v>
      </c>
      <c r="E58" s="33" t="str">
        <f>IF(入力!C35="","",入力!C35)</f>
        <v>ヒラノ</v>
      </c>
      <c r="F58" s="33" t="str">
        <f>IF(入力!E35="","",入力!E35)</f>
        <v>サクト</v>
      </c>
      <c r="G58" s="33">
        <f>IF(入力!M35="","",入力!M35)</f>
        <v>516117326</v>
      </c>
      <c r="H58" s="33" t="str">
        <f>IF(入力!I35="","",入力!I35)</f>
        <v>青堀小学校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江尻</v>
      </c>
      <c r="D59" s="33" t="str">
        <f>IF(入力!E38="","",入力!E38)</f>
        <v>奏瑛</v>
      </c>
      <c r="E59" s="33" t="str">
        <f>IF(入力!C37="","",入力!C37)</f>
        <v>エジリ</v>
      </c>
      <c r="F59" s="33" t="str">
        <f>IF(入力!E37="","",入力!E37)</f>
        <v>カナデ</v>
      </c>
      <c r="G59" s="33">
        <f>IF(入力!M37="","",入力!M37)</f>
        <v>516755631</v>
      </c>
      <c r="H59" s="33" t="str">
        <f>IF(入力!I37="","",入力!I37)</f>
        <v>貞元小学校</v>
      </c>
      <c r="I59" s="33">
        <f>IF(入力!G37="","",入力!G37)</f>
        <v>6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石村</v>
      </c>
      <c r="D60" s="33" t="str">
        <f>IF(入力!E40="","",入力!E40)</f>
        <v>陸</v>
      </c>
      <c r="E60" s="33" t="str">
        <f>IF(入力!C39="","",入力!C39)</f>
        <v>イシムラ</v>
      </c>
      <c r="F60" s="33" t="str">
        <f>IF(入力!E39="","",入力!E39)</f>
        <v>リク</v>
      </c>
      <c r="G60" s="33">
        <f>IF(入力!M39="","",入力!M39)</f>
        <v>520904444</v>
      </c>
      <c r="H60" s="33" t="str">
        <f>IF(入力!I39="","",入力!I39)</f>
        <v>南子安小学校</v>
      </c>
      <c r="I60" s="33">
        <f>IF(入力!G39="","",入力!G39)</f>
        <v>5</v>
      </c>
      <c r="J60" s="33">
        <f>IF(入力!P39="","",入力!P39)</f>
        <v>150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碓井</v>
      </c>
      <c r="D61" s="33" t="str">
        <f>IF(入力!E42="","",入力!E42)</f>
        <v>空</v>
      </c>
      <c r="E61" s="33" t="str">
        <f>IF(入力!C41="","",入力!C41)</f>
        <v>ウスイ</v>
      </c>
      <c r="F61" s="33" t="str">
        <f>IF(入力!E41="","",入力!E41)</f>
        <v>ソラ</v>
      </c>
      <c r="G61" s="33">
        <f>IF(入力!M41="","",入力!M41)</f>
        <v>519652356</v>
      </c>
      <c r="H61" s="33" t="str">
        <f>IF(入力!I41="","",入力!I41)</f>
        <v>南子安小学校</v>
      </c>
      <c r="I61" s="33">
        <f>IF(入力!G41="","",入力!G41)</f>
        <v>5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実昊</v>
      </c>
      <c r="E62" s="33" t="str">
        <f>IF(入力!C43="","",入力!C43)</f>
        <v>サトウ</v>
      </c>
      <c r="F62" s="33" t="str">
        <f>IF(入力!E43="","",入力!E43)</f>
        <v>ミソラ</v>
      </c>
      <c r="G62" s="33">
        <f>IF(入力!M43="","",入力!M43)</f>
        <v>519652363</v>
      </c>
      <c r="H62" s="33" t="str">
        <f>IF(入力!I43="","",入力!I43)</f>
        <v>周西小学校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原田賢悟</cp:lastModifiedBy>
  <cp:lastPrinted>2016-05-09T15:17:35Z</cp:lastPrinted>
  <dcterms:created xsi:type="dcterms:W3CDTF">2014-04-05T09:56:00Z</dcterms:created>
  <dcterms:modified xsi:type="dcterms:W3CDTF">2022-05-15T02:51:20Z</dcterms:modified>
</cp:coreProperties>
</file>