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mi\Desktop\賢悟資料\2017年度\全国大会\"/>
    </mc:Choice>
  </mc:AlternateContent>
  <workbookProtection lockStructure="1"/>
  <bookViews>
    <workbookView xWindow="0" yWindow="0" windowWidth="23040" windowHeight="937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<sst xmlns="http://schemas.openxmlformats.org/spreadsheetml/2006/main" count="392" uniqueCount="266">
  <si>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</si>
  <si>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</si>
  <si>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</si>
  <si>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</si>
  <si>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</si>
  <si>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</si>
  <si>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</si>
  <si>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</si>
  <si>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</si>
  <si>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</si>
  <si>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</si>
  <si>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</si>
  <si>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</si>
  <si>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</si>
  <si>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</si>
  <si>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</si>
  <si>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</si>
  <si>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</si>
  <si>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</si>
  <si>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</si>
  <si>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</si>
  <si>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</si>
  <si>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</si>
  <si>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</si>
  <si>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</si>
  <si>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</si>
  <si>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</si>
  <si>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</si>
  <si>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</si>
  <si>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</si>
  <si>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</si>
  <si>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</si>
  <si>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</si>
  <si>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</si>
  <si>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</si>
  <si>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</si>
  <si>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</si>
  <si>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</si>
  <si>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</si>
  <si>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</si>
  <si>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</si>
  <si>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</si>
  <si>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</si>
  <si>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</si>
  <si>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</si>
  <si>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</si>
  <si>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</si>
  <si>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</si>
  <si>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</si>
  <si>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</si>
  <si>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</si>
  <si>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</si>
  <si>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</si>
  <si>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</si>
  <si>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</si>
  <si>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</si>
  <si>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</si>
  <si>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</si>
  <si>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</si>
  <si>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</si>
  <si>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</si>
  <si>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</si>
  <si>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</si>
  <si>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</si>
  <si>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</si>
  <si>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</si>
  <si>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</si>
  <si>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</si>
  <si>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</si>
  <si>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</si>
  <si>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</si>
  <si>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</si>
  <si>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</si>
  <si>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</si>
  <si>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</si>
  <si>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</si>
  <si>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</si>
  <si>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</si>
  <si>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</si>
  <si>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</si>
  <si>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</si>
  <si>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</si>
  <si>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</si>
  <si>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</si>
  <si>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</si>
  <si>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</si>
  <si>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</si>
  <si>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</si>
  <si>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</si>
  <si>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</si>
  <si>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</si>
  <si>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</si>
  <si>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</si>
  <si>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</si>
  <si>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</si>
  <si>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</si>
  <si>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</si>
  <si>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</si>
  <si>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</si>
  <si>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</si>
  <si>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</si>
  <si>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</si>
  <si>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</si>
  <si>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</si>
  <si>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</si>
  <si>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</si>
  <si>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</si>
  <si>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</si>
  <si>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</si>
  <si>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</si>
  <si>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</si>
  <si>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</si>
  <si>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</si>
  <si>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</si>
  <si>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</si>
  <si>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</si>
  <si>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</si>
  <si>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</si>
  <si>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</si>
  <si>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</si>
  <si>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</si>
  <si>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</si>
  <si>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</si>
  <si>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</si>
  <si>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</si>
  <si>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</si>
  <si>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</si>
  <si>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</si>
  <si>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</si>
  <si>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</si>
  <si>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</si>
  <si>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</si>
  <si>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</si>
  <si>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</si>
  <si>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</si>
  <si>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</si>
  <si>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</si>
  <si>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</si>
  <si>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</si>
  <si>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</si>
  <si>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</si>
  <si>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</si>
  <si>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</si>
  <si>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</si>
  <si>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</si>
  <si>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</si>
  <si>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</si>
  <si>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</si>
  <si>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</si>
  <si>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</si>
  <si>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</si>
  <si>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</si>
  <si>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</si>
  <si>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</si>
  <si>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</si>
  <si>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</si>
  <si>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</si>
  <si>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</si>
  <si>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</si>
  <si>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</si>
  <si>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</si>
  <si>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</si>
  <si>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</si>
  <si>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</si>
  <si>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</si>
  <si>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</si>
  <si>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</si>
  <si>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</si>
  <si>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</si>
  <si>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</si>
  <si>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</si>
  <si>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</si>
  <si>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</si>
  <si>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</si>
  <si>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</si>
  <si>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</si>
  <si>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</si>
  <si>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</si>
  <si>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</si>
  <si>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</si>
  <si>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</si>
  <si>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</si>
  <si>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</si>
  <si>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</si>
  <si>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</si>
  <si>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</si>
  <si>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</si>
  <si>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</si>
  <si>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</si>
  <si>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</si>
  <si>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</si>
  <si>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</si>
  <si>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</si>
  <si>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</si>
  <si>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</si>
  <si>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</si>
  <si>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</si>
  <si>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</si>
  <si>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</si>
  <si>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</si>
  <si>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</si>
  <si>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ｷﾐﾂｼﾞｭﾆｱﾊﾞﾚｰﾎﾞｰﾙｸﾗﾌﾞ</t>
    <phoneticPr fontId="2"/>
  </si>
  <si>
    <t>君津市</t>
    <rPh sb="0" eb="3">
      <t>キミツシ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</si>
  <si>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</si>
  <si>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</si>
  <si>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ﾀｹﾀﾞ</t>
    <phoneticPr fontId="2"/>
  </si>
  <si>
    <t>ｶｽﾞﾋｺ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</si>
  <si>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</si>
  <si>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</si>
  <si>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濱田</t>
    <rPh sb="0" eb="2">
      <t>ハマダ</t>
    </rPh>
    <phoneticPr fontId="2"/>
  </si>
  <si>
    <t>龍一</t>
    <rPh sb="0" eb="2">
      <t>リュウイチ</t>
    </rPh>
    <phoneticPr fontId="2"/>
  </si>
  <si>
    <t>ﾊﾏﾀﾞ</t>
    <phoneticPr fontId="2"/>
  </si>
  <si>
    <t>ﾘｭｳｲﾁ</t>
    <phoneticPr fontId="2"/>
  </si>
  <si>
    <t>２９９</t>
    <phoneticPr fontId="2"/>
  </si>
  <si>
    <t>君津市杢師２－１５－３２</t>
    <rPh sb="0" eb="3">
      <t>キミツシ</t>
    </rPh>
    <rPh sb="3" eb="5">
      <t>モクシ</t>
    </rPh>
    <phoneticPr fontId="2"/>
  </si>
  <si>
    <t>０４３９</t>
    <phoneticPr fontId="2"/>
  </si>
  <si>
    <t>５７</t>
    <phoneticPr fontId="2"/>
  </si>
  <si>
    <t>１７５７</t>
    <phoneticPr fontId="2"/>
  </si>
  <si>
    <t>２９９</t>
    <phoneticPr fontId="2"/>
  </si>
  <si>
    <t>１１６２</t>
    <phoneticPr fontId="2"/>
  </si>
  <si>
    <t>君津市南子安２－１９－７</t>
    <rPh sb="0" eb="3">
      <t>キミツシ</t>
    </rPh>
    <rPh sb="3" eb="4">
      <t>ミナミ</t>
    </rPh>
    <rPh sb="4" eb="6">
      <t>コヤス</t>
    </rPh>
    <phoneticPr fontId="2"/>
  </si>
  <si>
    <t>０４３９</t>
    <phoneticPr fontId="2"/>
  </si>
  <si>
    <t>５４</t>
    <phoneticPr fontId="2"/>
  </si>
  <si>
    <t>２３４５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</si>
  <si>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</si>
  <si>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</si>
  <si>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ﾊﾗﾀﾞ</t>
    <phoneticPr fontId="2"/>
  </si>
  <si>
    <t>ｹﾝｺﾞ</t>
    <phoneticPr fontId="2"/>
  </si>
  <si>
    <t>ﾊﾗﾀﾞ</t>
    <phoneticPr fontId="2"/>
  </si>
  <si>
    <t>ｹﾝｺﾞ</t>
    <phoneticPr fontId="2"/>
  </si>
  <si>
    <t>２９９</t>
    <phoneticPr fontId="2"/>
  </si>
  <si>
    <t>１１４４</t>
    <phoneticPr fontId="2"/>
  </si>
  <si>
    <t>君津市東坂田１－１－６－６０６</t>
    <rPh sb="0" eb="3">
      <t>キミツシ</t>
    </rPh>
    <rPh sb="3" eb="4">
      <t>ヒガシ</t>
    </rPh>
    <rPh sb="4" eb="6">
      <t>サカタ</t>
    </rPh>
    <phoneticPr fontId="2"/>
  </si>
  <si>
    <t>１１６１</t>
    <phoneticPr fontId="2"/>
  </si>
  <si>
    <t>０４３９</t>
    <phoneticPr fontId="2"/>
  </si>
  <si>
    <t>５５</t>
    <phoneticPr fontId="2"/>
  </si>
  <si>
    <t>１６６５</t>
    <phoneticPr fontId="2"/>
  </si>
  <si>
    <t>香取</t>
    <rPh sb="0" eb="2">
      <t>カトリ</t>
    </rPh>
    <phoneticPr fontId="2"/>
  </si>
  <si>
    <t>優成</t>
    <rPh sb="0" eb="2">
      <t>ユウセイ</t>
    </rPh>
    <phoneticPr fontId="2"/>
  </si>
  <si>
    <t>ｶﾄﾘ</t>
    <phoneticPr fontId="2"/>
  </si>
  <si>
    <t>ﾕｳｾｲ</t>
    <phoneticPr fontId="2"/>
  </si>
  <si>
    <t>昭和小学校</t>
    <rPh sb="0" eb="2">
      <t>ショウワ</t>
    </rPh>
    <rPh sb="2" eb="5">
      <t>ショウガッコウ</t>
    </rPh>
    <phoneticPr fontId="2"/>
  </si>
  <si>
    <t>神</t>
    <rPh sb="0" eb="1">
      <t>カミ</t>
    </rPh>
    <phoneticPr fontId="2"/>
  </si>
  <si>
    <t>ｼﾞﾝ</t>
    <phoneticPr fontId="2"/>
  </si>
  <si>
    <t>陽向</t>
    <rPh sb="0" eb="1">
      <t>ヒナタ</t>
    </rPh>
    <rPh sb="1" eb="2">
      <t>ム</t>
    </rPh>
    <phoneticPr fontId="2"/>
  </si>
  <si>
    <t>ﾋﾅﾀ</t>
    <phoneticPr fontId="2"/>
  </si>
  <si>
    <t>八重原小学校</t>
    <rPh sb="0" eb="3">
      <t>ヤエハラ</t>
    </rPh>
    <rPh sb="3" eb="6">
      <t>ショウガッコウ</t>
    </rPh>
    <phoneticPr fontId="2"/>
  </si>
  <si>
    <t>間弓</t>
    <rPh sb="0" eb="2">
      <t>マユミ</t>
    </rPh>
    <phoneticPr fontId="2"/>
  </si>
  <si>
    <t>ﾏﾕﾐ</t>
    <phoneticPr fontId="2"/>
  </si>
  <si>
    <t>ｱﾔｶ</t>
    <phoneticPr fontId="2"/>
  </si>
  <si>
    <t>北子安小学校</t>
    <rPh sb="0" eb="1">
      <t>キタ</t>
    </rPh>
    <rPh sb="1" eb="3">
      <t>コヤス</t>
    </rPh>
    <rPh sb="3" eb="6">
      <t>ショウガッコウ</t>
    </rPh>
    <phoneticPr fontId="2"/>
  </si>
  <si>
    <t>大久保</t>
    <rPh sb="0" eb="3">
      <t>オオクボ</t>
    </rPh>
    <phoneticPr fontId="2"/>
  </si>
  <si>
    <t>美空</t>
    <rPh sb="0" eb="2">
      <t>ミク</t>
    </rPh>
    <phoneticPr fontId="2"/>
  </si>
  <si>
    <t>ｵｵｸﾎﾞ</t>
    <phoneticPr fontId="2"/>
  </si>
  <si>
    <t>ﾐｸ</t>
    <phoneticPr fontId="2"/>
  </si>
  <si>
    <t>珠希</t>
    <rPh sb="0" eb="1">
      <t>タマ</t>
    </rPh>
    <rPh sb="1" eb="2">
      <t>キ</t>
    </rPh>
    <phoneticPr fontId="2"/>
  </si>
  <si>
    <t>ｵｵｸﾎﾞ</t>
    <phoneticPr fontId="2"/>
  </si>
  <si>
    <t>ﾀﾏｷ</t>
    <phoneticPr fontId="2"/>
  </si>
  <si>
    <t>請西小学校</t>
    <rPh sb="0" eb="2">
      <t>ジョウザイ</t>
    </rPh>
    <rPh sb="2" eb="5">
      <t>ショウガッコウ</t>
    </rPh>
    <phoneticPr fontId="2"/>
  </si>
  <si>
    <t>須田</t>
    <rPh sb="0" eb="2">
      <t>スダ</t>
    </rPh>
    <phoneticPr fontId="2"/>
  </si>
  <si>
    <t>紋奈</t>
    <rPh sb="0" eb="1">
      <t>モン</t>
    </rPh>
    <rPh sb="1" eb="2">
      <t>ナ</t>
    </rPh>
    <phoneticPr fontId="2"/>
  </si>
  <si>
    <t>ｽﾀﾞ</t>
    <phoneticPr fontId="2"/>
  </si>
  <si>
    <t>ｱﾔﾅ</t>
    <phoneticPr fontId="2"/>
  </si>
  <si>
    <t>①</t>
    <phoneticPr fontId="2"/>
  </si>
  <si>
    <t>日本一パスの上手いチームを目指し、一生懸命に基礎練習を行っている。今年度の目標は試合になれる事。来年度は勝負したい。</t>
    <rPh sb="0" eb="3">
      <t>ニホンイチ</t>
    </rPh>
    <rPh sb="6" eb="8">
      <t>ウマ</t>
    </rPh>
    <rPh sb="13" eb="15">
      <t>メザ</t>
    </rPh>
    <rPh sb="17" eb="21">
      <t>イッショウケンメイ</t>
    </rPh>
    <rPh sb="22" eb="24">
      <t>キソ</t>
    </rPh>
    <rPh sb="24" eb="26">
      <t>レンシュウ</t>
    </rPh>
    <rPh sb="27" eb="28">
      <t>オコナ</t>
    </rPh>
    <rPh sb="33" eb="36">
      <t>コンネンド</t>
    </rPh>
    <rPh sb="37" eb="39">
      <t>モクヒョウ</t>
    </rPh>
    <rPh sb="40" eb="42">
      <t>シアイ</t>
    </rPh>
    <rPh sb="46" eb="47">
      <t>コト</t>
    </rPh>
    <rPh sb="48" eb="51">
      <t>ライネンド</t>
    </rPh>
    <rPh sb="52" eb="54">
      <t>ショウブ</t>
    </rPh>
    <phoneticPr fontId="2"/>
  </si>
  <si>
    <t>絢櫻</t>
    <rPh sb="0" eb="1">
      <t>アヤ</t>
    </rPh>
    <rPh sb="1" eb="2">
      <t>サクラ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</si>
</sst>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6" zoomScaleNormal="100" workbookViewId="0">
      <selection activeCell="E31" sqref="E31:F3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161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186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433305672</v>
      </c>
      <c r="D4" s="94"/>
      <c r="E4" s="94"/>
      <c r="F4" s="94"/>
      <c r="G4" s="94"/>
      <c r="H4" s="94"/>
      <c r="I4" s="95"/>
      <c r="J4" s="141" t="s">
        <v>185</v>
      </c>
      <c r="K4" s="142"/>
      <c r="L4" s="142"/>
      <c r="M4" s="142"/>
      <c r="N4" s="142"/>
      <c r="O4" s="143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434581841</v>
      </c>
      <c r="D5" s="97"/>
      <c r="E5" s="97"/>
      <c r="F5" s="97"/>
      <c r="G5" s="97"/>
      <c r="H5" s="97"/>
      <c r="I5" s="98"/>
      <c r="J5" s="144">
        <v>36002</v>
      </c>
      <c r="K5" s="144"/>
      <c r="L5" s="144"/>
      <c r="M5" s="144"/>
      <c r="N5" s="144"/>
      <c r="O5" s="144"/>
      <c r="P5" s="198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204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45" t="s">
        <v>205</v>
      </c>
      <c r="D7" s="132"/>
      <c r="E7" s="110" t="s">
        <v>206</v>
      </c>
      <c r="F7" s="111"/>
      <c r="G7" s="92">
        <v>505676291</v>
      </c>
      <c r="H7" s="92"/>
      <c r="I7" s="92"/>
      <c r="J7" s="92">
        <v>21051</v>
      </c>
      <c r="K7" s="92"/>
      <c r="L7" s="92"/>
      <c r="M7" s="92"/>
      <c r="N7" s="92"/>
      <c r="O7" s="92"/>
      <c r="P7" s="89" t="s">
        <v>72</v>
      </c>
      <c r="Q7" s="90"/>
      <c r="R7" s="108" t="s">
        <v>213</v>
      </c>
      <c r="S7" s="108"/>
      <c r="T7" s="108"/>
      <c r="U7" s="108"/>
      <c r="V7" s="50" t="s">
        <v>73</v>
      </c>
      <c r="W7" s="107" t="s">
        <v>233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215</v>
      </c>
      <c r="AM7" s="146"/>
      <c r="AN7" s="146"/>
      <c r="AO7" s="146"/>
      <c r="AP7" s="146"/>
      <c r="AQ7" s="146"/>
      <c r="AR7" s="146"/>
      <c r="AS7" s="59" t="s">
        <v>75</v>
      </c>
      <c r="AT7" s="257">
        <v>47</v>
      </c>
    </row>
    <row r="8" spans="1:51" ht="18" customHeight="1">
      <c r="A8" s="99"/>
      <c r="B8" s="100"/>
      <c r="C8" s="153" t="s">
        <v>207</v>
      </c>
      <c r="D8" s="135"/>
      <c r="E8" s="152" t="s">
        <v>208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47" t="s">
        <v>214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216</v>
      </c>
      <c r="AL8" s="150"/>
      <c r="AM8" s="150"/>
      <c r="AN8" s="150"/>
      <c r="AO8" s="60" t="s">
        <v>76</v>
      </c>
      <c r="AP8" s="150" t="s">
        <v>217</v>
      </c>
      <c r="AQ8" s="150"/>
      <c r="AR8" s="150"/>
      <c r="AS8" s="151"/>
      <c r="AT8" s="257"/>
    </row>
    <row r="9" spans="1:51" ht="14.4" customHeight="1">
      <c r="A9" s="99" t="s">
        <v>150</v>
      </c>
      <c r="B9" s="100"/>
      <c r="C9" s="145" t="s">
        <v>211</v>
      </c>
      <c r="D9" s="132"/>
      <c r="E9" s="110" t="s">
        <v>212</v>
      </c>
      <c r="F9" s="111"/>
      <c r="G9" s="92">
        <v>505676321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218</v>
      </c>
      <c r="S9" s="108"/>
      <c r="T9" s="108"/>
      <c r="U9" s="108"/>
      <c r="V9" s="50" t="s">
        <v>73</v>
      </c>
      <c r="W9" s="107" t="s">
        <v>219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221</v>
      </c>
      <c r="AM9" s="146"/>
      <c r="AN9" s="146"/>
      <c r="AO9" s="146"/>
      <c r="AP9" s="146"/>
      <c r="AQ9" s="146"/>
      <c r="AR9" s="146"/>
      <c r="AS9" s="59" t="s">
        <v>194</v>
      </c>
      <c r="AT9" s="258">
        <v>41</v>
      </c>
    </row>
    <row r="10" spans="1:51" ht="18" customHeight="1">
      <c r="A10" s="99"/>
      <c r="B10" s="100"/>
      <c r="C10" s="153" t="s">
        <v>209</v>
      </c>
      <c r="D10" s="135"/>
      <c r="E10" s="152" t="s">
        <v>210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220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222</v>
      </c>
      <c r="AL10" s="150"/>
      <c r="AM10" s="150"/>
      <c r="AN10" s="150"/>
      <c r="AO10" s="60" t="s">
        <v>195</v>
      </c>
      <c r="AP10" s="150" t="s">
        <v>223</v>
      </c>
      <c r="AQ10" s="150"/>
      <c r="AR10" s="150"/>
      <c r="AS10" s="151"/>
      <c r="AT10" s="258"/>
    </row>
    <row r="11" spans="1:51" ht="14.4" customHeight="1">
      <c r="A11" s="99" t="s">
        <v>151</v>
      </c>
      <c r="B11" s="100"/>
      <c r="C11" s="131"/>
      <c r="D11" s="132"/>
      <c r="E11" s="132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/>
      <c r="AM11" s="146"/>
      <c r="AN11" s="146"/>
      <c r="AO11" s="146"/>
      <c r="AP11" s="146"/>
      <c r="AQ11" s="146"/>
      <c r="AR11" s="146"/>
      <c r="AS11" s="59" t="s">
        <v>194</v>
      </c>
      <c r="AT11" s="258"/>
    </row>
    <row r="12" spans="1:51" ht="18" customHeight="1">
      <c r="A12" s="99"/>
      <c r="B12" s="100"/>
      <c r="C12" s="134"/>
      <c r="D12" s="135"/>
      <c r="E12" s="135"/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/>
      <c r="AL12" s="150"/>
      <c r="AM12" s="150"/>
      <c r="AN12" s="150"/>
      <c r="AO12" s="60" t="s">
        <v>195</v>
      </c>
      <c r="AP12" s="150"/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45" t="s">
        <v>226</v>
      </c>
      <c r="D13" s="132"/>
      <c r="E13" s="110" t="s">
        <v>227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3" t="s">
        <v>224</v>
      </c>
      <c r="D14" s="135"/>
      <c r="E14" s="152" t="s">
        <v>225</v>
      </c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0" t="s">
        <v>166</v>
      </c>
      <c r="B15" s="100"/>
      <c r="C15" s="145" t="s">
        <v>228</v>
      </c>
      <c r="D15" s="132"/>
      <c r="E15" s="110" t="s">
        <v>229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230</v>
      </c>
      <c r="S15" s="108"/>
      <c r="T15" s="108"/>
      <c r="U15" s="108"/>
      <c r="V15" s="49" t="s">
        <v>73</v>
      </c>
      <c r="W15" s="107" t="s">
        <v>231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234</v>
      </c>
      <c r="AM15" s="146"/>
      <c r="AN15" s="146"/>
      <c r="AO15" s="146"/>
      <c r="AP15" s="146"/>
      <c r="AQ15" s="146"/>
      <c r="AR15" s="146"/>
      <c r="AS15" s="59" t="s">
        <v>194</v>
      </c>
      <c r="AT15" s="258"/>
    </row>
    <row r="16" spans="1:51" ht="18" customHeight="1">
      <c r="A16" s="99"/>
      <c r="B16" s="100"/>
      <c r="C16" s="153" t="s">
        <v>224</v>
      </c>
      <c r="D16" s="135"/>
      <c r="E16" s="152" t="s">
        <v>225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232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235</v>
      </c>
      <c r="AL16" s="150"/>
      <c r="AM16" s="150"/>
      <c r="AN16" s="150"/>
      <c r="AO16" s="60" t="s">
        <v>195</v>
      </c>
      <c r="AP16" s="150" t="s">
        <v>236</v>
      </c>
      <c r="AQ16" s="150"/>
      <c r="AR16" s="150"/>
      <c r="AS16" s="151"/>
      <c r="AT16" s="258"/>
    </row>
    <row r="17" spans="1:46">
      <c r="A17" s="99" t="s">
        <v>6</v>
      </c>
      <c r="B17" s="100"/>
      <c r="C17" s="158" t="str">
        <f>IF(P16="","",P16)</f>
        <v>君津市東坂田１－１－６－６０６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58" t="str">
        <f>IF(AL15="","",AL15&amp;"-"&amp;AK16&amp;"-"&amp;AP16)</f>
        <v>０４３９-５５-１６６５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80</v>
      </c>
      <c r="D21" s="78"/>
      <c r="E21" s="78">
        <v>3724</v>
      </c>
      <c r="F21" s="78"/>
      <c r="G21" s="78">
        <v>7221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8" t="s">
        <v>198</v>
      </c>
      <c r="B23" s="137" t="s">
        <v>154</v>
      </c>
      <c r="C23" s="159" t="s">
        <v>173</v>
      </c>
      <c r="D23" s="160"/>
      <c r="E23" s="161" t="s">
        <v>174</v>
      </c>
      <c r="F23" s="162"/>
      <c r="G23" s="137" t="s">
        <v>155</v>
      </c>
      <c r="H23" s="137"/>
      <c r="I23" s="137" t="s">
        <v>156</v>
      </c>
      <c r="J23" s="137"/>
      <c r="K23" s="137"/>
      <c r="L23" s="137"/>
      <c r="M23" s="137" t="s">
        <v>157</v>
      </c>
      <c r="N23" s="137"/>
      <c r="O23" s="137"/>
      <c r="P23" s="227" t="s">
        <v>167</v>
      </c>
      <c r="Q23" s="137"/>
      <c r="R23" s="137"/>
      <c r="S23" s="137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9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157" t="s">
        <v>263</v>
      </c>
      <c r="C25" s="145" t="s">
        <v>239</v>
      </c>
      <c r="D25" s="132"/>
      <c r="E25" s="110" t="s">
        <v>240</v>
      </c>
      <c r="F25" s="111"/>
      <c r="G25" s="112">
        <v>5</v>
      </c>
      <c r="H25" s="114"/>
      <c r="I25" s="126" t="s">
        <v>241</v>
      </c>
      <c r="J25" s="113"/>
      <c r="K25" s="113"/>
      <c r="L25" s="114"/>
      <c r="M25" s="112">
        <v>516238731</v>
      </c>
      <c r="N25" s="113"/>
      <c r="O25" s="114"/>
      <c r="P25" s="112">
        <v>150</v>
      </c>
      <c r="Q25" s="113"/>
      <c r="R25" s="113"/>
      <c r="S25" s="113"/>
      <c r="T25" s="118"/>
      <c r="U25" s="1"/>
      <c r="V25" s="1"/>
      <c r="W25" s="1"/>
      <c r="X25" s="1"/>
      <c r="Y25" s="120">
        <v>6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53" t="s">
        <v>237</v>
      </c>
      <c r="D26" s="135"/>
      <c r="E26" s="152" t="s">
        <v>238</v>
      </c>
      <c r="F26" s="136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45" t="s">
        <v>243</v>
      </c>
      <c r="D27" s="132"/>
      <c r="E27" s="110" t="s">
        <v>245</v>
      </c>
      <c r="F27" s="111"/>
      <c r="G27" s="112">
        <v>3</v>
      </c>
      <c r="H27" s="114"/>
      <c r="I27" s="126" t="s">
        <v>246</v>
      </c>
      <c r="J27" s="113"/>
      <c r="K27" s="113"/>
      <c r="L27" s="114"/>
      <c r="M27" s="112">
        <v>514698398</v>
      </c>
      <c r="N27" s="113"/>
      <c r="O27" s="114"/>
      <c r="P27" s="112">
        <v>128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53" t="s">
        <v>242</v>
      </c>
      <c r="D28" s="135"/>
      <c r="E28" s="152" t="s">
        <v>244</v>
      </c>
      <c r="F28" s="13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45" t="s">
        <v>248</v>
      </c>
      <c r="D29" s="132"/>
      <c r="E29" s="110" t="s">
        <v>249</v>
      </c>
      <c r="F29" s="111"/>
      <c r="G29" s="112">
        <v>4</v>
      </c>
      <c r="H29" s="114"/>
      <c r="I29" s="126" t="s">
        <v>250</v>
      </c>
      <c r="J29" s="113"/>
      <c r="K29" s="113"/>
      <c r="L29" s="114"/>
      <c r="M29" s="112">
        <v>515563408</v>
      </c>
      <c r="N29" s="113"/>
      <c r="O29" s="114"/>
      <c r="P29" s="112">
        <v>135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53" t="s">
        <v>247</v>
      </c>
      <c r="D30" s="135"/>
      <c r="E30" s="152" t="s">
        <v>265</v>
      </c>
      <c r="F30" s="136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45" t="s">
        <v>253</v>
      </c>
      <c r="D31" s="132"/>
      <c r="E31" s="110" t="s">
        <v>254</v>
      </c>
      <c r="F31" s="111"/>
      <c r="G31" s="112">
        <v>4</v>
      </c>
      <c r="H31" s="114"/>
      <c r="I31" s="126" t="s">
        <v>250</v>
      </c>
      <c r="J31" s="113"/>
      <c r="K31" s="113"/>
      <c r="L31" s="114"/>
      <c r="M31" s="112">
        <v>515890518</v>
      </c>
      <c r="N31" s="113"/>
      <c r="O31" s="114"/>
      <c r="P31" s="112">
        <v>140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53" t="s">
        <v>251</v>
      </c>
      <c r="D32" s="135"/>
      <c r="E32" s="152" t="s">
        <v>252</v>
      </c>
      <c r="F32" s="136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45" t="s">
        <v>256</v>
      </c>
      <c r="D33" s="132"/>
      <c r="E33" s="110" t="s">
        <v>257</v>
      </c>
      <c r="F33" s="111"/>
      <c r="G33" s="112">
        <v>3</v>
      </c>
      <c r="H33" s="114"/>
      <c r="I33" s="126" t="s">
        <v>258</v>
      </c>
      <c r="J33" s="113"/>
      <c r="K33" s="113"/>
      <c r="L33" s="114"/>
      <c r="M33" s="112">
        <v>513608663</v>
      </c>
      <c r="N33" s="113"/>
      <c r="O33" s="114"/>
      <c r="P33" s="112">
        <v>138</v>
      </c>
      <c r="Q33" s="113"/>
      <c r="R33" s="113"/>
      <c r="S33" s="113"/>
      <c r="T33" s="118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53" t="s">
        <v>251</v>
      </c>
      <c r="D34" s="135"/>
      <c r="E34" s="152" t="s">
        <v>255</v>
      </c>
      <c r="F34" s="136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45" t="s">
        <v>261</v>
      </c>
      <c r="D35" s="132"/>
      <c r="E35" s="110" t="s">
        <v>262</v>
      </c>
      <c r="F35" s="111"/>
      <c r="G35" s="112">
        <v>3</v>
      </c>
      <c r="H35" s="114"/>
      <c r="I35" s="126" t="s">
        <v>250</v>
      </c>
      <c r="J35" s="113"/>
      <c r="K35" s="113"/>
      <c r="L35" s="114"/>
      <c r="M35" s="112">
        <v>514607047</v>
      </c>
      <c r="N35" s="113"/>
      <c r="O35" s="114"/>
      <c r="P35" s="112">
        <v>128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53" t="s">
        <v>259</v>
      </c>
      <c r="D36" s="135"/>
      <c r="E36" s="152" t="s">
        <v>260</v>
      </c>
      <c r="F36" s="13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/>
      <c r="C37" s="131"/>
      <c r="D37" s="132"/>
      <c r="E37" s="132"/>
      <c r="F37" s="111"/>
      <c r="G37" s="112"/>
      <c r="H37" s="114"/>
      <c r="I37" s="112"/>
      <c r="J37" s="113"/>
      <c r="K37" s="113"/>
      <c r="L37" s="114"/>
      <c r="M37" s="112"/>
      <c r="N37" s="113"/>
      <c r="O37" s="114"/>
      <c r="P37" s="112"/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/>
      <c r="D38" s="135"/>
      <c r="E38" s="135"/>
      <c r="F38" s="13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/>
      <c r="C39" s="131"/>
      <c r="D39" s="132"/>
      <c r="E39" s="132"/>
      <c r="F39" s="111"/>
      <c r="G39" s="112"/>
      <c r="H39" s="114"/>
      <c r="I39" s="112"/>
      <c r="J39" s="113"/>
      <c r="K39" s="113"/>
      <c r="L39" s="114"/>
      <c r="M39" s="112"/>
      <c r="N39" s="113"/>
      <c r="O39" s="114"/>
      <c r="P39" s="112"/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/>
      <c r="C41" s="131"/>
      <c r="D41" s="132"/>
      <c r="E41" s="132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6" t="s">
        <v>264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58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君津ジュニアバレーボールクラブ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 t="str">
        <f>IF(入力!C4="","",IF(入力!C5="",入力!C4,入力!C4&amp;"　　"&amp;入力!C5))</f>
        <v>433305672　　434581841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武田　和彦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505676291</v>
      </c>
      <c r="H7" s="265"/>
      <c r="I7" s="265"/>
      <c r="J7" s="265">
        <f>IF(入力!J7="","",入力!J7)</f>
        <v>21051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2</v>
      </c>
      <c r="B9" s="263"/>
      <c r="C9" s="275" t="str">
        <f>IF(入力!C10="","",入力!C10&amp;"　"&amp;入力!E10)</f>
        <v>濱田　龍一</v>
      </c>
      <c r="D9" s="276"/>
      <c r="E9" s="276"/>
      <c r="F9" s="276"/>
      <c r="G9" s="265">
        <f>IF(入力!G9="","",入力!G9)</f>
        <v>505676321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3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原田　賢悟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原田　賢悟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君津市東坂田１－１－６－６０６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０４３９-５５-１６６５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80－3724－7221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香取　優成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昭和小学校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516238731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神　陽向</v>
      </c>
      <c r="D27" s="276"/>
      <c r="E27" s="276"/>
      <c r="F27" s="276"/>
      <c r="G27" s="263">
        <f>IF(入力!G27="","",入力!G27)</f>
        <v>3</v>
      </c>
      <c r="H27" s="263" t="str">
        <f>IF(入力!H27="","",入力!H27)</f>
        <v/>
      </c>
      <c r="I27" s="263" t="str">
        <f>IF(入力!I27="","",入力!I27)</f>
        <v>八重原小学校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514698398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間弓　絢櫻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北子安小学校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515563408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大久保　美空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北子安小学校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515890518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大久保　珠希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請西小学校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513608663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須田　紋奈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北子安小学校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514607047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0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ｷﾐﾂｼﾞｭﾆｱﾊﾞﾚｰﾎﾞｰﾙｸﾗﾌﾞ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君津市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JR内房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君津ジュニアバレーボールクラブ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(男女混合)</v>
      </c>
      <c r="V17" s="331"/>
      <c r="W17" s="331"/>
      <c r="X17" s="332"/>
      <c r="Y17" s="365">
        <f>IF(入力!C4="","",入力!C4)</f>
        <v>433305672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君津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21051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 t="str">
        <f>IF(入力!M7="","",入力!M7)</f>
        <v/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ﾀｹﾀﾞ　ｶｽﾞﾋｺ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47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２９９</v>
      </c>
      <c r="AC22" s="302"/>
      <c r="AD22" s="302"/>
      <c r="AE22" s="302"/>
      <c r="AF22" s="16" t="s">
        <v>73</v>
      </c>
      <c r="AG22" s="302" t="str">
        <f>IF(入力!W7="","",入力!W7)</f>
        <v>１１６１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０４３９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武田　和彦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君津市杢師２－１５－３２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５７</v>
      </c>
      <c r="AY23" s="298"/>
      <c r="AZ23" s="298"/>
      <c r="BA23" s="298"/>
      <c r="BB23" s="19" t="s">
        <v>76</v>
      </c>
      <c r="BC23" s="298" t="str">
        <f>IF(入力!AP8="","",入力!AP8)</f>
        <v>１７５７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ﾊﾏﾀﾞ　ﾘｭｳｲﾁ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41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２９９</v>
      </c>
      <c r="AC24" s="302"/>
      <c r="AD24" s="302"/>
      <c r="AE24" s="302"/>
      <c r="AF24" s="16" t="s">
        <v>73</v>
      </c>
      <c r="AG24" s="302" t="str">
        <f>IF(入力!W9="","",入力!W9)</f>
        <v>１１６２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０４３９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濱田　龍一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君津市南子安２－１９－７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５４</v>
      </c>
      <c r="AY25" s="298"/>
      <c r="AZ25" s="298"/>
      <c r="BA25" s="298"/>
      <c r="BB25" s="19" t="s">
        <v>76</v>
      </c>
      <c r="BC25" s="298" t="str">
        <f>IF(入力!AP10="","",入力!AP10)</f>
        <v>２３４５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/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 t="str">
        <f>IF(入力!AT11="","",入力!AT11)</f>
        <v/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/>
      </c>
      <c r="AC26" s="302"/>
      <c r="AD26" s="302"/>
      <c r="AE26" s="302"/>
      <c r="AF26" s="16" t="s">
        <v>73</v>
      </c>
      <c r="AG26" s="302" t="str">
        <f>IF(入力!W11="","",入力!W11)</f>
        <v/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/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/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/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/>
      </c>
      <c r="AY27" s="298"/>
      <c r="AZ27" s="298"/>
      <c r="BA27" s="298"/>
      <c r="BB27" s="19" t="s">
        <v>76</v>
      </c>
      <c r="BC27" s="298" t="str">
        <f>IF(入力!AP12="","",入力!AP12)</f>
        <v/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ﾊﾗﾀﾞ　ｹﾝｺﾞ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 t="str">
        <f>IF(入力!AT15="","",入力!AT15)</f>
        <v/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２９９</v>
      </c>
      <c r="AC28" s="302"/>
      <c r="AD28" s="302"/>
      <c r="AE28" s="302"/>
      <c r="AF28" s="16" t="s">
        <v>73</v>
      </c>
      <c r="AG28" s="302" t="str">
        <f>IF(入力!W15="","",入力!W15)</f>
        <v>１１４４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０４３９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原田　賢悟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君津市東坂田１－１－６－６０６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５５</v>
      </c>
      <c r="AY29" s="357"/>
      <c r="AZ29" s="357"/>
      <c r="BA29" s="357"/>
      <c r="BB29" s="73" t="s">
        <v>76</v>
      </c>
      <c r="BC29" s="357" t="str">
        <f>IF(入力!AP16="","",入力!AP16)</f>
        <v>１６６５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ｶﾄﾘ　ﾕｳｾｲ
香取　優成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昭和小学校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516238731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150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ｼﾞﾝ　ﾋﾅﾀ
神　陽向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3</v>
      </c>
      <c r="R36" s="391"/>
      <c r="S36" s="392"/>
      <c r="T36" s="409" t="str">
        <f>IF(入力!I27="","",入力!I27)</f>
        <v>八重原小学校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514698398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128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ﾏﾕﾐ　ｱﾔｶ
間弓　絢櫻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4</v>
      </c>
      <c r="R38" s="391"/>
      <c r="S38" s="392"/>
      <c r="T38" s="409" t="str">
        <f>IF(入力!I29="","",入力!I29)</f>
        <v>北子安小学校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515563408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135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ｵｵｸﾎﾞ　ﾐｸ
大久保　美空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4</v>
      </c>
      <c r="R40" s="391"/>
      <c r="S40" s="392"/>
      <c r="T40" s="409" t="str">
        <f>IF(入力!I31="","",入力!I31)</f>
        <v>北子安小学校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515890518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140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ｵｵｸﾎﾞ　ﾀﾏｷ
大久保　珠希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3</v>
      </c>
      <c r="R42" s="391"/>
      <c r="S42" s="392"/>
      <c r="T42" s="409" t="str">
        <f>IF(入力!I33="","",入力!I33)</f>
        <v>請西小学校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513608663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138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ｽﾀﾞ　ｱﾔﾅ
須田　紋奈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3</v>
      </c>
      <c r="R44" s="391"/>
      <c r="S44" s="392"/>
      <c r="T44" s="409" t="str">
        <f>IF(入力!I35="","",入力!I35)</f>
        <v>北子安小学校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514607047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128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 t="str">
        <f>IF(入力!B37="","",入力!B37)</f>
        <v/>
      </c>
      <c r="D46" s="417"/>
      <c r="E46" s="418"/>
      <c r="F46" s="403" t="str">
        <f>IF(入力!C38="","",入力!C37&amp;"　"&amp;入力!E37&amp;"
"&amp;入力!C38&amp;"　"&amp;入力!E38)</f>
        <v/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 t="str">
        <f>IF(入力!G37="","",入力!G37)</f>
        <v/>
      </c>
      <c r="R46" s="391"/>
      <c r="S46" s="392"/>
      <c r="T46" s="409" t="str">
        <f>IF(入力!I37="","",入力!I37)</f>
        <v/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 t="str">
        <f>IF(入力!M37="","",入力!M37)</f>
        <v/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 t="str">
        <f>IF(入力!P37="","",入力!P37)</f>
        <v/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 t="str">
        <f>IF(入力!B39="","",入力!B39)</f>
        <v/>
      </c>
      <c r="D48" s="417"/>
      <c r="E48" s="418"/>
      <c r="F48" s="403" t="str">
        <f>IF(入力!C40="","",入力!C39&amp;"　"&amp;入力!E39&amp;"
"&amp;入力!C40&amp;"　"&amp;入力!E40)</f>
        <v/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 t="str">
        <f>IF(入力!G39="","",入力!G39)</f>
        <v/>
      </c>
      <c r="R48" s="391"/>
      <c r="S48" s="392"/>
      <c r="T48" s="409" t="str">
        <f>IF(入力!I39="","",入力!I39)</f>
        <v/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 t="str">
        <f>IF(入力!M39="","",入力!M39)</f>
        <v/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 t="str">
        <f>IF(入力!P39="","",入力!P39)</f>
        <v/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3" t="s">
        <v>0</v>
      </c>
      <c r="B2" s="263"/>
      <c r="C2" s="266" t="str">
        <f>IF(入力!C3="","",入力!C3)</f>
        <v>君津ジュニアバレーボールクラブ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433305672　　434581841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武田　和彦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505676291</v>
      </c>
      <c r="H7" s="265"/>
      <c r="I7" s="265"/>
      <c r="J7" s="265">
        <f>IF(入力!J7="","",入力!J7)</f>
        <v>21051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濱田　龍一</v>
      </c>
      <c r="D9" s="276"/>
      <c r="E9" s="276"/>
      <c r="F9" s="276"/>
      <c r="G9" s="265">
        <f>IF(入力!G9="","",入力!G9)</f>
        <v>505676321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原田　賢悟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原田　賢悟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" customHeight="1">
      <c r="A17" s="263" t="s">
        <v>6</v>
      </c>
      <c r="B17" s="263"/>
      <c r="C17" s="266" t="str">
        <f>IF(入力!C17="","",入力!C17&amp;"　"&amp;入力!E17)</f>
        <v>君津市東坂田１－１－６－６０６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０４３９-５５-１６６５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80－3724－7221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香取　優成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昭和小学校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516238731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神　陽向</v>
      </c>
      <c r="D27" s="276"/>
      <c r="E27" s="276"/>
      <c r="F27" s="276"/>
      <c r="G27" s="263">
        <f>IF(入力!G27="","",入力!G27)</f>
        <v>3</v>
      </c>
      <c r="H27" s="263" t="str">
        <f>IF(入力!H27="","",入力!H27)</f>
        <v/>
      </c>
      <c r="I27" s="263" t="str">
        <f>IF(入力!I27="","",入力!I27)</f>
        <v>八重原小学校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514698398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間弓　絢櫻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北子安小学校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515563408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大久保　美空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北子安小学校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515890518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大久保　珠希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請西小学校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513608663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須田　紋奈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北子安小学校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514607047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3" t="s">
        <v>0</v>
      </c>
      <c r="B2" s="263"/>
      <c r="C2" s="266" t="str">
        <f>IF(入力!C3="","",入力!C3)</f>
        <v>君津ジュニアバレーボールクラブ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433305672　　434581841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武田　和彦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505676291</v>
      </c>
      <c r="H7" s="265"/>
      <c r="I7" s="265"/>
      <c r="J7" s="265">
        <f>IF(入力!J7="","",入力!J7)</f>
        <v>21051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濱田　龍一</v>
      </c>
      <c r="D9" s="276"/>
      <c r="E9" s="276"/>
      <c r="F9" s="276"/>
      <c r="G9" s="265">
        <f>IF(入力!G9="","",入力!G9)</f>
        <v>505676321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原田　賢悟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原田　賢悟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" customHeight="1">
      <c r="A17" s="263" t="s">
        <v>6</v>
      </c>
      <c r="B17" s="263"/>
      <c r="C17" s="266" t="str">
        <f>IF(入力!C17="","",入力!C17&amp;"　"&amp;入力!E17)</f>
        <v>君津市東坂田１－１－６－６０６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０４３９-５５-１６６５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80－3724－7221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香取　優成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昭和小学校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516238731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神　陽向</v>
      </c>
      <c r="D27" s="276"/>
      <c r="E27" s="276"/>
      <c r="F27" s="276"/>
      <c r="G27" s="263">
        <f>IF(入力!G27="","",入力!G27)</f>
        <v>3</v>
      </c>
      <c r="H27" s="263" t="str">
        <f>IF(入力!H27="","",入力!H27)</f>
        <v/>
      </c>
      <c r="I27" s="263" t="str">
        <f>IF(入力!I27="","",入力!I27)</f>
        <v>八重原小学校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514698398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間弓　絢櫻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北子安小学校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515563408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大久保　美空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北子安小学校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515890518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大久保　珠希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請西小学校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513608663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須田　紋奈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北子安小学校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514607047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>
        <f>入力!Y25</f>
        <v>6</v>
      </c>
      <c r="J5" s="444" t="str">
        <f>IF(入力!A55="","",入力!A55)</f>
        <v>日本一パスの上手いチームを目指し、一生懸命に基礎練習を行っている。今年度の目標は試合になれる事。来年度は勝負したい。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>ｷﾐﾂｼﾞｭﾆｱﾊﾞﾚｰﾎﾞｰﾙｸﾗﾌﾞ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>
        <f>IF(入力!C5="","",入力!C5)</f>
        <v>434581841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武田</v>
      </c>
      <c r="D16" s="33" t="str">
        <f>IF(入力!E8="","",入力!E8)</f>
        <v>和彦</v>
      </c>
      <c r="E16" s="33" t="str">
        <f>IF(入力!C7="","",入力!C7)</f>
        <v>ﾀｹﾀﾞ</v>
      </c>
      <c r="F16" s="33" t="str">
        <f>IF(入力!E7="","",入力!E7)</f>
        <v>ｶｽﾞﾋｺ</v>
      </c>
      <c r="G16" s="33">
        <f>IF(入力!G7="","",入力!G7)</f>
        <v>505676291</v>
      </c>
      <c r="H16" s="33">
        <f>IF(入力!J7="","",入力!J7)</f>
        <v>21051</v>
      </c>
      <c r="I16" s="33" t="str">
        <f>IF(入力!M7="","",入力!M7)</f>
        <v/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１１６１</v>
      </c>
      <c r="T16" s="33" t="str">
        <f>IF(入力!P8="","",入力!P8)</f>
        <v>君津市杢師２－１５－３２</v>
      </c>
      <c r="U16" s="33" t="str">
        <f>IF(入力!AL7="","",入力!AL7)</f>
        <v>０４３９</v>
      </c>
      <c r="V16" s="33" t="str">
        <f>IF(入力!AK8="","",入力!AK8)</f>
        <v>５７</v>
      </c>
      <c r="W16" s="33" t="str">
        <f>IF(入力!AP8="","",入力!AP8)</f>
        <v>１７５７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濱田</v>
      </c>
      <c r="D17" s="33" t="str">
        <f>IF(入力!E10="","",入力!E10)</f>
        <v>龍一</v>
      </c>
      <c r="E17" s="33" t="str">
        <f>IF(入力!C9="","",入力!C9)</f>
        <v>ﾊﾏﾀﾞ</v>
      </c>
      <c r="F17" s="33" t="str">
        <f>IF(入力!E9="","",入力!E9)</f>
        <v>ﾘｭｳｲﾁ</v>
      </c>
      <c r="G17" s="33">
        <f>IF(入力!G9="","",入力!G9)</f>
        <v>505676321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２９９</v>
      </c>
      <c r="S17" s="33" t="str">
        <f>IF(入力!W9="","",入力!W9)</f>
        <v>１１６２</v>
      </c>
      <c r="T17" s="33" t="str">
        <f>IF(入力!P10="","",入力!P10)</f>
        <v>君津市南子安２－１９－７</v>
      </c>
      <c r="U17" s="33" t="str">
        <f>IF(入力!AL9="","",入力!AL9)</f>
        <v>０４３９</v>
      </c>
      <c r="V17" s="33" t="str">
        <f>IF(入力!AK10="","",入力!AK10)</f>
        <v>５４</v>
      </c>
      <c r="W17" s="33" t="str">
        <f>IF(入力!AP10="","",入力!AP10)</f>
        <v>２３４５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２９９</v>
      </c>
      <c r="S22" s="33" t="str">
        <f>IF(入力!W15="","",入力!W15)</f>
        <v>１１４４</v>
      </c>
      <c r="T22" s="33" t="str">
        <f>IF(入力!P16="","",入力!P16)</f>
        <v>君津市東坂田１－１－６－６０６</v>
      </c>
      <c r="U22" s="33" t="str">
        <f>IF(入力!AL15="","",入力!AL15)</f>
        <v>０４３９</v>
      </c>
      <c r="V22" s="33" t="str">
        <f>IF(入力!AK16="","",入力!AK16)</f>
        <v>５５</v>
      </c>
      <c r="W22" s="33" t="str">
        <f>IF(入力!AP16="","",入力!AP16)</f>
        <v>１６６５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ﾊﾗﾀﾞ</v>
      </c>
      <c r="F23" s="33" t="str">
        <f>IF(入力!$E$13="","",入力!$E$13)</f>
        <v>ｹﾝｺﾞ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香取</v>
      </c>
      <c r="D24" s="75" t="str">
        <f>VLOOKUP($B$51,$A$53:$F$352,4)</f>
        <v>優成</v>
      </c>
      <c r="E24" s="75" t="str">
        <f>VLOOKUP($B$51,$A$53:$F$352,5)</f>
        <v>ｶﾄﾘ</v>
      </c>
      <c r="F24" s="75" t="str">
        <f>VLOOKUP($B$51,$A$53:$F$352,6)</f>
        <v>ﾕｳｾｲ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香取</v>
      </c>
      <c r="D53" s="33" t="str">
        <f>IF(入力!E26="","",入力!E26)</f>
        <v>優成</v>
      </c>
      <c r="E53" s="33" t="str">
        <f>IF(入力!C25="","",入力!C25)</f>
        <v>ｶﾄﾘ</v>
      </c>
      <c r="F53" s="33" t="str">
        <f>IF(入力!E25="","",入力!E25)</f>
        <v>ﾕｳｾｲ</v>
      </c>
      <c r="G53" s="33">
        <f>IF(入力!M25="","",入力!M25)</f>
        <v>516238731</v>
      </c>
      <c r="H53" s="33" t="str">
        <f>IF(入力!I25="","",入力!I25)</f>
        <v>昭和小学校</v>
      </c>
      <c r="I53" s="33">
        <f>IF(入力!G25="","",入力!G25)</f>
        <v>5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神</v>
      </c>
      <c r="D54" s="33" t="str">
        <f>IF(入力!E28="","",入力!E28)</f>
        <v>陽向</v>
      </c>
      <c r="E54" s="33" t="str">
        <f>IF(入力!C27="","",入力!C27)</f>
        <v>ｼﾞﾝ</v>
      </c>
      <c r="F54" s="33" t="str">
        <f>IF(入力!E27="","",入力!E27)</f>
        <v>ﾋﾅﾀ</v>
      </c>
      <c r="G54" s="33">
        <f>IF(入力!M27="","",入力!M27)</f>
        <v>514698398</v>
      </c>
      <c r="H54" s="33" t="str">
        <f>IF(入力!I27="","",入力!I27)</f>
        <v>八重原小学校</v>
      </c>
      <c r="I54" s="33">
        <f>IF(入力!G27="","",入力!G27)</f>
        <v>3</v>
      </c>
      <c r="J54" s="33">
        <f>IF(入力!P27="","",入力!P27)</f>
        <v>128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間弓</v>
      </c>
      <c r="D55" s="33" t="str">
        <f>IF(入力!E30="","",入力!E30)</f>
        <v>絢櫻</v>
      </c>
      <c r="E55" s="33" t="str">
        <f>IF(入力!C29="","",入力!C29)</f>
        <v>ﾏﾕﾐ</v>
      </c>
      <c r="F55" s="33" t="str">
        <f>IF(入力!E29="","",入力!E29)</f>
        <v>ｱﾔｶ</v>
      </c>
      <c r="G55" s="33">
        <f>IF(入力!M29="","",入力!M29)</f>
        <v>515563408</v>
      </c>
      <c r="H55" s="33" t="str">
        <f>IF(入力!I29="","",入力!I29)</f>
        <v>北子安小学校</v>
      </c>
      <c r="I55" s="33">
        <f>IF(入力!G29="","",入力!G29)</f>
        <v>4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大久保</v>
      </c>
      <c r="D56" s="33" t="str">
        <f>IF(入力!E32="","",入力!E32)</f>
        <v>美空</v>
      </c>
      <c r="E56" s="33" t="str">
        <f>IF(入力!C31="","",入力!C31)</f>
        <v>ｵｵｸﾎﾞ</v>
      </c>
      <c r="F56" s="33" t="str">
        <f>IF(入力!E31="","",入力!E31)</f>
        <v>ﾐｸ</v>
      </c>
      <c r="G56" s="33">
        <f>IF(入力!M31="","",入力!M31)</f>
        <v>515890518</v>
      </c>
      <c r="H56" s="33" t="str">
        <f>IF(入力!I31="","",入力!I31)</f>
        <v>北子安小学校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大久保</v>
      </c>
      <c r="D57" s="33" t="str">
        <f>IF(入力!E34="","",入力!E34)</f>
        <v>珠希</v>
      </c>
      <c r="E57" s="33" t="str">
        <f>IF(入力!C33="","",入力!C33)</f>
        <v>ｵｵｸﾎﾞ</v>
      </c>
      <c r="F57" s="33" t="str">
        <f>IF(入力!E33="","",入力!E33)</f>
        <v>ﾀﾏｷ</v>
      </c>
      <c r="G57" s="33">
        <f>IF(入力!M33="","",入力!M33)</f>
        <v>513608663</v>
      </c>
      <c r="H57" s="33" t="str">
        <f>IF(入力!I33="","",入力!I33)</f>
        <v>請西小学校</v>
      </c>
      <c r="I57" s="33">
        <f>IF(入力!G33="","",入力!G33)</f>
        <v>3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須田</v>
      </c>
      <c r="D58" s="33" t="str">
        <f>IF(入力!E36="","",入力!E36)</f>
        <v>紋奈</v>
      </c>
      <c r="E58" s="33" t="str">
        <f>IF(入力!C35="","",入力!C35)</f>
        <v>ｽﾀﾞ</v>
      </c>
      <c r="F58" s="33" t="str">
        <f>IF(入力!E35="","",入力!E35)</f>
        <v>ｱﾔﾅ</v>
      </c>
      <c r="G58" s="33">
        <f>IF(入力!M35="","",入力!M35)</f>
        <v>514607047</v>
      </c>
      <c r="H58" s="33" t="str">
        <f>IF(入力!I35="","",入力!I35)</f>
        <v>北子安小学校</v>
      </c>
      <c r="I58" s="33">
        <f>IF(入力!G35="","",入力!G35)</f>
        <v>3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2017-05-14T09:24:39Z</dcterms:modified>
</cp:coreProperties>
</file>