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" yWindow="-75" windowWidth="12990" windowHeight="1452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<sst xmlns="http://schemas.openxmlformats.org/spreadsheetml/2006/main" count="425" uniqueCount="288">
  <si>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</si>
  <si>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</si>
  <si>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</si>
  <si>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</si>
  <si>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</si>
  <si>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</si>
  <si>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</si>
  <si>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</si>
  <si>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</si>
  <si>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</si>
  <si>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</si>
  <si>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</si>
  <si>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</si>
  <si>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</si>
  <si>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</si>
  <si>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</si>
  <si>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</si>
  <si>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</si>
  <si>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</si>
  <si>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</si>
  <si>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</si>
  <si>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</si>
  <si>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</si>
  <si>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</si>
  <si>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</si>
  <si>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</si>
  <si>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</si>
  <si>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</si>
  <si>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</si>
  <si>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</si>
  <si>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</si>
  <si>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</si>
  <si>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</si>
  <si>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</si>
  <si>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</si>
  <si>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</si>
  <si>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</si>
  <si>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</si>
  <si>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</si>
  <si>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</si>
  <si>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</si>
  <si>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</si>
  <si>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</si>
  <si>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</si>
  <si>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</si>
  <si>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</si>
  <si>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</si>
  <si>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</si>
  <si>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</si>
  <si>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</si>
  <si>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</si>
  <si>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</si>
  <si>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</si>
  <si>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</si>
  <si>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</si>
  <si>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</si>
  <si>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</si>
  <si>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</si>
  <si>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</si>
  <si>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</si>
  <si>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</si>
  <si>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</si>
  <si>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</si>
  <si>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</si>
  <si>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</si>
  <si>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</si>
  <si>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</si>
  <si>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</si>
  <si>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</si>
  <si>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</si>
  <si>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</si>
  <si>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</si>
  <si>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</si>
  <si>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</si>
  <si>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</si>
  <si>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</si>
  <si>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</si>
  <si>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</si>
  <si>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</si>
  <si>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</si>
  <si>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</si>
  <si>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</si>
  <si>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</si>
  <si>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</si>
  <si>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</si>
  <si>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</si>
  <si>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</si>
  <si>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</si>
  <si>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</si>
  <si>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</si>
  <si>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</si>
  <si>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</si>
  <si>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</si>
  <si>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</si>
  <si>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</si>
  <si>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</si>
  <si>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</si>
  <si>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</si>
  <si>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</si>
  <si>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</si>
  <si>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</si>
  <si>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</si>
  <si>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</si>
  <si>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</si>
  <si>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</si>
  <si>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</si>
  <si>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</si>
  <si>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</si>
  <si>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</si>
  <si>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</si>
  <si>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</si>
  <si>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</si>
  <si>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</si>
  <si>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</si>
  <si>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</si>
  <si>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</si>
  <si>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</si>
  <si>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</si>
  <si>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</si>
  <si>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</si>
  <si>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</si>
  <si>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</si>
  <si>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</si>
  <si>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</si>
  <si>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</si>
  <si>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</si>
  <si>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</si>
  <si>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</si>
  <si>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</si>
  <si>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</si>
  <si>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</si>
  <si>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</si>
  <si>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</si>
  <si>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</si>
  <si>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</si>
  <si>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</si>
  <si>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</si>
  <si>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</si>
  <si>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</si>
  <si>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</si>
  <si>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</si>
  <si>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</si>
  <si>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</si>
  <si>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</si>
  <si>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</si>
  <si>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</si>
  <si>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</si>
  <si>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</si>
  <si>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</si>
  <si>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</si>
  <si>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</si>
  <si>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</si>
  <si>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</si>
  <si>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</si>
  <si>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</si>
  <si>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</si>
  <si>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</si>
  <si>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</si>
  <si>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</si>
  <si>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</si>
  <si>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</si>
  <si>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</si>
  <si>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</si>
  <si>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</si>
  <si>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</si>
  <si>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</si>
  <si>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</si>
  <si>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</si>
  <si>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</si>
  <si>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</si>
  <si>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</si>
  <si>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</si>
  <si>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</si>
  <si>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</si>
  <si>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</si>
  <si>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</si>
  <si>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</si>
  <si>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</si>
  <si>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</si>
  <si>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</si>
  <si>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</si>
  <si>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</si>
  <si>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</si>
  <si>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</si>
  <si>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</si>
  <si>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</si>
  <si>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</si>
  <si>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</si>
  <si>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</si>
  <si>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</si>
  <si>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</si>
  <si>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</si>
  <si>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</si>
  <si>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</si>
  <si>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</si>
  <si>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</si>
  <si>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</si>
  <si>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</si>
  <si>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</si>
  <si>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</si>
  <si>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浦安SVC</t>
    <rPh sb="0" eb="2">
      <t>ウラヤス</t>
    </rPh>
    <phoneticPr fontId="2"/>
  </si>
  <si>
    <t>ｳﾗﾔｽｴｽﾌﾞｲｼｰ</t>
    <phoneticPr fontId="2"/>
  </si>
  <si>
    <t>浦安市</t>
    <rPh sb="0" eb="3">
      <t>ウラヤスシ</t>
    </rPh>
    <phoneticPr fontId="2"/>
  </si>
  <si>
    <t>東西線</t>
    <rPh sb="0" eb="3">
      <t>トウザイセン</t>
    </rPh>
    <phoneticPr fontId="2"/>
  </si>
  <si>
    <t>浦安</t>
    <rPh sb="0" eb="2">
      <t>ウラヤス</t>
    </rPh>
    <phoneticPr fontId="2"/>
  </si>
  <si>
    <t>小野寺</t>
    <phoneticPr fontId="2"/>
  </si>
  <si>
    <t>豊</t>
    <rPh sb="0" eb="1">
      <t>ユタカ</t>
    </rPh>
    <phoneticPr fontId="2"/>
  </si>
  <si>
    <t>ｵﾉﾃﾞﾗ</t>
    <phoneticPr fontId="2"/>
  </si>
  <si>
    <t>ﾕﾀｶ</t>
    <phoneticPr fontId="2"/>
  </si>
  <si>
    <t>090</t>
    <phoneticPr fontId="2"/>
  </si>
  <si>
    <t>8559</t>
    <phoneticPr fontId="2"/>
  </si>
  <si>
    <t>0702</t>
    <phoneticPr fontId="2"/>
  </si>
  <si>
    <t>淳</t>
    <phoneticPr fontId="2"/>
  </si>
  <si>
    <t>小野寺</t>
    <phoneticPr fontId="2"/>
  </si>
  <si>
    <t>弥生</t>
    <rPh sb="0" eb="2">
      <t>ヤヨイ</t>
    </rPh>
    <phoneticPr fontId="2"/>
  </si>
  <si>
    <t>ﾜﾀﾅﾍﾞ</t>
    <phoneticPr fontId="2"/>
  </si>
  <si>
    <t>ｱﾂｼ</t>
    <phoneticPr fontId="2"/>
  </si>
  <si>
    <t>ｵﾉﾃﾞﾗ</t>
    <phoneticPr fontId="2"/>
  </si>
  <si>
    <t>ﾔﾖｲ</t>
    <phoneticPr fontId="2"/>
  </si>
  <si>
    <t>274</t>
    <phoneticPr fontId="2"/>
  </si>
  <si>
    <t>千葉県船橋市芝山1-21-15</t>
    <phoneticPr fontId="2"/>
  </si>
  <si>
    <t>274</t>
    <phoneticPr fontId="2"/>
  </si>
  <si>
    <t>0816</t>
    <phoneticPr fontId="2"/>
  </si>
  <si>
    <t>千葉県浦安市富士見3-20-10</t>
    <rPh sb="0" eb="3">
      <t>チバケン</t>
    </rPh>
    <rPh sb="3" eb="6">
      <t>ウラヤスシ</t>
    </rPh>
    <rPh sb="6" eb="9">
      <t>フジミ</t>
    </rPh>
    <phoneticPr fontId="2"/>
  </si>
  <si>
    <t>ｲｲﾀﾞ</t>
    <phoneticPr fontId="2"/>
  </si>
  <si>
    <t>ﾋﾛﾑ</t>
    <phoneticPr fontId="2"/>
  </si>
  <si>
    <t>浦安市立東野小学校</t>
    <rPh sb="0" eb="2">
      <t>ウラヤス</t>
    </rPh>
    <rPh sb="2" eb="4">
      <t>シリツ</t>
    </rPh>
    <rPh sb="4" eb="6">
      <t>ヒガシノ</t>
    </rPh>
    <rPh sb="6" eb="9">
      <t>ショウガッコウ</t>
    </rPh>
    <phoneticPr fontId="2"/>
  </si>
  <si>
    <t>ｲｲｽﾞﾐ</t>
    <phoneticPr fontId="2"/>
  </si>
  <si>
    <t>ﾄﾓｷ</t>
    <phoneticPr fontId="2"/>
  </si>
  <si>
    <t>ﾅﾙｵｶ</t>
    <phoneticPr fontId="2"/>
  </si>
  <si>
    <t>ﾕｳｷ</t>
    <phoneticPr fontId="2"/>
  </si>
  <si>
    <t>市川市立南新浜小学校</t>
    <rPh sb="0" eb="4">
      <t>イチカワシリツ</t>
    </rPh>
    <phoneticPr fontId="2"/>
  </si>
  <si>
    <r>
      <rPr>
        <sz val="11"/>
        <color indexed="8"/>
        <rFont val="ＭＳ Ｐゴシック"/>
        <family val="3"/>
        <charset val="128"/>
      </rPr>
      <t>小林</t>
    </r>
    <r>
      <rPr>
        <sz val="11"/>
        <color indexed="8"/>
        <rFont val="Calibri"/>
        <family val="2"/>
      </rPr>
      <t/>
    </r>
    <phoneticPr fontId="2"/>
  </si>
  <si>
    <t>ｺﾊﾞﾔｼ</t>
    <phoneticPr fontId="2"/>
  </si>
  <si>
    <t>ﾘｮｳｶﾞ</t>
    <phoneticPr fontId="2"/>
  </si>
  <si>
    <t>浦安市立舞浜小学校</t>
    <rPh sb="0" eb="2">
      <t>ウラヤス</t>
    </rPh>
    <rPh sb="2" eb="4">
      <t>シリツ</t>
    </rPh>
    <rPh sb="4" eb="6">
      <t>マイハマ</t>
    </rPh>
    <rPh sb="6" eb="9">
      <t>ショウガッコウ</t>
    </rPh>
    <phoneticPr fontId="2"/>
  </si>
  <si>
    <r>
      <rPr>
        <sz val="11"/>
        <color indexed="8"/>
        <rFont val="ＭＳ Ｐゴシック"/>
        <family val="3"/>
        <charset val="128"/>
      </rPr>
      <t>工藤</t>
    </r>
    <r>
      <rPr>
        <sz val="11"/>
        <color indexed="8"/>
        <rFont val="Calibri"/>
        <family val="2"/>
      </rPr>
      <t/>
    </r>
    <phoneticPr fontId="2"/>
  </si>
  <si>
    <t>ｸﾄﾞｳ</t>
    <phoneticPr fontId="2"/>
  </si>
  <si>
    <t>ｼｮｳ</t>
    <phoneticPr fontId="2"/>
  </si>
  <si>
    <t>市川市立新井小学校</t>
    <rPh sb="0" eb="2">
      <t>イチカワ</t>
    </rPh>
    <rPh sb="2" eb="4">
      <t>シリツ</t>
    </rPh>
    <phoneticPr fontId="2"/>
  </si>
  <si>
    <t>ｳﾏﾀﾞﾃ</t>
    <phoneticPr fontId="2"/>
  </si>
  <si>
    <t>ｼｭｳｲﾁ</t>
    <phoneticPr fontId="2"/>
  </si>
  <si>
    <t>浦安市立南小学校</t>
    <rPh sb="0" eb="2">
      <t>ウラヤス</t>
    </rPh>
    <rPh sb="2" eb="4">
      <t>シリツ</t>
    </rPh>
    <rPh sb="4" eb="5">
      <t>ミナミ</t>
    </rPh>
    <rPh sb="5" eb="8">
      <t>ショウガッコウ</t>
    </rPh>
    <phoneticPr fontId="2"/>
  </si>
  <si>
    <r>
      <rPr>
        <sz val="11"/>
        <color indexed="8"/>
        <rFont val="ＭＳ Ｐゴシック"/>
        <family val="3"/>
        <charset val="128"/>
      </rPr>
      <t>笈川</t>
    </r>
    <r>
      <rPr>
        <sz val="11"/>
        <color indexed="8"/>
        <rFont val="Calibri"/>
        <family val="2"/>
      </rPr>
      <t/>
    </r>
    <phoneticPr fontId="2"/>
  </si>
  <si>
    <t>ｵｲｶﾜ</t>
    <phoneticPr fontId="2"/>
  </si>
  <si>
    <t>ﾊﾔﾄ</t>
    <phoneticPr fontId="2"/>
  </si>
  <si>
    <t>ﾋﾗﾉ</t>
    <phoneticPr fontId="2"/>
  </si>
  <si>
    <t>ﾊﾙ</t>
    <phoneticPr fontId="2"/>
  </si>
  <si>
    <t>090</t>
    <phoneticPr fontId="2"/>
  </si>
  <si>
    <t>7725</t>
    <phoneticPr fontId="2"/>
  </si>
  <si>
    <t>6285</t>
    <phoneticPr fontId="2"/>
  </si>
  <si>
    <t>080</t>
    <phoneticPr fontId="2"/>
  </si>
  <si>
    <t>4321</t>
    <phoneticPr fontId="2"/>
  </si>
  <si>
    <t>0841</t>
    <phoneticPr fontId="2"/>
  </si>
  <si>
    <t>小野寺</t>
    <phoneticPr fontId="2"/>
  </si>
  <si>
    <t>千葉県船橋市芝山1-21-15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</si>
  <si>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飯田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</si>
  <si>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大夢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</si>
  <si>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飯泉</t>
    </r>
    <phoneticPr fontId="2"/>
  </si>
  <si>
    <t>智稀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</si>
  <si>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成岡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</si>
  <si>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馬立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</si>
  <si>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颯人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</si>
  <si>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平野</t>
    </r>
    <r>
      <rPr>
        <sz val="11"/>
        <color indexed="8"/>
        <rFont val="Calibri"/>
        <family val="2"/>
      </rPr>
      <t/>
    </r>
    <phoneticPr fontId="2"/>
  </si>
  <si>
    <t>0816</t>
    <phoneticPr fontId="2"/>
  </si>
  <si>
    <t>千葉県船橋市芝山1-21-15</t>
    <phoneticPr fontId="2"/>
  </si>
  <si>
    <t>渡部</t>
    <phoneticPr fontId="2"/>
  </si>
  <si>
    <t>①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</si>
  <si>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佑稀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</si>
  <si>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凌我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</si>
  <si>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匠生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</si>
  <si>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秀一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</si>
  <si>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晴</t>
    </r>
    <phoneticPr fontId="2"/>
  </si>
  <si>
    <t>西村</t>
    <rPh sb="0" eb="2">
      <t>ニシムラ</t>
    </rPh>
    <phoneticPr fontId="2"/>
  </si>
  <si>
    <t>朋哉</t>
    <rPh sb="0" eb="1">
      <t>トモ</t>
    </rPh>
    <rPh sb="1" eb="2">
      <t>ヤ</t>
    </rPh>
    <phoneticPr fontId="2"/>
  </si>
  <si>
    <t>ﾆｼﾑﾗ</t>
    <phoneticPr fontId="2"/>
  </si>
  <si>
    <t>ﾄﾓﾔ</t>
    <phoneticPr fontId="2"/>
  </si>
  <si>
    <t>伊藤</t>
    <rPh sb="0" eb="2">
      <t>イトウ</t>
    </rPh>
    <phoneticPr fontId="2"/>
  </si>
  <si>
    <t>光</t>
    <rPh sb="0" eb="1">
      <t>ヒカ</t>
    </rPh>
    <phoneticPr fontId="2"/>
  </si>
  <si>
    <t>ｲﾄｳ</t>
    <phoneticPr fontId="2"/>
  </si>
  <si>
    <t>ﾋｶﾙ</t>
    <phoneticPr fontId="2"/>
  </si>
  <si>
    <t>猪腰</t>
    <phoneticPr fontId="2"/>
  </si>
  <si>
    <t>真聖</t>
    <rPh sb="0" eb="1">
      <t>シン</t>
    </rPh>
    <rPh sb="1" eb="2">
      <t>セイ</t>
    </rPh>
    <phoneticPr fontId="2"/>
  </si>
  <si>
    <t>ｲﾉｺｼ</t>
    <phoneticPr fontId="2"/>
  </si>
  <si>
    <t>ﾏﾅﾄ</t>
    <phoneticPr fontId="2"/>
  </si>
  <si>
    <t>市川市立新井小学校</t>
    <rPh sb="0" eb="2">
      <t>イチカワ</t>
    </rPh>
    <rPh sb="2" eb="4">
      <t>シリツ</t>
    </rPh>
    <rPh sb="4" eb="6">
      <t>アライ</t>
    </rPh>
    <rPh sb="6" eb="9">
      <t>ショウガッコウ</t>
    </rPh>
    <phoneticPr fontId="2"/>
  </si>
  <si>
    <t>浦安市立浦安小学校</t>
    <rPh sb="0" eb="2">
      <t>ウラヤス</t>
    </rPh>
    <rPh sb="2" eb="4">
      <t>シリツ</t>
    </rPh>
    <rPh sb="4" eb="6">
      <t>ウラヤス</t>
    </rPh>
    <rPh sb="6" eb="9">
      <t>ショウガッコウ</t>
    </rPh>
    <phoneticPr fontId="2"/>
  </si>
  <si>
    <t>日頃の練習成果を十分発揮し、悔いのない大会にすることを目指す。</t>
    <rPh sb="0" eb="2">
      <t>ヒゴロ</t>
    </rPh>
    <rPh sb="3" eb="5">
      <t>レンシュウ</t>
    </rPh>
    <rPh sb="5" eb="7">
      <t>セイカ</t>
    </rPh>
    <rPh sb="8" eb="10">
      <t>ジュウブン</t>
    </rPh>
    <rPh sb="10" eb="12">
      <t>ハッキ</t>
    </rPh>
    <rPh sb="14" eb="15">
      <t>ク</t>
    </rPh>
    <rPh sb="19" eb="21">
      <t>タイカイ</t>
    </rPh>
    <rPh sb="27" eb="29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</si>
</sst>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31" zoomScaleNormal="100" workbookViewId="0">
      <selection activeCell="Y29" sqref="Y2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179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430738278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6">
        <v>12001</v>
      </c>
      <c r="K5" s="146"/>
      <c r="L5" s="146"/>
      <c r="M5" s="146"/>
      <c r="N5" s="146"/>
      <c r="O5" s="146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4" t="s">
        <v>207</v>
      </c>
      <c r="D7" s="135"/>
      <c r="E7" s="110" t="s">
        <v>208</v>
      </c>
      <c r="F7" s="111"/>
      <c r="G7" s="92">
        <v>507272173</v>
      </c>
      <c r="H7" s="92"/>
      <c r="I7" s="92"/>
      <c r="J7" s="92">
        <v>21063</v>
      </c>
      <c r="K7" s="92"/>
      <c r="L7" s="92"/>
      <c r="M7" s="92">
        <v>330455</v>
      </c>
      <c r="N7" s="92"/>
      <c r="O7" s="92"/>
      <c r="P7" s="89" t="s">
        <v>72</v>
      </c>
      <c r="Q7" s="90"/>
      <c r="R7" s="108" t="s">
        <v>219</v>
      </c>
      <c r="S7" s="108"/>
      <c r="T7" s="108"/>
      <c r="U7" s="108"/>
      <c r="V7" s="50" t="s">
        <v>73</v>
      </c>
      <c r="W7" s="107" t="s">
        <v>264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209</v>
      </c>
      <c r="AM7" s="147"/>
      <c r="AN7" s="147"/>
      <c r="AO7" s="147"/>
      <c r="AP7" s="147"/>
      <c r="AQ7" s="147"/>
      <c r="AR7" s="147"/>
      <c r="AS7" s="59" t="s">
        <v>75</v>
      </c>
      <c r="AT7" s="257">
        <v>56</v>
      </c>
    </row>
    <row r="8" spans="1:51" ht="18" customHeight="1">
      <c r="A8" s="99"/>
      <c r="B8" s="100"/>
      <c r="C8" s="137" t="s">
        <v>254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8" t="s">
        <v>265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210</v>
      </c>
      <c r="AL8" s="151"/>
      <c r="AM8" s="151"/>
      <c r="AN8" s="151"/>
      <c r="AO8" s="60" t="s">
        <v>76</v>
      </c>
      <c r="AP8" s="151" t="s">
        <v>211</v>
      </c>
      <c r="AQ8" s="151"/>
      <c r="AR8" s="151"/>
      <c r="AS8" s="152"/>
      <c r="AT8" s="257"/>
    </row>
    <row r="9" spans="1:51" ht="14.45" customHeight="1">
      <c r="A9" s="99" t="s">
        <v>150</v>
      </c>
      <c r="B9" s="100"/>
      <c r="C9" s="134" t="s">
        <v>215</v>
      </c>
      <c r="D9" s="135"/>
      <c r="E9" s="110" t="s">
        <v>216</v>
      </c>
      <c r="F9" s="111"/>
      <c r="G9" s="92">
        <v>507252849</v>
      </c>
      <c r="H9" s="92"/>
      <c r="I9" s="92"/>
      <c r="J9" s="92">
        <v>21064</v>
      </c>
      <c r="K9" s="92"/>
      <c r="L9" s="92"/>
      <c r="M9" s="92"/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248</v>
      </c>
      <c r="AM9" s="147"/>
      <c r="AN9" s="147"/>
      <c r="AO9" s="147"/>
      <c r="AP9" s="147"/>
      <c r="AQ9" s="147"/>
      <c r="AR9" s="147"/>
      <c r="AS9" s="59" t="s">
        <v>194</v>
      </c>
      <c r="AT9" s="258">
        <v>48</v>
      </c>
    </row>
    <row r="10" spans="1:51" ht="18" customHeight="1">
      <c r="A10" s="99"/>
      <c r="B10" s="100"/>
      <c r="C10" s="137" t="s">
        <v>266</v>
      </c>
      <c r="D10" s="138"/>
      <c r="E10" s="139" t="s">
        <v>212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223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249</v>
      </c>
      <c r="AL10" s="151"/>
      <c r="AM10" s="151"/>
      <c r="AN10" s="151"/>
      <c r="AO10" s="60" t="s">
        <v>195</v>
      </c>
      <c r="AP10" s="151" t="s">
        <v>250</v>
      </c>
      <c r="AQ10" s="151"/>
      <c r="AR10" s="151"/>
      <c r="AS10" s="152"/>
      <c r="AT10" s="258"/>
    </row>
    <row r="11" spans="1:51" ht="14.45" customHeight="1">
      <c r="A11" s="99" t="s">
        <v>151</v>
      </c>
      <c r="B11" s="100"/>
      <c r="C11" s="134" t="s">
        <v>217</v>
      </c>
      <c r="D11" s="135"/>
      <c r="E11" s="110" t="s">
        <v>218</v>
      </c>
      <c r="F11" s="111"/>
      <c r="G11" s="92">
        <v>507290436</v>
      </c>
      <c r="H11" s="92"/>
      <c r="I11" s="92"/>
      <c r="J11" s="92">
        <v>22033</v>
      </c>
      <c r="K11" s="92"/>
      <c r="L11" s="92"/>
      <c r="M11" s="92"/>
      <c r="N11" s="92"/>
      <c r="O11" s="92"/>
      <c r="P11" s="89" t="s">
        <v>72</v>
      </c>
      <c r="Q11" s="90"/>
      <c r="R11" s="108" t="s">
        <v>221</v>
      </c>
      <c r="S11" s="108"/>
      <c r="T11" s="108"/>
      <c r="U11" s="108"/>
      <c r="V11" s="50" t="s">
        <v>73</v>
      </c>
      <c r="W11" s="107" t="s">
        <v>222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 t="s">
        <v>251</v>
      </c>
      <c r="AM11" s="147"/>
      <c r="AN11" s="147"/>
      <c r="AO11" s="147"/>
      <c r="AP11" s="147"/>
      <c r="AQ11" s="147"/>
      <c r="AR11" s="147"/>
      <c r="AS11" s="59" t="s">
        <v>194</v>
      </c>
      <c r="AT11" s="258">
        <v>43</v>
      </c>
    </row>
    <row r="12" spans="1:51" ht="18" customHeight="1">
      <c r="A12" s="99"/>
      <c r="B12" s="100"/>
      <c r="C12" s="137" t="s">
        <v>213</v>
      </c>
      <c r="D12" s="138"/>
      <c r="E12" s="139" t="s">
        <v>214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255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252</v>
      </c>
      <c r="AL12" s="151"/>
      <c r="AM12" s="151"/>
      <c r="AN12" s="151"/>
      <c r="AO12" s="60" t="s">
        <v>195</v>
      </c>
      <c r="AP12" s="151" t="s">
        <v>253</v>
      </c>
      <c r="AQ12" s="151"/>
      <c r="AR12" s="151"/>
      <c r="AS12" s="152"/>
      <c r="AT12" s="258"/>
    </row>
    <row r="13" spans="1:51" ht="15" customHeight="1">
      <c r="A13" s="99" t="s">
        <v>152</v>
      </c>
      <c r="B13" s="100"/>
      <c r="C13" s="134" t="s">
        <v>207</v>
      </c>
      <c r="D13" s="135"/>
      <c r="E13" s="110" t="s">
        <v>208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37" t="s">
        <v>205</v>
      </c>
      <c r="D14" s="138"/>
      <c r="E14" s="139" t="s">
        <v>206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5" t="s">
        <v>166</v>
      </c>
      <c r="B15" s="100"/>
      <c r="C15" s="134" t="s">
        <v>207</v>
      </c>
      <c r="D15" s="135"/>
      <c r="E15" s="110" t="s">
        <v>208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221</v>
      </c>
      <c r="S15" s="108"/>
      <c r="T15" s="108"/>
      <c r="U15" s="108"/>
      <c r="V15" s="49" t="s">
        <v>73</v>
      </c>
      <c r="W15" s="107" t="s">
        <v>222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209</v>
      </c>
      <c r="AM15" s="147"/>
      <c r="AN15" s="147"/>
      <c r="AO15" s="147"/>
      <c r="AP15" s="147"/>
      <c r="AQ15" s="147"/>
      <c r="AR15" s="147"/>
      <c r="AS15" s="59" t="s">
        <v>194</v>
      </c>
      <c r="AT15" s="257">
        <v>56</v>
      </c>
    </row>
    <row r="16" spans="1:51" ht="18" customHeight="1">
      <c r="A16" s="99"/>
      <c r="B16" s="100"/>
      <c r="C16" s="137" t="s">
        <v>205</v>
      </c>
      <c r="D16" s="138"/>
      <c r="E16" s="139" t="s">
        <v>206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8" t="s">
        <v>220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210</v>
      </c>
      <c r="AL16" s="151"/>
      <c r="AM16" s="151"/>
      <c r="AN16" s="151"/>
      <c r="AO16" s="60" t="s">
        <v>195</v>
      </c>
      <c r="AP16" s="151" t="s">
        <v>211</v>
      </c>
      <c r="AQ16" s="151"/>
      <c r="AR16" s="151"/>
      <c r="AS16" s="152"/>
      <c r="AT16" s="257"/>
    </row>
    <row r="17" spans="1:46">
      <c r="A17" s="99" t="s">
        <v>6</v>
      </c>
      <c r="B17" s="100"/>
      <c r="C17" s="157" t="str">
        <f>IF(P16="","",P16)</f>
        <v>千葉県船橋市芝山1-21-15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090-8559-0702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58" t="s">
        <v>173</v>
      </c>
      <c r="D23" s="159"/>
      <c r="E23" s="160" t="s">
        <v>174</v>
      </c>
      <c r="F23" s="161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27" t="s">
        <v>167</v>
      </c>
      <c r="Q23" s="142"/>
      <c r="R23" s="142"/>
      <c r="S23" s="142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0"/>
      <c r="C24" s="168" t="s">
        <v>171</v>
      </c>
      <c r="D24" s="169"/>
      <c r="E24" s="170" t="s">
        <v>172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267</v>
      </c>
      <c r="C25" s="134" t="s">
        <v>224</v>
      </c>
      <c r="D25" s="135"/>
      <c r="E25" s="110" t="s">
        <v>225</v>
      </c>
      <c r="F25" s="111"/>
      <c r="G25" s="121">
        <v>6</v>
      </c>
      <c r="H25" s="117"/>
      <c r="I25" s="115" t="s">
        <v>226</v>
      </c>
      <c r="J25" s="116"/>
      <c r="K25" s="116"/>
      <c r="L25" s="117"/>
      <c r="M25" s="121">
        <v>514893269</v>
      </c>
      <c r="N25" s="116"/>
      <c r="O25" s="117"/>
      <c r="P25" s="121">
        <v>147</v>
      </c>
      <c r="Q25" s="116"/>
      <c r="R25" s="116"/>
      <c r="S25" s="116"/>
      <c r="T25" s="122"/>
      <c r="U25" s="1"/>
      <c r="V25" s="1"/>
      <c r="W25" s="1"/>
      <c r="X25" s="1"/>
      <c r="Y25" s="124">
        <v>11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41" t="s">
        <v>256</v>
      </c>
      <c r="D26" s="138"/>
      <c r="E26" s="138" t="s">
        <v>257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227</v>
      </c>
      <c r="D27" s="135"/>
      <c r="E27" s="110" t="s">
        <v>228</v>
      </c>
      <c r="F27" s="111"/>
      <c r="G27" s="121">
        <v>6</v>
      </c>
      <c r="H27" s="117"/>
      <c r="I27" s="115" t="s">
        <v>226</v>
      </c>
      <c r="J27" s="116"/>
      <c r="K27" s="116"/>
      <c r="L27" s="117"/>
      <c r="M27" s="121">
        <v>515720128</v>
      </c>
      <c r="N27" s="116"/>
      <c r="O27" s="117"/>
      <c r="P27" s="121">
        <v>168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41" t="s">
        <v>258</v>
      </c>
      <c r="D28" s="138"/>
      <c r="E28" s="139" t="s">
        <v>259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229</v>
      </c>
      <c r="D29" s="135"/>
      <c r="E29" s="110" t="s">
        <v>230</v>
      </c>
      <c r="F29" s="111"/>
      <c r="G29" s="121">
        <v>5</v>
      </c>
      <c r="H29" s="117"/>
      <c r="I29" s="115" t="s">
        <v>231</v>
      </c>
      <c r="J29" s="116"/>
      <c r="K29" s="116"/>
      <c r="L29" s="117"/>
      <c r="M29" s="121">
        <v>513459818</v>
      </c>
      <c r="N29" s="116"/>
      <c r="O29" s="117"/>
      <c r="P29" s="121">
        <v>146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41" t="s">
        <v>260</v>
      </c>
      <c r="D30" s="138"/>
      <c r="E30" s="138" t="s">
        <v>268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233</v>
      </c>
      <c r="D31" s="135"/>
      <c r="E31" s="110" t="s">
        <v>234</v>
      </c>
      <c r="F31" s="111"/>
      <c r="G31" s="121">
        <v>5</v>
      </c>
      <c r="H31" s="117"/>
      <c r="I31" s="115" t="s">
        <v>235</v>
      </c>
      <c r="J31" s="116"/>
      <c r="K31" s="116"/>
      <c r="L31" s="117"/>
      <c r="M31" s="121">
        <v>514552654</v>
      </c>
      <c r="N31" s="116"/>
      <c r="O31" s="117"/>
      <c r="P31" s="121">
        <v>146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41" t="s">
        <v>232</v>
      </c>
      <c r="D32" s="138"/>
      <c r="E32" s="138" t="s">
        <v>269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237</v>
      </c>
      <c r="D33" s="135"/>
      <c r="E33" s="110" t="s">
        <v>238</v>
      </c>
      <c r="F33" s="111"/>
      <c r="G33" s="121">
        <v>4</v>
      </c>
      <c r="H33" s="117"/>
      <c r="I33" s="115" t="s">
        <v>239</v>
      </c>
      <c r="J33" s="116"/>
      <c r="K33" s="116"/>
      <c r="L33" s="117"/>
      <c r="M33" s="121">
        <v>513459832</v>
      </c>
      <c r="N33" s="116"/>
      <c r="O33" s="117"/>
      <c r="P33" s="121">
        <v>135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41" t="s">
        <v>236</v>
      </c>
      <c r="D34" s="138"/>
      <c r="E34" s="138" t="s">
        <v>270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240</v>
      </c>
      <c r="D35" s="135"/>
      <c r="E35" s="110" t="s">
        <v>241</v>
      </c>
      <c r="F35" s="111"/>
      <c r="G35" s="121">
        <v>4</v>
      </c>
      <c r="H35" s="117"/>
      <c r="I35" s="115" t="s">
        <v>242</v>
      </c>
      <c r="J35" s="116"/>
      <c r="K35" s="116"/>
      <c r="L35" s="117"/>
      <c r="M35" s="121">
        <v>513459893</v>
      </c>
      <c r="N35" s="116"/>
      <c r="O35" s="117"/>
      <c r="P35" s="121">
        <v>135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41" t="s">
        <v>261</v>
      </c>
      <c r="D36" s="138"/>
      <c r="E36" s="138" t="s">
        <v>271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244</v>
      </c>
      <c r="D37" s="135"/>
      <c r="E37" s="110" t="s">
        <v>245</v>
      </c>
      <c r="F37" s="111"/>
      <c r="G37" s="121">
        <v>4</v>
      </c>
      <c r="H37" s="117"/>
      <c r="I37" s="115" t="s">
        <v>226</v>
      </c>
      <c r="J37" s="116"/>
      <c r="K37" s="116"/>
      <c r="L37" s="117"/>
      <c r="M37" s="121">
        <v>513554137</v>
      </c>
      <c r="N37" s="116"/>
      <c r="O37" s="117"/>
      <c r="P37" s="121">
        <v>136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41" t="s">
        <v>243</v>
      </c>
      <c r="D38" s="138"/>
      <c r="E38" s="138" t="s">
        <v>262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246</v>
      </c>
      <c r="D39" s="135"/>
      <c r="E39" s="110" t="s">
        <v>247</v>
      </c>
      <c r="F39" s="111"/>
      <c r="G39" s="121">
        <v>4</v>
      </c>
      <c r="H39" s="117"/>
      <c r="I39" s="115" t="s">
        <v>242</v>
      </c>
      <c r="J39" s="116"/>
      <c r="K39" s="116"/>
      <c r="L39" s="117"/>
      <c r="M39" s="121">
        <v>515877587</v>
      </c>
      <c r="N39" s="116"/>
      <c r="O39" s="117"/>
      <c r="P39" s="121">
        <v>134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41" t="s">
        <v>263</v>
      </c>
      <c r="D40" s="138"/>
      <c r="E40" s="138" t="s">
        <v>272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275</v>
      </c>
      <c r="D41" s="135"/>
      <c r="E41" s="110" t="s">
        <v>276</v>
      </c>
      <c r="F41" s="111"/>
      <c r="G41" s="121">
        <v>4</v>
      </c>
      <c r="H41" s="117"/>
      <c r="I41" s="115" t="s">
        <v>285</v>
      </c>
      <c r="J41" s="116"/>
      <c r="K41" s="116"/>
      <c r="L41" s="117"/>
      <c r="M41" s="121">
        <v>516821950</v>
      </c>
      <c r="N41" s="116"/>
      <c r="O41" s="117"/>
      <c r="P41" s="121">
        <v>133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273</v>
      </c>
      <c r="D42" s="138"/>
      <c r="E42" s="139" t="s">
        <v>274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279</v>
      </c>
      <c r="D43" s="135"/>
      <c r="E43" s="110" t="s">
        <v>280</v>
      </c>
      <c r="F43" s="111"/>
      <c r="G43" s="121">
        <v>1</v>
      </c>
      <c r="H43" s="117"/>
      <c r="I43" s="115" t="s">
        <v>226</v>
      </c>
      <c r="J43" s="116"/>
      <c r="K43" s="116"/>
      <c r="L43" s="117"/>
      <c r="M43" s="121">
        <v>516821944</v>
      </c>
      <c r="N43" s="116"/>
      <c r="O43" s="117"/>
      <c r="P43" s="121">
        <v>120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277</v>
      </c>
      <c r="D44" s="138"/>
      <c r="E44" s="139" t="s">
        <v>278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283</v>
      </c>
      <c r="D45" s="135"/>
      <c r="E45" s="110" t="s">
        <v>284</v>
      </c>
      <c r="F45" s="111"/>
      <c r="G45" s="121">
        <v>2</v>
      </c>
      <c r="H45" s="117"/>
      <c r="I45" s="115" t="s">
        <v>286</v>
      </c>
      <c r="J45" s="116"/>
      <c r="K45" s="116"/>
      <c r="L45" s="117"/>
      <c r="M45" s="121">
        <v>516821966</v>
      </c>
      <c r="N45" s="116"/>
      <c r="O45" s="117"/>
      <c r="P45" s="121">
        <v>121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281</v>
      </c>
      <c r="D46" s="138"/>
      <c r="E46" s="139" t="s">
        <v>282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77"/>
      <c r="D47" s="135"/>
      <c r="E47" s="135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8"/>
      <c r="D48" s="179"/>
      <c r="E48" s="179"/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287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0">
        <f>LEN(A55)</f>
        <v>31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浦安SVC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430738278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小野寺　豊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507272173</v>
      </c>
      <c r="H7" s="265"/>
      <c r="I7" s="265"/>
      <c r="J7" s="265">
        <f>IF(入力!J7="","",入力!J7)</f>
        <v>21063</v>
      </c>
      <c r="K7" s="265"/>
      <c r="L7" s="265"/>
      <c r="M7" s="265">
        <f>IF(入力!M7="","",入力!M7)</f>
        <v>330455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渡部　淳</v>
      </c>
      <c r="D9" s="276"/>
      <c r="E9" s="276"/>
      <c r="F9" s="276"/>
      <c r="G9" s="265">
        <f>IF(入力!G9="","",入力!G9)</f>
        <v>507252849</v>
      </c>
      <c r="H9" s="265"/>
      <c r="I9" s="265"/>
      <c r="J9" s="265">
        <f>IF(入力!J9="","",入力!J9)</f>
        <v>21064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小野寺　弥生</v>
      </c>
      <c r="D11" s="276"/>
      <c r="E11" s="276"/>
      <c r="F11" s="276"/>
      <c r="G11" s="265">
        <f>IF(入力!G11="","",入力!G11)</f>
        <v>507290436</v>
      </c>
      <c r="H11" s="265"/>
      <c r="I11" s="265"/>
      <c r="J11" s="265">
        <f>IF(入力!J11="","",入力!J11)</f>
        <v>22033</v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小野寺　豊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小野寺　豊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3" t="s">
        <v>6</v>
      </c>
      <c r="B17" s="263"/>
      <c r="C17" s="266" t="str">
        <f>IF(入力!C17="","",入力!C17&amp;"　"&amp;入力!E17)</f>
        <v>千葉県船橋市芝山1-21-15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090-8559-0702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 xml:space="preserve"> 飯田　 大夢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浦安市立東野小学校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514893269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 xml:space="preserve"> 飯泉　智稀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浦安市立東野小学校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515720128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 xml:space="preserve"> 成岡　 佑稀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市川市立南新浜小学校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513459818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小林　 凌我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浦安市立舞浜小学校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514552654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工藤　 匠生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市川市立新井小学校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513459832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 xml:space="preserve"> 馬立　 秀一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浦安市立南小学校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513459893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笈川　 颯人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浦安市立東野小学校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513554137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 xml:space="preserve"> 平野　 晴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浦安市立南小学校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515877587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西村　朋哉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市川市立新井小学校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516821950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伊藤　光</v>
      </c>
      <c r="D43" s="276"/>
      <c r="E43" s="276"/>
      <c r="F43" s="276"/>
      <c r="G43" s="263">
        <f>IF(入力!G43="","",入力!G43)</f>
        <v>1</v>
      </c>
      <c r="H43" s="263" t="str">
        <f>IF(入力!H43="","",入力!H43)</f>
        <v/>
      </c>
      <c r="I43" s="263" t="str">
        <f>IF(入力!I43="","",入力!I43)</f>
        <v>浦安市立東野小学校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516821944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猪腰　真聖</v>
      </c>
      <c r="D45" s="276"/>
      <c r="E45" s="276"/>
      <c r="F45" s="276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浦安市立浦安小学校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516821966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F34" sqref="F34:P35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2"/>
      <c r="AW1" s="302"/>
      <c r="AX1" s="4" t="s">
        <v>28</v>
      </c>
      <c r="AY1" s="5"/>
      <c r="AZ1" s="302"/>
      <c r="BA1" s="302"/>
      <c r="BB1" s="4" t="s">
        <v>29</v>
      </c>
      <c r="BC1" s="5"/>
      <c r="BD1" s="302"/>
      <c r="BE1" s="30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3" t="s">
        <v>65</v>
      </c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30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0" t="s">
        <v>32</v>
      </c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3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6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0">
        <v>36</v>
      </c>
      <c r="I12" s="341"/>
      <c r="J12" s="342"/>
      <c r="K12" s="4"/>
    </row>
    <row r="13" spans="1:60" ht="13.5" customHeight="1">
      <c r="F13" s="4" t="s">
        <v>35</v>
      </c>
      <c r="G13" s="4"/>
      <c r="H13" s="343"/>
      <c r="I13" s="344"/>
      <c r="J13" s="34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9" t="s">
        <v>37</v>
      </c>
      <c r="D16" s="314"/>
      <c r="E16" s="314"/>
      <c r="F16" s="314"/>
      <c r="G16" s="315"/>
      <c r="H16" s="338" t="s">
        <v>66</v>
      </c>
      <c r="I16" s="339"/>
      <c r="J16" s="339"/>
      <c r="K16" s="314" t="str">
        <f>IF(入力!C2="","",入力!C2)</f>
        <v>ｳﾗﾔｽｴｽﾌﾞｲｼｰ</v>
      </c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5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305" t="s">
        <v>38</v>
      </c>
      <c r="AK16" s="306"/>
      <c r="AL16" s="306"/>
      <c r="AM16" s="307"/>
      <c r="AN16" s="332" t="str">
        <f>IF(入力!P3="","",入力!P3)</f>
        <v>浦安市</v>
      </c>
      <c r="AO16" s="333"/>
      <c r="AP16" s="333"/>
      <c r="AQ16" s="333"/>
      <c r="AR16" s="333"/>
      <c r="AS16" s="333"/>
      <c r="AT16" s="306" t="s">
        <v>68</v>
      </c>
      <c r="AU16" s="307"/>
      <c r="AV16" s="313" t="s">
        <v>39</v>
      </c>
      <c r="AW16" s="314"/>
      <c r="AX16" s="314"/>
      <c r="AY16" s="315"/>
      <c r="AZ16" s="320" t="str">
        <f>IF(入力!P5="","",入力!P5)</f>
        <v>東西線</v>
      </c>
      <c r="BA16" s="321"/>
      <c r="BB16" s="321"/>
      <c r="BC16" s="321"/>
      <c r="BD16" s="321"/>
      <c r="BE16" s="321"/>
      <c r="BF16" s="372" t="s">
        <v>40</v>
      </c>
    </row>
    <row r="17" spans="3:58" ht="4.5" customHeight="1">
      <c r="C17" s="370"/>
      <c r="D17" s="317"/>
      <c r="E17" s="317"/>
      <c r="F17" s="317"/>
      <c r="G17" s="318"/>
      <c r="H17" s="330" t="str">
        <f>IF(入力!C3="","",入力!C3)</f>
        <v>浦安SVC</v>
      </c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26" t="str">
        <f>IF(入力!J3="","","("&amp;入力!J3&amp;")")</f>
        <v>(男子)</v>
      </c>
      <c r="V17" s="326"/>
      <c r="W17" s="326"/>
      <c r="X17" s="327"/>
      <c r="Y17" s="354">
        <f>IF(入力!C4="","",入力!C4)</f>
        <v>430738278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308"/>
      <c r="AK17" s="309"/>
      <c r="AL17" s="309"/>
      <c r="AM17" s="310"/>
      <c r="AN17" s="334"/>
      <c r="AO17" s="335"/>
      <c r="AP17" s="335"/>
      <c r="AQ17" s="335"/>
      <c r="AR17" s="335"/>
      <c r="AS17" s="335"/>
      <c r="AT17" s="309"/>
      <c r="AU17" s="310"/>
      <c r="AV17" s="316"/>
      <c r="AW17" s="317"/>
      <c r="AX17" s="317"/>
      <c r="AY17" s="318"/>
      <c r="AZ17" s="322"/>
      <c r="BA17" s="323"/>
      <c r="BB17" s="323"/>
      <c r="BC17" s="323"/>
      <c r="BD17" s="323"/>
      <c r="BE17" s="323"/>
      <c r="BF17" s="373"/>
    </row>
    <row r="18" spans="3:58" ht="16.5" customHeight="1">
      <c r="C18" s="371"/>
      <c r="D18" s="295"/>
      <c r="E18" s="295"/>
      <c r="F18" s="295"/>
      <c r="G18" s="319"/>
      <c r="H18" s="298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328"/>
      <c r="V18" s="328"/>
      <c r="W18" s="328"/>
      <c r="X18" s="329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311"/>
      <c r="AK18" s="301"/>
      <c r="AL18" s="301"/>
      <c r="AM18" s="312"/>
      <c r="AN18" s="336"/>
      <c r="AO18" s="337"/>
      <c r="AP18" s="337"/>
      <c r="AQ18" s="337"/>
      <c r="AR18" s="337"/>
      <c r="AS18" s="337"/>
      <c r="AT18" s="301"/>
      <c r="AU18" s="312"/>
      <c r="AV18" s="296"/>
      <c r="AW18" s="295"/>
      <c r="AX18" s="295"/>
      <c r="AY18" s="319"/>
      <c r="AZ18" s="324" t="str">
        <f>IF(入力!AE5="","",入力!AE5)</f>
        <v>浦安</v>
      </c>
      <c r="BA18" s="325"/>
      <c r="BB18" s="325"/>
      <c r="BC18" s="325"/>
      <c r="BD18" s="325"/>
      <c r="BE18" s="325"/>
      <c r="BF18" s="13" t="s">
        <v>41</v>
      </c>
    </row>
    <row r="19" spans="3:58" ht="15" customHeight="1">
      <c r="C19" s="349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4"/>
    </row>
    <row r="20" spans="3:58" ht="15" customHeight="1">
      <c r="C20" s="283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2">
        <f>IF(入力!J7="","",入力!J7)</f>
        <v>21063</v>
      </c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>
        <f>IF(入力!J9="","",入力!J9)</f>
        <v>21064</v>
      </c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>
        <f>IF(入力!J11="","",入力!J11)</f>
        <v>22033</v>
      </c>
      <c r="AT20" s="282"/>
      <c r="AU20" s="282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93"/>
    </row>
    <row r="21" spans="3:58" ht="15" customHeight="1">
      <c r="C21" s="283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2">
        <f>IF(入力!M7="","",入力!M7)</f>
        <v>330455</v>
      </c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 t="str">
        <f>IF(入力!M9="","",入力!M9)</f>
        <v/>
      </c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 t="str">
        <f>IF(入力!M11="","",入力!M11)</f>
        <v/>
      </c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93"/>
    </row>
    <row r="22" spans="3:58" ht="12" customHeight="1">
      <c r="C22" s="377" t="s">
        <v>71</v>
      </c>
      <c r="D22" s="378"/>
      <c r="E22" s="378"/>
      <c r="F22" s="378"/>
      <c r="G22" s="379"/>
      <c r="H22" s="380" t="str">
        <f>IF(入力!C7="","",入力!C7&amp;"　"&amp;入力!E7)</f>
        <v>ｵﾉﾃﾞﾗ　ﾕﾀｶ</v>
      </c>
      <c r="I22" s="285"/>
      <c r="J22" s="285"/>
      <c r="K22" s="285"/>
      <c r="L22" s="285"/>
      <c r="M22" s="285"/>
      <c r="N22" s="285"/>
      <c r="O22" s="285"/>
      <c r="P22" s="285"/>
      <c r="Q22" s="286"/>
      <c r="R22" s="294" t="s">
        <v>45</v>
      </c>
      <c r="S22" s="285"/>
      <c r="T22" s="287">
        <f>IF(入力!AT7="","",入力!AT7)</f>
        <v>56</v>
      </c>
      <c r="U22" s="288"/>
      <c r="V22" s="289"/>
      <c r="W22" s="294" t="s">
        <v>46</v>
      </c>
      <c r="X22" s="294"/>
      <c r="Y22" s="294"/>
      <c r="Z22" s="14" t="s">
        <v>72</v>
      </c>
      <c r="AA22" s="15"/>
      <c r="AB22" s="285" t="str">
        <f>IF(入力!R7="","",入力!R7)</f>
        <v>274</v>
      </c>
      <c r="AC22" s="285"/>
      <c r="AD22" s="285"/>
      <c r="AE22" s="285"/>
      <c r="AF22" s="16" t="s">
        <v>73</v>
      </c>
      <c r="AG22" s="285" t="str">
        <f>IF(入力!W7="","",入力!W7)</f>
        <v>0816</v>
      </c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6"/>
      <c r="AU22" s="294" t="s">
        <v>47</v>
      </c>
      <c r="AV22" s="285"/>
      <c r="AW22" s="285"/>
      <c r="AX22" s="17" t="s">
        <v>74</v>
      </c>
      <c r="AY22" s="285" t="str">
        <f>IF(入力!AL7="","",入力!AL7)</f>
        <v>090</v>
      </c>
      <c r="AZ22" s="285"/>
      <c r="BA22" s="285"/>
      <c r="BB22" s="285"/>
      <c r="BC22" s="285"/>
      <c r="BD22" s="285"/>
      <c r="BE22" s="285"/>
      <c r="BF22" s="18" t="s">
        <v>75</v>
      </c>
    </row>
    <row r="23" spans="3:58" ht="19.5" customHeight="1">
      <c r="C23" s="371" t="s">
        <v>48</v>
      </c>
      <c r="D23" s="295"/>
      <c r="E23" s="295"/>
      <c r="F23" s="295"/>
      <c r="G23" s="319"/>
      <c r="H23" s="346" t="str">
        <f>IF(入力!C8="","",入力!C8&amp;"　"&amp;入力!E8)</f>
        <v>小野寺　豊</v>
      </c>
      <c r="I23" s="347"/>
      <c r="J23" s="347"/>
      <c r="K23" s="347"/>
      <c r="L23" s="347"/>
      <c r="M23" s="347"/>
      <c r="N23" s="347"/>
      <c r="O23" s="347"/>
      <c r="P23" s="347"/>
      <c r="Q23" s="348"/>
      <c r="R23" s="295"/>
      <c r="S23" s="295"/>
      <c r="T23" s="290"/>
      <c r="U23" s="291"/>
      <c r="V23" s="292"/>
      <c r="W23" s="301"/>
      <c r="X23" s="301"/>
      <c r="Y23" s="301"/>
      <c r="Z23" s="298" t="str">
        <f>IF(入力!P8="","",入力!P8)</f>
        <v>千葉県船橋市芝山1-21-15</v>
      </c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300"/>
      <c r="AU23" s="295"/>
      <c r="AV23" s="295"/>
      <c r="AW23" s="295"/>
      <c r="AX23" s="296" t="str">
        <f>IF(入力!AK8="","",入力!AK8)</f>
        <v>8559</v>
      </c>
      <c r="AY23" s="295"/>
      <c r="AZ23" s="295"/>
      <c r="BA23" s="295"/>
      <c r="BB23" s="19" t="s">
        <v>76</v>
      </c>
      <c r="BC23" s="295" t="str">
        <f>IF(入力!AP8="","",入力!AP8)</f>
        <v>0702</v>
      </c>
      <c r="BD23" s="295"/>
      <c r="BE23" s="295"/>
      <c r="BF23" s="297"/>
    </row>
    <row r="24" spans="3:58" ht="12" customHeight="1">
      <c r="C24" s="377" t="s">
        <v>77</v>
      </c>
      <c r="D24" s="378"/>
      <c r="E24" s="378"/>
      <c r="F24" s="378"/>
      <c r="G24" s="379"/>
      <c r="H24" s="380" t="str">
        <f>IF(入力!C9="","",入力!C9&amp;"　"&amp;入力!E9)</f>
        <v>ﾜﾀﾅﾍﾞ　ｱﾂｼ</v>
      </c>
      <c r="I24" s="285"/>
      <c r="J24" s="285"/>
      <c r="K24" s="285"/>
      <c r="L24" s="285"/>
      <c r="M24" s="285"/>
      <c r="N24" s="285"/>
      <c r="O24" s="285"/>
      <c r="P24" s="285"/>
      <c r="Q24" s="286"/>
      <c r="R24" s="294" t="s">
        <v>45</v>
      </c>
      <c r="S24" s="285"/>
      <c r="T24" s="287">
        <f>IF(入力!AT9="","",入力!AT9)</f>
        <v>48</v>
      </c>
      <c r="U24" s="288"/>
      <c r="V24" s="289"/>
      <c r="W24" s="294" t="s">
        <v>46</v>
      </c>
      <c r="X24" s="294"/>
      <c r="Y24" s="294"/>
      <c r="Z24" s="14" t="s">
        <v>72</v>
      </c>
      <c r="AA24" s="15"/>
      <c r="AB24" s="285" t="str">
        <f>IF(入力!R9="","",入力!R9)</f>
        <v/>
      </c>
      <c r="AC24" s="285"/>
      <c r="AD24" s="285"/>
      <c r="AE24" s="285"/>
      <c r="AF24" s="16" t="s">
        <v>73</v>
      </c>
      <c r="AG24" s="285" t="str">
        <f>IF(入力!W9="","",入力!W9)</f>
        <v/>
      </c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6"/>
      <c r="AU24" s="294" t="s">
        <v>47</v>
      </c>
      <c r="AV24" s="285"/>
      <c r="AW24" s="285"/>
      <c r="AX24" s="17" t="s">
        <v>74</v>
      </c>
      <c r="AY24" s="285" t="str">
        <f>IF(入力!AL9="","",入力!AL9)</f>
        <v>090</v>
      </c>
      <c r="AZ24" s="285"/>
      <c r="BA24" s="285"/>
      <c r="BB24" s="285"/>
      <c r="BC24" s="285"/>
      <c r="BD24" s="285"/>
      <c r="BE24" s="285"/>
      <c r="BF24" s="18" t="s">
        <v>75</v>
      </c>
    </row>
    <row r="25" spans="3:58" ht="19.5" customHeight="1">
      <c r="C25" s="371" t="s">
        <v>78</v>
      </c>
      <c r="D25" s="295"/>
      <c r="E25" s="295"/>
      <c r="F25" s="295"/>
      <c r="G25" s="319"/>
      <c r="H25" s="346" t="str">
        <f>IF(入力!C10="","",入力!C10&amp;"　"&amp;入力!E10)</f>
        <v>渡部　淳</v>
      </c>
      <c r="I25" s="347"/>
      <c r="J25" s="347"/>
      <c r="K25" s="347"/>
      <c r="L25" s="347"/>
      <c r="M25" s="347"/>
      <c r="N25" s="347"/>
      <c r="O25" s="347"/>
      <c r="P25" s="347"/>
      <c r="Q25" s="348"/>
      <c r="R25" s="295"/>
      <c r="S25" s="295"/>
      <c r="T25" s="290"/>
      <c r="U25" s="291"/>
      <c r="V25" s="292"/>
      <c r="W25" s="301"/>
      <c r="X25" s="301"/>
      <c r="Y25" s="301"/>
      <c r="Z25" s="298" t="str">
        <f>IF(入力!P10="","",入力!P10)</f>
        <v>千葉県浦安市富士見3-20-10</v>
      </c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300"/>
      <c r="AU25" s="295"/>
      <c r="AV25" s="295"/>
      <c r="AW25" s="295"/>
      <c r="AX25" s="296" t="str">
        <f>IF(入力!AK10="","",入力!AK10)</f>
        <v>7725</v>
      </c>
      <c r="AY25" s="295"/>
      <c r="AZ25" s="295"/>
      <c r="BA25" s="295"/>
      <c r="BB25" s="19" t="s">
        <v>76</v>
      </c>
      <c r="BC25" s="295" t="str">
        <f>IF(入力!AP10="","",入力!AP10)</f>
        <v>6285</v>
      </c>
      <c r="BD25" s="295"/>
      <c r="BE25" s="295"/>
      <c r="BF25" s="297"/>
    </row>
    <row r="26" spans="3:58" ht="12" customHeight="1">
      <c r="C26" s="377" t="s">
        <v>71</v>
      </c>
      <c r="D26" s="378"/>
      <c r="E26" s="378"/>
      <c r="F26" s="378"/>
      <c r="G26" s="379"/>
      <c r="H26" s="380" t="str">
        <f>IF(入力!C11="","",入力!C11&amp;"　"&amp;入力!E11)</f>
        <v>ｵﾉﾃﾞﾗ　ﾔﾖｲ</v>
      </c>
      <c r="I26" s="285"/>
      <c r="J26" s="285"/>
      <c r="K26" s="285"/>
      <c r="L26" s="285"/>
      <c r="M26" s="285"/>
      <c r="N26" s="285"/>
      <c r="O26" s="285"/>
      <c r="P26" s="285"/>
      <c r="Q26" s="286"/>
      <c r="R26" s="294" t="s">
        <v>45</v>
      </c>
      <c r="S26" s="285"/>
      <c r="T26" s="287">
        <f>IF(入力!AT11="","",入力!AT11)</f>
        <v>43</v>
      </c>
      <c r="U26" s="288"/>
      <c r="V26" s="289"/>
      <c r="W26" s="294" t="s">
        <v>46</v>
      </c>
      <c r="X26" s="294"/>
      <c r="Y26" s="294"/>
      <c r="Z26" s="14" t="s">
        <v>72</v>
      </c>
      <c r="AA26" s="15"/>
      <c r="AB26" s="285" t="str">
        <f>IF(入力!R11="","",入力!R11)</f>
        <v>274</v>
      </c>
      <c r="AC26" s="285"/>
      <c r="AD26" s="285"/>
      <c r="AE26" s="285"/>
      <c r="AF26" s="16" t="s">
        <v>73</v>
      </c>
      <c r="AG26" s="285" t="str">
        <f>IF(入力!W11="","",入力!W11)</f>
        <v>0816</v>
      </c>
      <c r="AH26" s="285"/>
      <c r="AI26" s="285"/>
      <c r="AJ26" s="285"/>
      <c r="AK26" s="285"/>
      <c r="AL26" s="285"/>
      <c r="AM26" s="285"/>
      <c r="AN26" s="285"/>
      <c r="AO26" s="285"/>
      <c r="AP26" s="285"/>
      <c r="AQ26" s="285"/>
      <c r="AR26" s="285"/>
      <c r="AS26" s="285"/>
      <c r="AT26" s="286"/>
      <c r="AU26" s="294" t="s">
        <v>47</v>
      </c>
      <c r="AV26" s="285"/>
      <c r="AW26" s="285"/>
      <c r="AX26" s="17" t="s">
        <v>74</v>
      </c>
      <c r="AY26" s="285" t="str">
        <f>IF(入力!AL11="","",入力!AL11)</f>
        <v>080</v>
      </c>
      <c r="AZ26" s="285"/>
      <c r="BA26" s="285"/>
      <c r="BB26" s="285"/>
      <c r="BC26" s="285"/>
      <c r="BD26" s="285"/>
      <c r="BE26" s="285"/>
      <c r="BF26" s="18" t="s">
        <v>75</v>
      </c>
    </row>
    <row r="27" spans="3:58" ht="19.5" customHeight="1">
      <c r="C27" s="371" t="s">
        <v>79</v>
      </c>
      <c r="D27" s="295"/>
      <c r="E27" s="295"/>
      <c r="F27" s="295"/>
      <c r="G27" s="319"/>
      <c r="H27" s="346" t="str">
        <f>IF(入力!C12="","",入力!C12&amp;"　"&amp;入力!E12)</f>
        <v>小野寺　弥生</v>
      </c>
      <c r="I27" s="347"/>
      <c r="J27" s="347"/>
      <c r="K27" s="347"/>
      <c r="L27" s="347"/>
      <c r="M27" s="347"/>
      <c r="N27" s="347"/>
      <c r="O27" s="347"/>
      <c r="P27" s="347"/>
      <c r="Q27" s="348"/>
      <c r="R27" s="295"/>
      <c r="S27" s="295"/>
      <c r="T27" s="290"/>
      <c r="U27" s="291"/>
      <c r="V27" s="292"/>
      <c r="W27" s="301"/>
      <c r="X27" s="301"/>
      <c r="Y27" s="301"/>
      <c r="Z27" s="298" t="str">
        <f>IF(入力!P12="","",入力!P12)</f>
        <v>千葉県船橋市芝山1-21-15</v>
      </c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300"/>
      <c r="AU27" s="295"/>
      <c r="AV27" s="295"/>
      <c r="AW27" s="295"/>
      <c r="AX27" s="296" t="str">
        <f>IF(入力!AK12="","",入力!AK12)</f>
        <v>4321</v>
      </c>
      <c r="AY27" s="295"/>
      <c r="AZ27" s="295"/>
      <c r="BA27" s="295"/>
      <c r="BB27" s="19" t="s">
        <v>76</v>
      </c>
      <c r="BC27" s="295" t="str">
        <f>IF(入力!AP12="","",入力!AP12)</f>
        <v>0841</v>
      </c>
      <c r="BD27" s="295"/>
      <c r="BE27" s="295"/>
      <c r="BF27" s="297"/>
    </row>
    <row r="28" spans="3:58" ht="12" customHeight="1">
      <c r="C28" s="377" t="s">
        <v>71</v>
      </c>
      <c r="D28" s="378"/>
      <c r="E28" s="378"/>
      <c r="F28" s="378"/>
      <c r="G28" s="379"/>
      <c r="H28" s="380" t="str">
        <f>IF(入力!C15="","",入力!C15&amp;"　"&amp;入力!E15)</f>
        <v>ｵﾉﾃﾞﾗ　ﾕﾀｶ</v>
      </c>
      <c r="I28" s="285"/>
      <c r="J28" s="285"/>
      <c r="K28" s="285"/>
      <c r="L28" s="285"/>
      <c r="M28" s="285"/>
      <c r="N28" s="285"/>
      <c r="O28" s="285"/>
      <c r="P28" s="285"/>
      <c r="Q28" s="286"/>
      <c r="R28" s="294" t="s">
        <v>45</v>
      </c>
      <c r="S28" s="285"/>
      <c r="T28" s="287">
        <f>IF(入力!AT15="","",入力!AT15)</f>
        <v>56</v>
      </c>
      <c r="U28" s="288"/>
      <c r="V28" s="289"/>
      <c r="W28" s="294" t="s">
        <v>46</v>
      </c>
      <c r="X28" s="294"/>
      <c r="Y28" s="294"/>
      <c r="Z28" s="14" t="s">
        <v>72</v>
      </c>
      <c r="AA28" s="15"/>
      <c r="AB28" s="285" t="str">
        <f>IF(入力!R15="","",入力!R15)</f>
        <v>274</v>
      </c>
      <c r="AC28" s="285"/>
      <c r="AD28" s="285"/>
      <c r="AE28" s="285"/>
      <c r="AF28" s="16" t="s">
        <v>73</v>
      </c>
      <c r="AG28" s="285" t="str">
        <f>IF(入力!W15="","",入力!W15)</f>
        <v>0816</v>
      </c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6"/>
      <c r="AU28" s="294" t="s">
        <v>47</v>
      </c>
      <c r="AV28" s="285"/>
      <c r="AW28" s="285"/>
      <c r="AX28" s="17" t="s">
        <v>74</v>
      </c>
      <c r="AY28" s="285" t="str">
        <f>IF(入力!AL15="","",入力!AL15)</f>
        <v>090</v>
      </c>
      <c r="AZ28" s="285"/>
      <c r="BA28" s="285"/>
      <c r="BB28" s="285"/>
      <c r="BC28" s="285"/>
      <c r="BD28" s="285"/>
      <c r="BE28" s="285"/>
      <c r="BF28" s="18" t="s">
        <v>75</v>
      </c>
    </row>
    <row r="29" spans="3:58" ht="19.5" customHeight="1" thickBot="1">
      <c r="C29" s="374" t="s">
        <v>49</v>
      </c>
      <c r="D29" s="375"/>
      <c r="E29" s="375"/>
      <c r="F29" s="375"/>
      <c r="G29" s="376"/>
      <c r="H29" s="385" t="str">
        <f>IF(入力!C16="","",入力!C16&amp;"　"&amp;入力!E16)</f>
        <v>小野寺　豊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5"/>
      <c r="S29" s="375"/>
      <c r="T29" s="382"/>
      <c r="U29" s="383"/>
      <c r="V29" s="384"/>
      <c r="W29" s="381"/>
      <c r="X29" s="381"/>
      <c r="Y29" s="381"/>
      <c r="Z29" s="398" t="str">
        <f>IF(入力!P16="","",入力!P16)</f>
        <v>千葉県船橋市芝山1-21-15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5"/>
      <c r="AV29" s="375"/>
      <c r="AW29" s="375"/>
      <c r="AX29" s="401" t="str">
        <f>IF(入力!AK16="","",入力!AK16)</f>
        <v>8559</v>
      </c>
      <c r="AY29" s="375"/>
      <c r="AZ29" s="375"/>
      <c r="BA29" s="375"/>
      <c r="BB29" s="73" t="s">
        <v>76</v>
      </c>
      <c r="BC29" s="375" t="str">
        <f>IF(入力!AP16="","",入力!AP16)</f>
        <v>0702</v>
      </c>
      <c r="BD29" s="375"/>
      <c r="BE29" s="375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ｲｲﾀﾞ　ﾋﾛﾑ
 飯田　 大夢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浦安市立東野小学校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514893269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147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ｲｲｽﾞﾐ　ﾄﾓｷ
 飯泉　智稀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浦安市立東野小学校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515720128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168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ﾅﾙｵｶ　ﾕｳｷ
 成岡　 佑稀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5</v>
      </c>
      <c r="R38" s="391"/>
      <c r="S38" s="392"/>
      <c r="T38" s="409" t="str">
        <f>IF(入力!I29="","",入力!I29)</f>
        <v>市川市立南新浜小学校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513459818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146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ｺﾊﾞﾔｼ　ﾘｮｳｶﾞ
小林　 凌我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浦安市立舞浜小学校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514552654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146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ｸﾄﾞｳ　ｼｮｳ
工藤　 匠生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4</v>
      </c>
      <c r="R42" s="391"/>
      <c r="S42" s="392"/>
      <c r="T42" s="409" t="str">
        <f>IF(入力!I33="","",入力!I33)</f>
        <v>市川市立新井小学校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513459832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135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ｳﾏﾀﾞﾃ　ｼｭｳｲﾁ
 馬立　 秀一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4</v>
      </c>
      <c r="R44" s="391"/>
      <c r="S44" s="392"/>
      <c r="T44" s="409" t="str">
        <f>IF(入力!I35="","",入力!I35)</f>
        <v>浦安市立南小学校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513459893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135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ｵｲｶﾜ　ﾊﾔﾄ
笈川　 颯人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4</v>
      </c>
      <c r="R46" s="391"/>
      <c r="S46" s="392"/>
      <c r="T46" s="409" t="str">
        <f>IF(入力!I37="","",入力!I37)</f>
        <v>浦安市立東野小学校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513554137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136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ﾋﾗﾉ　ﾊﾙ
 平野　 晴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4</v>
      </c>
      <c r="R48" s="391"/>
      <c r="S48" s="392"/>
      <c r="T48" s="409" t="str">
        <f>IF(入力!I39="","",入力!I39)</f>
        <v>浦安市立南小学校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515877587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134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ﾆｼﾑﾗ　ﾄﾓﾔ
西村　朋哉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4</v>
      </c>
      <c r="R50" s="391"/>
      <c r="S50" s="392"/>
      <c r="T50" s="409" t="str">
        <f>IF(入力!I41="","",入力!I41)</f>
        <v>市川市立新井小学校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516821950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133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ｲﾄｳ　ﾋｶﾙ
伊藤　光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1</v>
      </c>
      <c r="R52" s="391"/>
      <c r="S52" s="392"/>
      <c r="T52" s="409" t="str">
        <f>IF(入力!I43="","",入力!I43)</f>
        <v>浦安市立東野小学校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516821944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120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>
        <f>IF(入力!B45="","",入力!B45)</f>
        <v>11</v>
      </c>
      <c r="D54" s="417"/>
      <c r="E54" s="418"/>
      <c r="F54" s="403" t="str">
        <f>IF(入力!C46="","",入力!C45&amp;"　"&amp;入力!E45&amp;"
"&amp;入力!C46&amp;"　"&amp;入力!E46)</f>
        <v>ｲﾉｺｼ　ﾏﾅﾄ
猪腰　真聖</v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>
        <f>IF(入力!G45="","",入力!G45)</f>
        <v>2</v>
      </c>
      <c r="R54" s="391"/>
      <c r="S54" s="392"/>
      <c r="T54" s="409" t="str">
        <f>IF(入力!I45="","",入力!I45)</f>
        <v>浦安市立浦安小学校</v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>
        <f>IF(入力!M45="","",入力!M45)</f>
        <v>516821966</v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>
        <f>IF(入力!P45="","",入力!P45)</f>
        <v>121</v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7"/>
      <c r="AS63" s="317"/>
      <c r="AT63" s="317"/>
      <c r="AU63" s="317"/>
      <c r="AV63" s="317"/>
      <c r="AW63" s="317"/>
      <c r="AX63" s="317"/>
      <c r="AY63" s="317"/>
      <c r="AZ63" s="317"/>
      <c r="BA63" s="317"/>
      <c r="BB63" s="317"/>
      <c r="BC63" s="317"/>
      <c r="BD63" s="317"/>
      <c r="BE63" s="317" t="s">
        <v>63</v>
      </c>
      <c r="BF63" s="31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浦安SVC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430738278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小野寺　豊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507272173</v>
      </c>
      <c r="H7" s="265"/>
      <c r="I7" s="265"/>
      <c r="J7" s="265">
        <f>IF(入力!J7="","",入力!J7)</f>
        <v>21063</v>
      </c>
      <c r="K7" s="265"/>
      <c r="L7" s="265"/>
      <c r="M7" s="265">
        <f>IF(入力!M7="","",入力!M7)</f>
        <v>330455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渡部　淳</v>
      </c>
      <c r="D9" s="276"/>
      <c r="E9" s="276"/>
      <c r="F9" s="276"/>
      <c r="G9" s="265">
        <f>IF(入力!G9="","",入力!G9)</f>
        <v>507252849</v>
      </c>
      <c r="H9" s="265"/>
      <c r="I9" s="265"/>
      <c r="J9" s="265">
        <f>IF(入力!J9="","",入力!J9)</f>
        <v>21064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小野寺　弥生</v>
      </c>
      <c r="D11" s="276"/>
      <c r="E11" s="276"/>
      <c r="F11" s="276"/>
      <c r="G11" s="265">
        <f>IF(入力!G11="","",入力!G11)</f>
        <v>507290436</v>
      </c>
      <c r="H11" s="265"/>
      <c r="I11" s="265"/>
      <c r="J11" s="265">
        <f>IF(入力!J11="","",入力!J11)</f>
        <v>22033</v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小野寺　豊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小野寺　豊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千葉県船橋市芝山1-21-15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090-8559-0702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 xml:space="preserve"> 飯田　 大夢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浦安市立東野小学校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514893269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 xml:space="preserve"> 飯泉　智稀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浦安市立東野小学校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515720128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 xml:space="preserve"> 成岡　 佑稀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市川市立南新浜小学校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513459818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小林　 凌我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浦安市立舞浜小学校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514552654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工藤　 匠生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市川市立新井小学校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513459832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 xml:space="preserve"> 馬立　 秀一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浦安市立南小学校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513459893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笈川　 颯人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浦安市立東野小学校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513554137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 xml:space="preserve"> 平野　 晴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浦安市立南小学校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515877587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西村　朋哉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市川市立新井小学校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516821950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伊藤　光</v>
      </c>
      <c r="D43" s="276"/>
      <c r="E43" s="276"/>
      <c r="F43" s="276"/>
      <c r="G43" s="263">
        <f>IF(入力!G43="","",入力!G43)</f>
        <v>1</v>
      </c>
      <c r="H43" s="263" t="str">
        <f>IF(入力!H43="","",入力!H43)</f>
        <v/>
      </c>
      <c r="I43" s="263" t="str">
        <f>IF(入力!I43="","",入力!I43)</f>
        <v>浦安市立東野小学校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516821944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猪腰　真聖</v>
      </c>
      <c r="D45" s="276"/>
      <c r="E45" s="276"/>
      <c r="F45" s="276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浦安市立浦安小学校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516821966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浦安SVC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430738278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小野寺　豊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507272173</v>
      </c>
      <c r="H7" s="265"/>
      <c r="I7" s="265"/>
      <c r="J7" s="265">
        <f>IF(入力!J7="","",入力!J7)</f>
        <v>21063</v>
      </c>
      <c r="K7" s="265"/>
      <c r="L7" s="265"/>
      <c r="M7" s="265">
        <f>IF(入力!M7="","",入力!M7)</f>
        <v>330455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渡部　淳</v>
      </c>
      <c r="D9" s="276"/>
      <c r="E9" s="276"/>
      <c r="F9" s="276"/>
      <c r="G9" s="265">
        <f>IF(入力!G9="","",入力!G9)</f>
        <v>507252849</v>
      </c>
      <c r="H9" s="265"/>
      <c r="I9" s="265"/>
      <c r="J9" s="265">
        <f>IF(入力!J9="","",入力!J9)</f>
        <v>21064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小野寺　弥生</v>
      </c>
      <c r="D11" s="276"/>
      <c r="E11" s="276"/>
      <c r="F11" s="276"/>
      <c r="G11" s="265">
        <f>IF(入力!G11="","",入力!G11)</f>
        <v>507290436</v>
      </c>
      <c r="H11" s="265"/>
      <c r="I11" s="265"/>
      <c r="J11" s="265">
        <f>IF(入力!J11="","",入力!J11)</f>
        <v>22033</v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小野寺　豊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小野寺　豊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千葉県船橋市芝山1-21-15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090-8559-0702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 xml:space="preserve"> 飯田　 大夢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浦安市立東野小学校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514893269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 xml:space="preserve"> 飯泉　智稀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浦安市立東野小学校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515720128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 xml:space="preserve"> 成岡　 佑稀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市川市立南新浜小学校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513459818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小林　 凌我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浦安市立舞浜小学校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514552654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工藤　 匠生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市川市立新井小学校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513459832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 xml:space="preserve"> 馬立　 秀一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浦安市立南小学校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513459893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笈川　 颯人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浦安市立東野小学校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513554137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 xml:space="preserve"> 平野　 晴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浦安市立南小学校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515877587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西村　朋哉</v>
      </c>
      <c r="D41" s="276"/>
      <c r="E41" s="276"/>
      <c r="F41" s="276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市川市立新井小学校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516821950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伊藤　光</v>
      </c>
      <c r="D43" s="276"/>
      <c r="E43" s="276"/>
      <c r="F43" s="276"/>
      <c r="G43" s="263">
        <f>IF(入力!G43="","",入力!G43)</f>
        <v>1</v>
      </c>
      <c r="H43" s="263" t="str">
        <f>IF(入力!H43="","",入力!H43)</f>
        <v/>
      </c>
      <c r="I43" s="263" t="str">
        <f>IF(入力!I43="","",入力!I43)</f>
        <v>浦安市立東野小学校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516821944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猪腰　真聖</v>
      </c>
      <c r="D45" s="276"/>
      <c r="E45" s="276"/>
      <c r="F45" s="276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浦安市立浦安小学校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516821966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11</v>
      </c>
      <c r="J5" s="444" t="str">
        <f>IF(入力!A55="","",入力!A55)</f>
        <v>日頃の練習成果を十分発揮し、悔いのない大会にすることを目指す。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12001</v>
      </c>
      <c r="B7" s="33" t="str">
        <f>IF(入力!C3="","",入力!C3)</f>
        <v>浦安SVC</v>
      </c>
      <c r="C7" s="33" t="str">
        <f>IF(入力!C2="","",入力!C2)</f>
        <v>ｳﾗﾔｽｴｽﾌﾞｲｼｰ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東西線</v>
      </c>
      <c r="S7" s="33" t="str">
        <f>IF(入力!AE5="","",入力!AE5)</f>
        <v>浦安</v>
      </c>
      <c r="T7" s="33"/>
      <c r="U7" s="33">
        <f>IF(入力!C4="","",入力!C4)</f>
        <v>430738278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小野寺</v>
      </c>
      <c r="D16" s="33" t="str">
        <f>IF(入力!E8="","",入力!E8)</f>
        <v>豊</v>
      </c>
      <c r="E16" s="33" t="str">
        <f>IF(入力!C7="","",入力!C7)</f>
        <v>ｵﾉﾃﾞﾗ</v>
      </c>
      <c r="F16" s="33" t="str">
        <f>IF(入力!E7="","",入力!E7)</f>
        <v>ﾕﾀｶ</v>
      </c>
      <c r="G16" s="33">
        <f>IF(入力!G7="","",入力!G7)</f>
        <v>507272173</v>
      </c>
      <c r="H16" s="33">
        <f>IF(入力!J7="","",入力!J7)</f>
        <v>21063</v>
      </c>
      <c r="I16" s="33">
        <f>IF(入力!M7="","",入力!M7)</f>
        <v>330455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0816</v>
      </c>
      <c r="T16" s="33" t="str">
        <f>IF(入力!P8="","",入力!P8)</f>
        <v>千葉県船橋市芝山1-21-15</v>
      </c>
      <c r="U16" s="33" t="str">
        <f>IF(入力!AL7="","",入力!AL7)</f>
        <v>090</v>
      </c>
      <c r="V16" s="33" t="str">
        <f>IF(入力!AK8="","",入力!AK8)</f>
        <v>8559</v>
      </c>
      <c r="W16" s="33" t="str">
        <f>IF(入力!AP8="","",入力!AP8)</f>
        <v>0702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渡部</v>
      </c>
      <c r="D17" s="33" t="str">
        <f>IF(入力!E10="","",入力!E10)</f>
        <v>淳</v>
      </c>
      <c r="E17" s="33" t="str">
        <f>IF(入力!C9="","",入力!C9)</f>
        <v>ﾜﾀﾅﾍﾞ</v>
      </c>
      <c r="F17" s="33" t="str">
        <f>IF(入力!E9="","",入力!E9)</f>
        <v>ｱﾂｼ</v>
      </c>
      <c r="G17" s="33">
        <f>IF(入力!G9="","",入力!G9)</f>
        <v>507252849</v>
      </c>
      <c r="H17" s="33">
        <f>IF(入力!J9="","",入力!J9)</f>
        <v>21064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千葉県浦安市富士見3-20-10</v>
      </c>
      <c r="U17" s="33" t="str">
        <f>IF(入力!AL9="","",入力!AL9)</f>
        <v>090</v>
      </c>
      <c r="V17" s="33" t="str">
        <f>IF(入力!AK10="","",入力!AK10)</f>
        <v>7725</v>
      </c>
      <c r="W17" s="33" t="str">
        <f>IF(入力!AP10="","",入力!AP10)</f>
        <v>6285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小野寺</v>
      </c>
      <c r="D20" s="33" t="str">
        <f>IF(入力!E12="","",入力!E12)</f>
        <v>弥生</v>
      </c>
      <c r="E20" s="33" t="str">
        <f>IF(入力!C11="","",入力!C11)</f>
        <v>ｵﾉﾃﾞﾗ</v>
      </c>
      <c r="F20" s="33" t="str">
        <f>IF(入力!E11="","",入力!E11)</f>
        <v>ﾔﾖｲ</v>
      </c>
      <c r="G20" s="33">
        <f>IF(入力!G11="","",入力!G11)</f>
        <v>507290436</v>
      </c>
      <c r="H20" s="33">
        <f>IF(入力!J11="","",入力!J11)</f>
        <v>22033</v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0816</v>
      </c>
      <c r="T20" s="33" t="str">
        <f>IF(入力!P12="","",入力!P12)</f>
        <v>千葉県船橋市芝山1-21-15</v>
      </c>
      <c r="U20" s="33" t="str">
        <f>IF(入力!AL11="","",入力!AL11)</f>
        <v>080</v>
      </c>
      <c r="V20" s="33" t="str">
        <f>IF(入力!AK12="","",入力!AK12)</f>
        <v>4321</v>
      </c>
      <c r="W20" s="33" t="str">
        <f>IF(入力!AP12="","",入力!AP12)</f>
        <v>0841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小野寺</v>
      </c>
      <c r="D22" s="33" t="str">
        <f>IF(入力!E16="","",入力!E16)</f>
        <v>豊</v>
      </c>
      <c r="E22" s="33" t="str">
        <f>IF(入力!C15="","",入力!C15)</f>
        <v>ｵﾉﾃﾞﾗ</v>
      </c>
      <c r="F22" s="33" t="str">
        <f>IF(入力!E15="","",入力!E15)</f>
        <v>ﾕﾀｶ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0816</v>
      </c>
      <c r="T22" s="33" t="str">
        <f>IF(入力!P16="","",入力!P16)</f>
        <v>千葉県船橋市芝山1-21-15</v>
      </c>
      <c r="U22" s="33" t="str">
        <f>IF(入力!AL15="","",入力!AL15)</f>
        <v>090</v>
      </c>
      <c r="V22" s="33" t="str">
        <f>IF(入力!AK16="","",入力!AK16)</f>
        <v>8559</v>
      </c>
      <c r="W22" s="33" t="str">
        <f>IF(入力!AP16="","",入力!AP16)</f>
        <v>0702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小野寺</v>
      </c>
      <c r="D23" s="33" t="str">
        <f>IF(入力!$E$14="","",入力!$E$14)</f>
        <v>豊</v>
      </c>
      <c r="E23" s="33" t="str">
        <f>IF(入力!$C$13="","",入力!$C$13)</f>
        <v>ｵﾉﾃﾞﾗ</v>
      </c>
      <c r="F23" s="33" t="str">
        <f>IF(入力!$E$13="","",入力!$E$13)</f>
        <v>ﾕﾀｶ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 xml:space="preserve"> 飯田</v>
      </c>
      <c r="D24" s="75" t="str">
        <f>VLOOKUP($B$51,$A$53:$F$352,4)</f>
        <v xml:space="preserve"> 大夢</v>
      </c>
      <c r="E24" s="75" t="str">
        <f>VLOOKUP($B$51,$A$53:$F$352,5)</f>
        <v>ｲｲﾀﾞ</v>
      </c>
      <c r="F24" s="75" t="str">
        <f>VLOOKUP($B$51,$A$53:$F$352,6)</f>
        <v>ﾋﾛﾑ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 xml:space="preserve"> 飯田</v>
      </c>
      <c r="D53" s="33" t="str">
        <f>IF(入力!E26="","",入力!E26)</f>
        <v xml:space="preserve"> 大夢</v>
      </c>
      <c r="E53" s="33" t="str">
        <f>IF(入力!C25="","",入力!C25)</f>
        <v>ｲｲﾀﾞ</v>
      </c>
      <c r="F53" s="33" t="str">
        <f>IF(入力!E25="","",入力!E25)</f>
        <v>ﾋﾛﾑ</v>
      </c>
      <c r="G53" s="33">
        <f>IF(入力!M25="","",入力!M25)</f>
        <v>514893269</v>
      </c>
      <c r="H53" s="33" t="str">
        <f>IF(入力!I25="","",入力!I25)</f>
        <v>浦安市立東野小学校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 xml:space="preserve"> 飯泉</v>
      </c>
      <c r="D54" s="33" t="str">
        <f>IF(入力!E28="","",入力!E28)</f>
        <v>智稀</v>
      </c>
      <c r="E54" s="33" t="str">
        <f>IF(入力!C27="","",入力!C27)</f>
        <v>ｲｲｽﾞﾐ</v>
      </c>
      <c r="F54" s="33" t="str">
        <f>IF(入力!E27="","",入力!E27)</f>
        <v>ﾄﾓｷ</v>
      </c>
      <c r="G54" s="33">
        <f>IF(入力!M27="","",入力!M27)</f>
        <v>515720128</v>
      </c>
      <c r="H54" s="33" t="str">
        <f>IF(入力!I27="","",入力!I27)</f>
        <v>浦安市立東野小学校</v>
      </c>
      <c r="I54" s="33">
        <f>IF(入力!G27="","",入力!G27)</f>
        <v>6</v>
      </c>
      <c r="J54" s="33">
        <f>IF(入力!P27="","",入力!P27)</f>
        <v>168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 xml:space="preserve"> 成岡</v>
      </c>
      <c r="D55" s="33" t="str">
        <f>IF(入力!E30="","",入力!E30)</f>
        <v xml:space="preserve"> 佑稀</v>
      </c>
      <c r="E55" s="33" t="str">
        <f>IF(入力!C29="","",入力!C29)</f>
        <v>ﾅﾙｵｶ</v>
      </c>
      <c r="F55" s="33" t="str">
        <f>IF(入力!E29="","",入力!E29)</f>
        <v>ﾕｳｷ</v>
      </c>
      <c r="G55" s="33">
        <f>IF(入力!M29="","",入力!M29)</f>
        <v>513459818</v>
      </c>
      <c r="H55" s="33" t="str">
        <f>IF(入力!I29="","",入力!I29)</f>
        <v>市川市立南新浜小学校</v>
      </c>
      <c r="I55" s="33">
        <f>IF(入力!G29="","",入力!G29)</f>
        <v>5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小林</v>
      </c>
      <c r="D56" s="33" t="str">
        <f>IF(入力!E32="","",入力!E32)</f>
        <v xml:space="preserve"> 凌我</v>
      </c>
      <c r="E56" s="33" t="str">
        <f>IF(入力!C31="","",入力!C31)</f>
        <v>ｺﾊﾞﾔｼ</v>
      </c>
      <c r="F56" s="33" t="str">
        <f>IF(入力!E31="","",入力!E31)</f>
        <v>ﾘｮｳｶﾞ</v>
      </c>
      <c r="G56" s="33">
        <f>IF(入力!M31="","",入力!M31)</f>
        <v>514552654</v>
      </c>
      <c r="H56" s="33" t="str">
        <f>IF(入力!I31="","",入力!I31)</f>
        <v>浦安市立舞浜小学校</v>
      </c>
      <c r="I56" s="33">
        <f>IF(入力!G31="","",入力!G31)</f>
        <v>5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工藤</v>
      </c>
      <c r="D57" s="33" t="str">
        <f>IF(入力!E34="","",入力!E34)</f>
        <v xml:space="preserve"> 匠生</v>
      </c>
      <c r="E57" s="33" t="str">
        <f>IF(入力!C33="","",入力!C33)</f>
        <v>ｸﾄﾞｳ</v>
      </c>
      <c r="F57" s="33" t="str">
        <f>IF(入力!E33="","",入力!E33)</f>
        <v>ｼｮｳ</v>
      </c>
      <c r="G57" s="33">
        <f>IF(入力!M33="","",入力!M33)</f>
        <v>513459832</v>
      </c>
      <c r="H57" s="33" t="str">
        <f>IF(入力!I33="","",入力!I33)</f>
        <v>市川市立新井小学校</v>
      </c>
      <c r="I57" s="33">
        <f>IF(入力!G33="","",入力!G33)</f>
        <v>4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 xml:space="preserve"> 馬立</v>
      </c>
      <c r="D58" s="33" t="str">
        <f>IF(入力!E36="","",入力!E36)</f>
        <v xml:space="preserve"> 秀一</v>
      </c>
      <c r="E58" s="33" t="str">
        <f>IF(入力!C35="","",入力!C35)</f>
        <v>ｳﾏﾀﾞﾃ</v>
      </c>
      <c r="F58" s="33" t="str">
        <f>IF(入力!E35="","",入力!E35)</f>
        <v>ｼｭｳｲﾁ</v>
      </c>
      <c r="G58" s="33">
        <f>IF(入力!M35="","",入力!M35)</f>
        <v>513459893</v>
      </c>
      <c r="H58" s="33" t="str">
        <f>IF(入力!I35="","",入力!I35)</f>
        <v>浦安市立南小学校</v>
      </c>
      <c r="I58" s="33">
        <f>IF(入力!G35="","",入力!G35)</f>
        <v>4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笈川</v>
      </c>
      <c r="D59" s="33" t="str">
        <f>IF(入力!E38="","",入力!E38)</f>
        <v xml:space="preserve"> 颯人</v>
      </c>
      <c r="E59" s="33" t="str">
        <f>IF(入力!C37="","",入力!C37)</f>
        <v>ｵｲｶﾜ</v>
      </c>
      <c r="F59" s="33" t="str">
        <f>IF(入力!E37="","",入力!E37)</f>
        <v>ﾊﾔﾄ</v>
      </c>
      <c r="G59" s="33">
        <f>IF(入力!M37="","",入力!M37)</f>
        <v>513554137</v>
      </c>
      <c r="H59" s="33" t="str">
        <f>IF(入力!I37="","",入力!I37)</f>
        <v>浦安市立東野小学校</v>
      </c>
      <c r="I59" s="33">
        <f>IF(入力!G37="","",入力!G37)</f>
        <v>4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 xml:space="preserve"> 平野</v>
      </c>
      <c r="D60" s="33" t="str">
        <f>IF(入力!E40="","",入力!E40)</f>
        <v xml:space="preserve"> 晴</v>
      </c>
      <c r="E60" s="33" t="str">
        <f>IF(入力!C39="","",入力!C39)</f>
        <v>ﾋﾗﾉ</v>
      </c>
      <c r="F60" s="33" t="str">
        <f>IF(入力!E39="","",入力!E39)</f>
        <v>ﾊﾙ</v>
      </c>
      <c r="G60" s="33">
        <f>IF(入力!M39="","",入力!M39)</f>
        <v>515877587</v>
      </c>
      <c r="H60" s="33" t="str">
        <f>IF(入力!I39="","",入力!I39)</f>
        <v>浦安市立南小学校</v>
      </c>
      <c r="I60" s="33">
        <f>IF(入力!G39="","",入力!G39)</f>
        <v>4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西村</v>
      </c>
      <c r="D61" s="33" t="str">
        <f>IF(入力!E42="","",入力!E42)</f>
        <v>朋哉</v>
      </c>
      <c r="E61" s="33" t="str">
        <f>IF(入力!C41="","",入力!C41)</f>
        <v>ﾆｼﾑﾗ</v>
      </c>
      <c r="F61" s="33" t="str">
        <f>IF(入力!E41="","",入力!E41)</f>
        <v>ﾄﾓﾔ</v>
      </c>
      <c r="G61" s="33">
        <f>IF(入力!M41="","",入力!M41)</f>
        <v>516821950</v>
      </c>
      <c r="H61" s="33" t="str">
        <f>IF(入力!I41="","",入力!I41)</f>
        <v>市川市立新井小学校</v>
      </c>
      <c r="I61" s="33">
        <f>IF(入力!G41="","",入力!G41)</f>
        <v>4</v>
      </c>
      <c r="J61" s="33">
        <f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伊藤</v>
      </c>
      <c r="D62" s="33" t="str">
        <f>IF(入力!E44="","",入力!E44)</f>
        <v>光</v>
      </c>
      <c r="E62" s="33" t="str">
        <f>IF(入力!C43="","",入力!C43)</f>
        <v>ｲﾄｳ</v>
      </c>
      <c r="F62" s="33" t="str">
        <f>IF(入力!E43="","",入力!E43)</f>
        <v>ﾋｶﾙ</v>
      </c>
      <c r="G62" s="33">
        <f>IF(入力!M43="","",入力!M43)</f>
        <v>516821944</v>
      </c>
      <c r="H62" s="33" t="str">
        <f>IF(入力!I43="","",入力!I43)</f>
        <v>浦安市立東野小学校</v>
      </c>
      <c r="I62" s="33">
        <f>IF(入力!G43="","",入力!G43)</f>
        <v>1</v>
      </c>
      <c r="J62" s="33">
        <f>IF(入力!P43="","",入力!P43)</f>
        <v>120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猪腰</v>
      </c>
      <c r="D63" s="33" t="str">
        <f>IF(入力!E46="","",入力!E46)</f>
        <v>真聖</v>
      </c>
      <c r="E63" s="33" t="str">
        <f>IF(入力!C45="","",入力!C45)</f>
        <v>ｲﾉｺｼ</v>
      </c>
      <c r="F63" s="33" t="str">
        <f>IF(入力!E45="","",入力!E45)</f>
        <v>ﾏﾅﾄ</v>
      </c>
      <c r="G63" s="33">
        <f>IF(入力!M45="","",入力!M45)</f>
        <v>516821966</v>
      </c>
      <c r="H63" s="33" t="str">
        <f>IF(入力!I45="","",入力!I45)</f>
        <v>浦安市立浦安小学校</v>
      </c>
      <c r="I63" s="33">
        <f>IF(入力!G45="","",入力!G45)</f>
        <v>2</v>
      </c>
      <c r="J63" s="33">
        <f>IF(入力!P45="","",入力!P45)</f>
        <v>121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minamikashiwa20973</cp:lastModifiedBy>
  <cp:lastPrinted>2017-09-07T05:56:02Z</cp:lastPrinted>
  <dcterms:created xsi:type="dcterms:W3CDTF">2014-04-05T09:56:00Z</dcterms:created>
  <dcterms:modified xsi:type="dcterms:W3CDTF">2017-09-20T06:02:02Z</dcterms:modified>
</cp:coreProperties>
</file>