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tsu\OneDrive\デスクトップ\"/>
    </mc:Choice>
  </mc:AlternateContent>
  <xr:revisionPtr revIDLastSave="0" documentId="13_ncr:1_{53C837F9-61FA-4B46-BA2A-2327E61A02ED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<sst xmlns="http://schemas.openxmlformats.org/spreadsheetml/2006/main" count="432" uniqueCount="285">
  <si>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</si>
  <si>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</si>
  <si>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</si>
  <si>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</si>
  <si>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</si>
  <si>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</si>
  <si>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</si>
  <si>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</si>
  <si>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</si>
  <si>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</si>
  <si>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</si>
  <si>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</si>
  <si>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</si>
  <si>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</si>
  <si>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</si>
  <si>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</si>
  <si>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</si>
  <si>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</si>
  <si>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</si>
  <si>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</si>
  <si>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</si>
  <si>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</si>
  <si>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</si>
  <si>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</si>
  <si>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</si>
  <si>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</si>
  <si>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</si>
  <si>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</si>
  <si>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</si>
  <si>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</si>
  <si>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</si>
  <si>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</si>
  <si>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</si>
  <si>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</si>
  <si>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</si>
  <si>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</si>
  <si>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</si>
  <si>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</si>
  <si>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</si>
  <si>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</si>
  <si>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</si>
  <si>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</si>
  <si>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</si>
  <si>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</si>
  <si>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</si>
  <si>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</si>
  <si>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</si>
  <si>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</si>
  <si>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</si>
  <si>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</si>
  <si>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</si>
  <si>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</si>
  <si>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</si>
  <si>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</si>
  <si>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</si>
  <si>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</si>
  <si>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</si>
  <si>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</si>
  <si>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</si>
  <si>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</si>
  <si>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</si>
  <si>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</si>
  <si>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</si>
  <si>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</si>
  <si>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</si>
  <si>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</si>
  <si>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</si>
  <si>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</si>
  <si>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</si>
  <si>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</si>
  <si>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</si>
  <si>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</si>
  <si>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</si>
  <si>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</si>
  <si>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</si>
  <si>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</si>
  <si>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</si>
  <si>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</si>
  <si>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</si>
  <si>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</si>
  <si>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</si>
  <si>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</si>
  <si>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</si>
  <si>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</si>
  <si>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</si>
  <si>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</si>
  <si>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</si>
  <si>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</si>
  <si>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</si>
  <si>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</si>
  <si>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</si>
  <si>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</si>
  <si>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</si>
  <si>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</si>
  <si>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</si>
  <si>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</si>
  <si>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</si>
  <si>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</si>
  <si>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</si>
  <si>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</si>
  <si>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</si>
  <si>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</si>
  <si>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</si>
  <si>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</si>
  <si>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</si>
  <si>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</si>
  <si>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</si>
  <si>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</si>
  <si>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</si>
  <si>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</si>
  <si>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</si>
  <si>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</si>
  <si>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</si>
  <si>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</si>
  <si>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</si>
  <si>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</si>
  <si>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</si>
  <si>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</si>
  <si>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</si>
  <si>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</si>
  <si>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</si>
  <si>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</si>
  <si>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</si>
  <si>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</si>
  <si>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</si>
  <si>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</si>
  <si>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</si>
  <si>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</si>
  <si>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</si>
  <si>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</si>
  <si>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</si>
  <si>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</si>
  <si>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</si>
  <si>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</si>
  <si>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</si>
  <si>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</si>
  <si>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</si>
  <si>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</si>
  <si>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</si>
  <si>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</si>
  <si>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</si>
  <si>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</si>
  <si>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</si>
  <si>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</si>
  <si>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</si>
  <si>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</si>
  <si>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</si>
  <si>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</si>
  <si>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</si>
  <si>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</si>
  <si>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</si>
  <si>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</si>
  <si>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</si>
  <si>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</si>
  <si>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</si>
  <si>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</si>
  <si>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</si>
  <si>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</si>
  <si>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</si>
  <si>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</si>
  <si>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</si>
  <si>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</si>
  <si>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</si>
  <si>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</si>
  <si>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</si>
  <si>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</si>
  <si>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</si>
  <si>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</si>
  <si>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</si>
  <si>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</si>
  <si>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</si>
  <si>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</si>
  <si>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</si>
  <si>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</si>
  <si>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</si>
  <si>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</si>
  <si>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</si>
  <si>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</si>
  <si>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</si>
  <si>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</si>
  <si>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</si>
  <si>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</si>
  <si>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</si>
  <si>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</si>
  <si>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</si>
  <si>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</si>
  <si>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</si>
  <si>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</si>
  <si>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</si>
  <si>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</si>
  <si>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</si>
  <si>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</si>
  <si>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</si>
  <si>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</si>
  <si>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</si>
  <si>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</si>
  <si>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</si>
  <si>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</si>
  <si>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</si>
  <si>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</si>
  <si>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</si>
  <si>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</si>
  <si>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髙橋</t>
    <rPh sb="0" eb="2">
      <t>タカハシ</t>
    </rPh>
    <phoneticPr fontId="2"/>
  </si>
  <si>
    <t>由美</t>
    <rPh sb="0" eb="2">
      <t>ユミ</t>
    </rPh>
    <phoneticPr fontId="2"/>
  </si>
  <si>
    <t>船橋市駿河台２－２７－４４</t>
    <rPh sb="0" eb="3">
      <t>フナバシシ</t>
    </rPh>
    <rPh sb="3" eb="6">
      <t>スルガダイ</t>
    </rPh>
    <phoneticPr fontId="2"/>
  </si>
  <si>
    <t>２７３</t>
    <phoneticPr fontId="2"/>
  </si>
  <si>
    <t>０８６２</t>
    <phoneticPr fontId="2"/>
  </si>
  <si>
    <t>０４７</t>
    <phoneticPr fontId="2"/>
  </si>
  <si>
    <t>４２４</t>
    <phoneticPr fontId="2"/>
  </si>
  <si>
    <t>０６０４</t>
    <phoneticPr fontId="2"/>
  </si>
  <si>
    <t>勝呂</t>
    <rPh sb="0" eb="2">
      <t>スグロ</t>
    </rPh>
    <phoneticPr fontId="2"/>
  </si>
  <si>
    <t>和之</t>
    <rPh sb="0" eb="2">
      <t>カズユキ</t>
    </rPh>
    <phoneticPr fontId="2"/>
  </si>
  <si>
    <t>保泉</t>
    <rPh sb="0" eb="2">
      <t>ホイズミ</t>
    </rPh>
    <phoneticPr fontId="2"/>
  </si>
  <si>
    <t>暁子</t>
    <rPh sb="0" eb="2">
      <t>アキコ</t>
    </rPh>
    <phoneticPr fontId="2"/>
  </si>
  <si>
    <t>柳</t>
    <rPh sb="0" eb="1">
      <t>ヤナギ</t>
    </rPh>
    <phoneticPr fontId="2"/>
  </si>
  <si>
    <t>逸心</t>
    <rPh sb="0" eb="1">
      <t>イツ</t>
    </rPh>
    <rPh sb="1" eb="2">
      <t>シン</t>
    </rPh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</si>
  <si>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</si>
  <si>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木村</t>
    <rPh sb="0" eb="2">
      <t>キムラ</t>
    </rPh>
    <phoneticPr fontId="2"/>
  </si>
  <si>
    <t>貫一郎</t>
    <rPh sb="0" eb="3">
      <t>カンイチロウ</t>
    </rPh>
    <phoneticPr fontId="2"/>
  </si>
  <si>
    <t>藤隆</t>
    <rPh sb="0" eb="2">
      <t>フジタカ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</si>
  <si>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</si>
  <si>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折見</t>
    <rPh sb="0" eb="2">
      <t>オリミ</t>
    </rPh>
    <phoneticPr fontId="2"/>
  </si>
  <si>
    <t>拓人</t>
    <rPh sb="0" eb="2">
      <t>タクト</t>
    </rPh>
    <phoneticPr fontId="2"/>
  </si>
  <si>
    <t>横山</t>
    <rPh sb="0" eb="2">
      <t>ヨコヤマ</t>
    </rPh>
    <phoneticPr fontId="2"/>
  </si>
  <si>
    <t>士道</t>
    <rPh sb="0" eb="2">
      <t>シドウ</t>
    </rPh>
    <phoneticPr fontId="2"/>
  </si>
  <si>
    <t>鷹野</t>
    <rPh sb="0" eb="2">
      <t>タカノ</t>
    </rPh>
    <phoneticPr fontId="2"/>
  </si>
  <si>
    <t>蓮</t>
    <rPh sb="0" eb="1">
      <t>レン</t>
    </rPh>
    <phoneticPr fontId="2"/>
  </si>
  <si>
    <t>青山</t>
    <rPh sb="0" eb="2">
      <t>アオヤマ</t>
    </rPh>
    <phoneticPr fontId="2"/>
  </si>
  <si>
    <t>慶太</t>
    <rPh sb="0" eb="2">
      <t>ケイタ</t>
    </rPh>
    <phoneticPr fontId="2"/>
  </si>
  <si>
    <t>輪違</t>
    <rPh sb="0" eb="2">
      <t>ワチガイ</t>
    </rPh>
    <phoneticPr fontId="2"/>
  </si>
  <si>
    <t>陸</t>
    <rPh sb="0" eb="1">
      <t>リク</t>
    </rPh>
    <phoneticPr fontId="2"/>
  </si>
  <si>
    <t>庄司</t>
    <rPh sb="0" eb="2">
      <t>ショウジ</t>
    </rPh>
    <phoneticPr fontId="2"/>
  </si>
  <si>
    <t>遥登</t>
    <rPh sb="0" eb="1">
      <t>ハルカ</t>
    </rPh>
    <rPh sb="1" eb="2">
      <t>ノボル</t>
    </rPh>
    <phoneticPr fontId="2"/>
  </si>
  <si>
    <t>鶴山</t>
    <rPh sb="0" eb="2">
      <t>ツルヤマ</t>
    </rPh>
    <phoneticPr fontId="2"/>
  </si>
  <si>
    <t>翔心</t>
    <rPh sb="0" eb="1">
      <t>ショウ</t>
    </rPh>
    <rPh sb="1" eb="2">
      <t>ココロ</t>
    </rPh>
    <phoneticPr fontId="2"/>
  </si>
  <si>
    <t>金城</t>
    <rPh sb="0" eb="2">
      <t>キンジョウ</t>
    </rPh>
    <phoneticPr fontId="2"/>
  </si>
  <si>
    <t>蒼久</t>
    <rPh sb="0" eb="1">
      <t>アオ</t>
    </rPh>
    <rPh sb="1" eb="2">
      <t>ヒサ</t>
    </rPh>
    <phoneticPr fontId="2"/>
  </si>
  <si>
    <t>中野</t>
    <rPh sb="0" eb="2">
      <t>ナカノ</t>
    </rPh>
    <phoneticPr fontId="2"/>
  </si>
  <si>
    <t>孝汰朗</t>
    <rPh sb="0" eb="1">
      <t>タカシ</t>
    </rPh>
    <rPh sb="1" eb="2">
      <t>タ</t>
    </rPh>
    <rPh sb="2" eb="3">
      <t>ロウ</t>
    </rPh>
    <phoneticPr fontId="2"/>
  </si>
  <si>
    <t>①</t>
    <phoneticPr fontId="2"/>
  </si>
  <si>
    <t>ハサマミナミバレーボールクラブ</t>
    <phoneticPr fontId="2"/>
  </si>
  <si>
    <t>東葉高速線</t>
    <rPh sb="0" eb="2">
      <t>トウヨウ</t>
    </rPh>
    <rPh sb="2" eb="5">
      <t>コウソクセン</t>
    </rPh>
    <phoneticPr fontId="2"/>
  </si>
  <si>
    <t>飯山満</t>
    <rPh sb="0" eb="3">
      <t>ハサマ</t>
    </rPh>
    <phoneticPr fontId="2"/>
  </si>
  <si>
    <t>タカハシ</t>
    <phoneticPr fontId="2"/>
  </si>
  <si>
    <t>ユミ</t>
    <phoneticPr fontId="2"/>
  </si>
  <si>
    <t>スグロ</t>
    <phoneticPr fontId="2"/>
  </si>
  <si>
    <t>カズユキ</t>
    <phoneticPr fontId="2"/>
  </si>
  <si>
    <t>ホイズミ</t>
    <phoneticPr fontId="2"/>
  </si>
  <si>
    <t>アキコ</t>
    <phoneticPr fontId="2"/>
  </si>
  <si>
    <t>ヤナギ</t>
    <phoneticPr fontId="2"/>
  </si>
  <si>
    <t>イッシン</t>
    <phoneticPr fontId="2"/>
  </si>
  <si>
    <t>キムラ</t>
    <phoneticPr fontId="2"/>
  </si>
  <si>
    <t>カンイチロウ</t>
    <phoneticPr fontId="2"/>
  </si>
  <si>
    <t>フジタカ</t>
    <phoneticPr fontId="2"/>
  </si>
  <si>
    <t>オリミ</t>
    <phoneticPr fontId="2"/>
  </si>
  <si>
    <t>タクト</t>
    <phoneticPr fontId="2"/>
  </si>
  <si>
    <t>ヨコヤマ</t>
    <phoneticPr fontId="2"/>
  </si>
  <si>
    <t>シドウ</t>
    <phoneticPr fontId="2"/>
  </si>
  <si>
    <t>タカノ</t>
    <phoneticPr fontId="2"/>
  </si>
  <si>
    <t>レン</t>
    <phoneticPr fontId="2"/>
  </si>
  <si>
    <t>アオヤマ</t>
    <phoneticPr fontId="2"/>
  </si>
  <si>
    <t>ケイタ</t>
    <phoneticPr fontId="2"/>
  </si>
  <si>
    <t>ワチガイ</t>
    <phoneticPr fontId="2"/>
  </si>
  <si>
    <t>リク</t>
    <phoneticPr fontId="2"/>
  </si>
  <si>
    <t>ショウジ</t>
    <phoneticPr fontId="2"/>
  </si>
  <si>
    <t>ハルト</t>
    <phoneticPr fontId="2"/>
  </si>
  <si>
    <t>ツルヤマ</t>
    <phoneticPr fontId="2"/>
  </si>
  <si>
    <t>ショウゴ</t>
    <phoneticPr fontId="2"/>
  </si>
  <si>
    <t>キンジョウ</t>
    <phoneticPr fontId="2"/>
  </si>
  <si>
    <t>サク</t>
    <phoneticPr fontId="2"/>
  </si>
  <si>
    <t>ナカノ</t>
    <phoneticPr fontId="2"/>
  </si>
  <si>
    <t>コウタロウ</t>
    <phoneticPr fontId="2"/>
  </si>
  <si>
    <t>３年生から５年生までで構成されているチームです。まだ新人チームではありますが、全員バレーで拾って打つ。チームワークを大切に目の前の一勝を取りに行きたいと思います。</t>
    <rPh sb="1" eb="2">
      <t>ネン</t>
    </rPh>
    <rPh sb="2" eb="3">
      <t>セイ</t>
    </rPh>
    <rPh sb="6" eb="8">
      <t>ネンセイ</t>
    </rPh>
    <rPh sb="11" eb="13">
      <t>コウセイ</t>
    </rPh>
    <rPh sb="26" eb="28">
      <t>シンジン</t>
    </rPh>
    <rPh sb="39" eb="41">
      <t>ゼンイン</t>
    </rPh>
    <rPh sb="45" eb="46">
      <t>ヒロ</t>
    </rPh>
    <rPh sb="48" eb="49">
      <t>ウ</t>
    </rPh>
    <rPh sb="58" eb="60">
      <t>タイセツ</t>
    </rPh>
    <rPh sb="61" eb="62">
      <t>メ</t>
    </rPh>
    <rPh sb="63" eb="64">
      <t>マエ</t>
    </rPh>
    <rPh sb="65" eb="67">
      <t>イッショウ</t>
    </rPh>
    <rPh sb="68" eb="69">
      <t>ト</t>
    </rPh>
    <rPh sb="71" eb="72">
      <t>イ</t>
    </rPh>
    <rPh sb="76" eb="77">
      <t>オモ</t>
    </rPh>
    <phoneticPr fontId="2"/>
  </si>
  <si>
    <t>274</t>
    <phoneticPr fontId="2"/>
  </si>
  <si>
    <t>0816</t>
    <phoneticPr fontId="2"/>
  </si>
  <si>
    <t>船橋市芝山７－３７－２－３</t>
    <rPh sb="0" eb="3">
      <t>フナバシシ</t>
    </rPh>
    <rPh sb="3" eb="5">
      <t>シバヤマ</t>
    </rPh>
    <phoneticPr fontId="2"/>
  </si>
  <si>
    <t>0072</t>
    <phoneticPr fontId="2"/>
  </si>
  <si>
    <t>船橋市三山５－３－９</t>
    <rPh sb="0" eb="3">
      <t>フナバシシ</t>
    </rPh>
    <rPh sb="3" eb="5">
      <t>ミヤマ</t>
    </rPh>
    <phoneticPr fontId="2"/>
  </si>
  <si>
    <t>０９０</t>
    <phoneticPr fontId="2"/>
  </si>
  <si>
    <t>２２０３</t>
    <phoneticPr fontId="2"/>
  </si>
  <si>
    <t>６３５０</t>
    <phoneticPr fontId="2"/>
  </si>
  <si>
    <t>８５１９</t>
    <phoneticPr fontId="2"/>
  </si>
  <si>
    <t>４２１２</t>
    <phoneticPr fontId="2"/>
  </si>
  <si>
    <t>匡太</t>
    <rPh sb="0" eb="1">
      <t>タダシ</t>
    </rPh>
    <rPh sb="1" eb="2">
      <t>タ</t>
    </rPh>
    <phoneticPr fontId="2"/>
  </si>
  <si>
    <t>キョウタ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</si>
</sst>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4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13" sqref="P1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5" customHeight="1">
      <c r="A2" s="142" t="s">
        <v>189</v>
      </c>
      <c r="B2" s="143"/>
      <c r="C2" s="144" t="s">
        <v>240</v>
      </c>
      <c r="D2" s="145"/>
      <c r="E2" s="145"/>
      <c r="F2" s="145"/>
      <c r="G2" s="145"/>
      <c r="H2" s="145"/>
      <c r="I2" s="146"/>
      <c r="J2" s="116" t="s">
        <v>187</v>
      </c>
      <c r="K2" s="254"/>
      <c r="L2" s="254"/>
      <c r="M2" s="254"/>
      <c r="N2" s="254"/>
      <c r="O2" s="255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51" t="s">
        <v>158</v>
      </c>
      <c r="K3" s="252"/>
      <c r="L3" s="252"/>
      <c r="M3" s="252"/>
      <c r="N3" s="252"/>
      <c r="O3" s="253"/>
      <c r="P3" s="118" t="s">
        <v>201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 t="s">
        <v>179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430895125</v>
      </c>
      <c r="D4" s="257"/>
      <c r="E4" s="257"/>
      <c r="F4" s="257"/>
      <c r="G4" s="257"/>
      <c r="H4" s="257"/>
      <c r="I4" s="258"/>
      <c r="J4" s="267" t="s">
        <v>185</v>
      </c>
      <c r="K4" s="268"/>
      <c r="L4" s="268"/>
      <c r="M4" s="268"/>
      <c r="N4" s="268"/>
      <c r="O4" s="269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/>
      <c r="D5" s="260"/>
      <c r="E5" s="260"/>
      <c r="F5" s="260"/>
      <c r="G5" s="260"/>
      <c r="H5" s="260"/>
      <c r="I5" s="261"/>
      <c r="J5" s="230">
        <v>12003</v>
      </c>
      <c r="K5" s="230"/>
      <c r="L5" s="230"/>
      <c r="M5" s="230"/>
      <c r="N5" s="230"/>
      <c r="O5" s="230"/>
      <c r="P5" s="198" t="s">
        <v>241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242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9"/>
      <c r="C7" s="134" t="s">
        <v>243</v>
      </c>
      <c r="D7" s="135"/>
      <c r="E7" s="136" t="s">
        <v>244</v>
      </c>
      <c r="F7" s="137"/>
      <c r="G7" s="232">
        <v>512223283</v>
      </c>
      <c r="H7" s="232"/>
      <c r="I7" s="232"/>
      <c r="J7" s="232"/>
      <c r="K7" s="232"/>
      <c r="L7" s="232"/>
      <c r="M7" s="232"/>
      <c r="N7" s="232"/>
      <c r="O7" s="232"/>
      <c r="P7" s="205" t="s">
        <v>72</v>
      </c>
      <c r="Q7" s="206"/>
      <c r="R7" s="171" t="s">
        <v>205</v>
      </c>
      <c r="S7" s="172"/>
      <c r="T7" s="172"/>
      <c r="U7" s="172"/>
      <c r="V7" s="50" t="s">
        <v>73</v>
      </c>
      <c r="W7" s="161" t="s">
        <v>206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207</v>
      </c>
      <c r="AM7" s="84"/>
      <c r="AN7" s="84"/>
      <c r="AO7" s="84"/>
      <c r="AP7" s="84"/>
      <c r="AQ7" s="84"/>
      <c r="AR7" s="84"/>
      <c r="AS7" s="59" t="s">
        <v>75</v>
      </c>
      <c r="AT7" s="77">
        <v>45</v>
      </c>
    </row>
    <row r="8" spans="1:51" ht="18" customHeight="1">
      <c r="A8" s="98"/>
      <c r="B8" s="169"/>
      <c r="C8" s="138" t="s">
        <v>202</v>
      </c>
      <c r="D8" s="139"/>
      <c r="E8" s="140" t="s">
        <v>203</v>
      </c>
      <c r="F8" s="141"/>
      <c r="G8" s="232"/>
      <c r="H8" s="232"/>
      <c r="I8" s="232"/>
      <c r="J8" s="232"/>
      <c r="K8" s="232"/>
      <c r="L8" s="232"/>
      <c r="M8" s="232"/>
      <c r="N8" s="232"/>
      <c r="O8" s="232"/>
      <c r="P8" s="177" t="s">
        <v>204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208</v>
      </c>
      <c r="AL8" s="86"/>
      <c r="AM8" s="86"/>
      <c r="AN8" s="86"/>
      <c r="AO8" s="60" t="s">
        <v>76</v>
      </c>
      <c r="AP8" s="87" t="s">
        <v>209</v>
      </c>
      <c r="AQ8" s="86"/>
      <c r="AR8" s="86"/>
      <c r="AS8" s="88"/>
      <c r="AT8" s="77"/>
    </row>
    <row r="9" spans="1:51" ht="14.45" customHeight="1">
      <c r="A9" s="98" t="s">
        <v>150</v>
      </c>
      <c r="B9" s="169"/>
      <c r="C9" s="134" t="s">
        <v>245</v>
      </c>
      <c r="D9" s="135"/>
      <c r="E9" s="136" t="s">
        <v>246</v>
      </c>
      <c r="F9" s="137"/>
      <c r="G9" s="232">
        <v>511312072</v>
      </c>
      <c r="H9" s="232"/>
      <c r="I9" s="232"/>
      <c r="J9" s="232"/>
      <c r="K9" s="232"/>
      <c r="L9" s="232"/>
      <c r="M9" s="232"/>
      <c r="N9" s="232"/>
      <c r="O9" s="232"/>
      <c r="P9" s="205" t="s">
        <v>72</v>
      </c>
      <c r="Q9" s="206"/>
      <c r="R9" s="233" t="s">
        <v>273</v>
      </c>
      <c r="S9" s="172"/>
      <c r="T9" s="172"/>
      <c r="U9" s="172"/>
      <c r="V9" s="50" t="s">
        <v>73</v>
      </c>
      <c r="W9" s="234" t="s">
        <v>274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4" t="s">
        <v>278</v>
      </c>
      <c r="AM9" s="84"/>
      <c r="AN9" s="84"/>
      <c r="AO9" s="84"/>
      <c r="AP9" s="84"/>
      <c r="AQ9" s="84"/>
      <c r="AR9" s="84"/>
      <c r="AS9" s="59" t="s">
        <v>194</v>
      </c>
      <c r="AT9" s="78">
        <v>47</v>
      </c>
    </row>
    <row r="10" spans="1:51" ht="18" customHeight="1">
      <c r="A10" s="98"/>
      <c r="B10" s="169"/>
      <c r="C10" s="138" t="s">
        <v>210</v>
      </c>
      <c r="D10" s="139"/>
      <c r="E10" s="140" t="s">
        <v>211</v>
      </c>
      <c r="F10" s="141"/>
      <c r="G10" s="232"/>
      <c r="H10" s="232"/>
      <c r="I10" s="232"/>
      <c r="J10" s="232"/>
      <c r="K10" s="232"/>
      <c r="L10" s="232"/>
      <c r="M10" s="232"/>
      <c r="N10" s="232"/>
      <c r="O10" s="232"/>
      <c r="P10" s="177" t="s">
        <v>275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178" t="s">
        <v>279</v>
      </c>
      <c r="AL10" s="86"/>
      <c r="AM10" s="86"/>
      <c r="AN10" s="86"/>
      <c r="AO10" s="60" t="s">
        <v>195</v>
      </c>
      <c r="AP10" s="87" t="s">
        <v>280</v>
      </c>
      <c r="AQ10" s="86"/>
      <c r="AR10" s="86"/>
      <c r="AS10" s="88"/>
      <c r="AT10" s="78"/>
    </row>
    <row r="11" spans="1:51" ht="14.45" customHeight="1">
      <c r="A11" s="98" t="s">
        <v>151</v>
      </c>
      <c r="B11" s="169"/>
      <c r="C11" s="134" t="s">
        <v>247</v>
      </c>
      <c r="D11" s="135"/>
      <c r="E11" s="136" t="s">
        <v>248</v>
      </c>
      <c r="F11" s="137"/>
      <c r="G11" s="232">
        <v>519938350</v>
      </c>
      <c r="H11" s="232"/>
      <c r="I11" s="232"/>
      <c r="J11" s="232"/>
      <c r="K11" s="232"/>
      <c r="L11" s="232"/>
      <c r="M11" s="232"/>
      <c r="N11" s="232"/>
      <c r="O11" s="232"/>
      <c r="P11" s="205" t="s">
        <v>72</v>
      </c>
      <c r="Q11" s="206"/>
      <c r="R11" s="233" t="s">
        <v>273</v>
      </c>
      <c r="S11" s="172"/>
      <c r="T11" s="172"/>
      <c r="U11" s="172"/>
      <c r="V11" s="50" t="s">
        <v>73</v>
      </c>
      <c r="W11" s="234" t="s">
        <v>276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278</v>
      </c>
      <c r="AM11" s="84"/>
      <c r="AN11" s="84"/>
      <c r="AO11" s="84"/>
      <c r="AP11" s="84"/>
      <c r="AQ11" s="84"/>
      <c r="AR11" s="84"/>
      <c r="AS11" s="59" t="s">
        <v>194</v>
      </c>
      <c r="AT11" s="78">
        <v>41</v>
      </c>
    </row>
    <row r="12" spans="1:51" ht="18" customHeight="1">
      <c r="A12" s="98"/>
      <c r="B12" s="169"/>
      <c r="C12" s="138" t="s">
        <v>212</v>
      </c>
      <c r="D12" s="139"/>
      <c r="E12" s="140" t="s">
        <v>213</v>
      </c>
      <c r="F12" s="141"/>
      <c r="G12" s="232"/>
      <c r="H12" s="232"/>
      <c r="I12" s="232"/>
      <c r="J12" s="232"/>
      <c r="K12" s="232"/>
      <c r="L12" s="232"/>
      <c r="M12" s="232"/>
      <c r="N12" s="232"/>
      <c r="O12" s="232"/>
      <c r="P12" s="177" t="s">
        <v>277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5" t="s">
        <v>281</v>
      </c>
      <c r="AL12" s="86"/>
      <c r="AM12" s="86"/>
      <c r="AN12" s="86"/>
      <c r="AO12" s="60" t="s">
        <v>195</v>
      </c>
      <c r="AP12" s="87" t="s">
        <v>282</v>
      </c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34" t="s">
        <v>249</v>
      </c>
      <c r="D13" s="135"/>
      <c r="E13" s="136" t="s">
        <v>284</v>
      </c>
      <c r="F13" s="137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9"/>
      <c r="C14" s="138" t="s">
        <v>214</v>
      </c>
      <c r="D14" s="139"/>
      <c r="E14" s="140" t="s">
        <v>283</v>
      </c>
      <c r="F14" s="141"/>
      <c r="G14" s="237"/>
      <c r="H14" s="237"/>
      <c r="I14" s="237"/>
      <c r="J14" s="237"/>
      <c r="K14" s="237"/>
      <c r="L14" s="237"/>
      <c r="M14" s="237"/>
      <c r="N14" s="237"/>
      <c r="O14" s="237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8" t="s">
        <v>166</v>
      </c>
      <c r="B15" s="169"/>
      <c r="C15" s="134" t="s">
        <v>243</v>
      </c>
      <c r="D15" s="135"/>
      <c r="E15" s="136" t="s">
        <v>244</v>
      </c>
      <c r="F15" s="137"/>
      <c r="G15" s="237"/>
      <c r="H15" s="237"/>
      <c r="I15" s="237"/>
      <c r="J15" s="237"/>
      <c r="K15" s="237"/>
      <c r="L15" s="237"/>
      <c r="M15" s="237"/>
      <c r="N15" s="237"/>
      <c r="O15" s="237"/>
      <c r="P15" s="205" t="s">
        <v>72</v>
      </c>
      <c r="Q15" s="206"/>
      <c r="R15" s="171" t="s">
        <v>205</v>
      </c>
      <c r="S15" s="172"/>
      <c r="T15" s="172"/>
      <c r="U15" s="172"/>
      <c r="V15" s="49" t="s">
        <v>73</v>
      </c>
      <c r="W15" s="160" t="s">
        <v>206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207</v>
      </c>
      <c r="AM15" s="84"/>
      <c r="AN15" s="84"/>
      <c r="AO15" s="84"/>
      <c r="AP15" s="84"/>
      <c r="AQ15" s="84"/>
      <c r="AR15" s="84"/>
      <c r="AS15" s="59" t="s">
        <v>194</v>
      </c>
      <c r="AT15" s="78">
        <v>45</v>
      </c>
    </row>
    <row r="16" spans="1:51" ht="18" customHeight="1">
      <c r="A16" s="98"/>
      <c r="B16" s="169"/>
      <c r="C16" s="138" t="s">
        <v>202</v>
      </c>
      <c r="D16" s="139"/>
      <c r="E16" s="140" t="s">
        <v>203</v>
      </c>
      <c r="F16" s="141"/>
      <c r="G16" s="237"/>
      <c r="H16" s="237"/>
      <c r="I16" s="237"/>
      <c r="J16" s="237"/>
      <c r="K16" s="237"/>
      <c r="L16" s="237"/>
      <c r="M16" s="237"/>
      <c r="N16" s="237"/>
      <c r="O16" s="237"/>
      <c r="P16" s="163" t="s">
        <v>204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208</v>
      </c>
      <c r="AL16" s="86"/>
      <c r="AM16" s="86"/>
      <c r="AN16" s="86"/>
      <c r="AO16" s="60" t="s">
        <v>195</v>
      </c>
      <c r="AP16" s="87" t="s">
        <v>209</v>
      </c>
      <c r="AQ16" s="86"/>
      <c r="AR16" s="86"/>
      <c r="AS16" s="88"/>
      <c r="AT16" s="78"/>
    </row>
    <row r="17" spans="1:46">
      <c r="A17" s="98" t="s">
        <v>6</v>
      </c>
      <c r="B17" s="169"/>
      <c r="C17" s="224" t="str">
        <f>IF(P16="","",P16)</f>
        <v>船橋市駿河台２－２７－４４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9"/>
      <c r="C19" s="224" t="str">
        <f>IF(AL15="","",AL15&amp;"-"&amp;AK16&amp;"-"&amp;AP16)</f>
        <v>０４７-４２４-０６０４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9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9"/>
      <c r="C21" s="247">
        <v>90</v>
      </c>
      <c r="D21" s="239"/>
      <c r="E21" s="239">
        <v>5526</v>
      </c>
      <c r="F21" s="239"/>
      <c r="G21" s="239">
        <v>7853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2"/>
      <c r="C22" s="248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67" t="s">
        <v>154</v>
      </c>
      <c r="C23" s="225" t="s">
        <v>173</v>
      </c>
      <c r="D23" s="226"/>
      <c r="E23" s="227" t="s">
        <v>174</v>
      </c>
      <c r="F23" s="228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69"/>
      <c r="C24" s="213" t="s">
        <v>171</v>
      </c>
      <c r="D24" s="214"/>
      <c r="E24" s="215" t="s">
        <v>172</v>
      </c>
      <c r="F24" s="216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29" t="s">
        <v>239</v>
      </c>
      <c r="C25" s="134" t="s">
        <v>249</v>
      </c>
      <c r="D25" s="135"/>
      <c r="E25" s="136" t="s">
        <v>250</v>
      </c>
      <c r="F25" s="137"/>
      <c r="G25" s="121">
        <v>5</v>
      </c>
      <c r="H25" s="122"/>
      <c r="I25" s="125" t="s">
        <v>216</v>
      </c>
      <c r="J25" s="126"/>
      <c r="K25" s="126"/>
      <c r="L25" s="122"/>
      <c r="M25" s="121">
        <v>519798931</v>
      </c>
      <c r="N25" s="126"/>
      <c r="O25" s="122"/>
      <c r="P25" s="121">
        <v>155</v>
      </c>
      <c r="Q25" s="126"/>
      <c r="R25" s="126"/>
      <c r="S25" s="126"/>
      <c r="T25" s="128"/>
      <c r="U25" s="1"/>
      <c r="V25" s="1"/>
      <c r="W25" s="1"/>
      <c r="X25" s="1"/>
      <c r="Y25" s="241">
        <v>6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214</v>
      </c>
      <c r="D26" s="139"/>
      <c r="E26" s="140" t="s">
        <v>215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251</v>
      </c>
      <c r="D27" s="135"/>
      <c r="E27" s="136" t="s">
        <v>252</v>
      </c>
      <c r="F27" s="137"/>
      <c r="G27" s="121">
        <v>5</v>
      </c>
      <c r="H27" s="122"/>
      <c r="I27" s="125" t="s">
        <v>216</v>
      </c>
      <c r="J27" s="126"/>
      <c r="K27" s="126"/>
      <c r="L27" s="122"/>
      <c r="M27" s="121">
        <v>520587630</v>
      </c>
      <c r="N27" s="126"/>
      <c r="O27" s="122"/>
      <c r="P27" s="121">
        <v>153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217</v>
      </c>
      <c r="D28" s="139"/>
      <c r="E28" s="140" t="s">
        <v>218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247</v>
      </c>
      <c r="D29" s="135"/>
      <c r="E29" s="136" t="s">
        <v>253</v>
      </c>
      <c r="F29" s="137"/>
      <c r="G29" s="121">
        <v>4</v>
      </c>
      <c r="H29" s="122"/>
      <c r="I29" s="125" t="s">
        <v>220</v>
      </c>
      <c r="J29" s="126"/>
      <c r="K29" s="126"/>
      <c r="L29" s="122"/>
      <c r="M29" s="121">
        <v>519588327</v>
      </c>
      <c r="N29" s="126"/>
      <c r="O29" s="122"/>
      <c r="P29" s="121">
        <v>139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212</v>
      </c>
      <c r="D30" s="139"/>
      <c r="E30" s="140" t="s">
        <v>219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254</v>
      </c>
      <c r="D31" s="135"/>
      <c r="E31" s="136" t="s">
        <v>255</v>
      </c>
      <c r="F31" s="137"/>
      <c r="G31" s="121">
        <v>4</v>
      </c>
      <c r="H31" s="122"/>
      <c r="I31" s="125" t="s">
        <v>216</v>
      </c>
      <c r="J31" s="126"/>
      <c r="K31" s="126"/>
      <c r="L31" s="122"/>
      <c r="M31" s="121">
        <v>520824001</v>
      </c>
      <c r="N31" s="126"/>
      <c r="O31" s="122"/>
      <c r="P31" s="121">
        <v>146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221</v>
      </c>
      <c r="D32" s="139"/>
      <c r="E32" s="140" t="s">
        <v>222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256</v>
      </c>
      <c r="D33" s="135"/>
      <c r="E33" s="136" t="s">
        <v>257</v>
      </c>
      <c r="F33" s="137"/>
      <c r="G33" s="121">
        <v>4</v>
      </c>
      <c r="H33" s="122"/>
      <c r="I33" s="125" t="s">
        <v>216</v>
      </c>
      <c r="J33" s="126"/>
      <c r="K33" s="126"/>
      <c r="L33" s="122"/>
      <c r="M33" s="121">
        <v>520813814</v>
      </c>
      <c r="N33" s="126"/>
      <c r="O33" s="122"/>
      <c r="P33" s="121">
        <v>136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223</v>
      </c>
      <c r="D34" s="139"/>
      <c r="E34" s="140" t="s">
        <v>224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258</v>
      </c>
      <c r="D35" s="135"/>
      <c r="E35" s="136" t="s">
        <v>259</v>
      </c>
      <c r="F35" s="137"/>
      <c r="G35" s="121">
        <v>4</v>
      </c>
      <c r="H35" s="122"/>
      <c r="I35" s="125" t="s">
        <v>216</v>
      </c>
      <c r="J35" s="126"/>
      <c r="K35" s="126"/>
      <c r="L35" s="122"/>
      <c r="M35" s="121">
        <v>520813821</v>
      </c>
      <c r="N35" s="126"/>
      <c r="O35" s="122"/>
      <c r="P35" s="121">
        <v>136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225</v>
      </c>
      <c r="D36" s="139"/>
      <c r="E36" s="140" t="s">
        <v>226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260</v>
      </c>
      <c r="D37" s="135"/>
      <c r="E37" s="136" t="s">
        <v>261</v>
      </c>
      <c r="F37" s="137"/>
      <c r="G37" s="121">
        <v>4</v>
      </c>
      <c r="H37" s="122"/>
      <c r="I37" s="125" t="s">
        <v>216</v>
      </c>
      <c r="J37" s="126"/>
      <c r="K37" s="126"/>
      <c r="L37" s="122"/>
      <c r="M37" s="121">
        <v>521540597</v>
      </c>
      <c r="N37" s="126"/>
      <c r="O37" s="122"/>
      <c r="P37" s="121">
        <v>140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227</v>
      </c>
      <c r="D38" s="139"/>
      <c r="E38" s="140" t="s">
        <v>228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262</v>
      </c>
      <c r="D39" s="135"/>
      <c r="E39" s="136" t="s">
        <v>263</v>
      </c>
      <c r="F39" s="137"/>
      <c r="G39" s="121">
        <v>4</v>
      </c>
      <c r="H39" s="122"/>
      <c r="I39" s="125" t="s">
        <v>216</v>
      </c>
      <c r="J39" s="126"/>
      <c r="K39" s="126"/>
      <c r="L39" s="122"/>
      <c r="M39" s="121">
        <v>521604398</v>
      </c>
      <c r="N39" s="126"/>
      <c r="O39" s="122"/>
      <c r="P39" s="121">
        <v>130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229</v>
      </c>
      <c r="D40" s="139"/>
      <c r="E40" s="140" t="s">
        <v>230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264</v>
      </c>
      <c r="D41" s="135"/>
      <c r="E41" s="136" t="s">
        <v>265</v>
      </c>
      <c r="F41" s="137"/>
      <c r="G41" s="121">
        <v>3</v>
      </c>
      <c r="H41" s="122"/>
      <c r="I41" s="125" t="s">
        <v>216</v>
      </c>
      <c r="J41" s="126"/>
      <c r="K41" s="126"/>
      <c r="L41" s="122"/>
      <c r="M41" s="121">
        <v>520813845</v>
      </c>
      <c r="N41" s="126"/>
      <c r="O41" s="122"/>
      <c r="P41" s="121">
        <v>134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231</v>
      </c>
      <c r="D42" s="139"/>
      <c r="E42" s="140" t="s">
        <v>232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266</v>
      </c>
      <c r="D43" s="135"/>
      <c r="E43" s="136" t="s">
        <v>267</v>
      </c>
      <c r="F43" s="137"/>
      <c r="G43" s="121">
        <v>3</v>
      </c>
      <c r="H43" s="122"/>
      <c r="I43" s="125" t="s">
        <v>216</v>
      </c>
      <c r="J43" s="126"/>
      <c r="K43" s="126"/>
      <c r="L43" s="122"/>
      <c r="M43" s="121">
        <v>520813838</v>
      </c>
      <c r="N43" s="126"/>
      <c r="O43" s="122"/>
      <c r="P43" s="121">
        <v>125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233</v>
      </c>
      <c r="D44" s="139"/>
      <c r="E44" s="140" t="s">
        <v>234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268</v>
      </c>
      <c r="D45" s="135"/>
      <c r="E45" s="136" t="s">
        <v>269</v>
      </c>
      <c r="F45" s="137"/>
      <c r="G45" s="121">
        <v>3</v>
      </c>
      <c r="H45" s="122"/>
      <c r="I45" s="125" t="s">
        <v>216</v>
      </c>
      <c r="J45" s="126"/>
      <c r="K45" s="126"/>
      <c r="L45" s="122"/>
      <c r="M45" s="121">
        <v>520938517</v>
      </c>
      <c r="N45" s="126"/>
      <c r="O45" s="122"/>
      <c r="P45" s="121">
        <v>131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235</v>
      </c>
      <c r="D46" s="139"/>
      <c r="E46" s="140" t="s">
        <v>236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270</v>
      </c>
      <c r="D47" s="135"/>
      <c r="E47" s="136" t="s">
        <v>271</v>
      </c>
      <c r="F47" s="137"/>
      <c r="G47" s="121">
        <v>3</v>
      </c>
      <c r="H47" s="122"/>
      <c r="I47" s="125" t="s">
        <v>216</v>
      </c>
      <c r="J47" s="126"/>
      <c r="K47" s="126"/>
      <c r="L47" s="122"/>
      <c r="M47" s="121">
        <v>521914718</v>
      </c>
      <c r="N47" s="126"/>
      <c r="O47" s="122"/>
      <c r="P47" s="121">
        <v>115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 t="s">
        <v>237</v>
      </c>
      <c r="D48" s="221"/>
      <c r="E48" s="222" t="s">
        <v>238</v>
      </c>
      <c r="F48" s="223"/>
      <c r="G48" s="202"/>
      <c r="H48" s="217"/>
      <c r="I48" s="123"/>
      <c r="J48" s="127"/>
      <c r="K48" s="127"/>
      <c r="L48" s="124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 t="s">
        <v>272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81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71" t="s">
        <v>0</v>
      </c>
      <c r="B2" s="271"/>
      <c r="C2" s="282" t="str">
        <f>IF(入力!C3="","",入力!C3)</f>
        <v>飯山満南バレーボールクラブ</v>
      </c>
      <c r="D2" s="282"/>
      <c r="E2" s="282"/>
      <c r="F2" s="282"/>
      <c r="G2" s="282"/>
      <c r="H2" s="282"/>
      <c r="I2" s="282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83">
        <f>IF(入力!C4="","",IF(入力!C5="",入力!C4,入力!C4&amp;"　　"&amp;入力!C5))</f>
        <v>430895125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髙橋　由美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512223283</v>
      </c>
      <c r="H7" s="279"/>
      <c r="I7" s="279"/>
      <c r="J7" s="279" t="str">
        <f>IF(入力!J7="","",入力!J7)</f>
        <v/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2</v>
      </c>
      <c r="B9" s="271"/>
      <c r="C9" s="272" t="str">
        <f>IF(入力!C10="","",入力!C10&amp;"　"&amp;入力!E10)</f>
        <v>勝呂　和之</v>
      </c>
      <c r="D9" s="273"/>
      <c r="E9" s="273"/>
      <c r="F9" s="273"/>
      <c r="G9" s="279">
        <f>IF(入力!G9="","",入力!G9)</f>
        <v>511312072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3</v>
      </c>
      <c r="B11" s="271"/>
      <c r="C11" s="272" t="str">
        <f>IF(入力!C12="","",入力!C12&amp;"　"&amp;入力!E12)</f>
        <v>保泉　暁子</v>
      </c>
      <c r="D11" s="273"/>
      <c r="E11" s="273"/>
      <c r="F11" s="273"/>
      <c r="G11" s="279">
        <f>IF(入力!G11="","",入力!G11)</f>
        <v>519938350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柳　匡太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髙橋　由美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1" t="s">
        <v>6</v>
      </c>
      <c r="B17" s="271"/>
      <c r="C17" s="282" t="str">
        <f>IF(入力!C17="","",入力!C17&amp;"　"&amp;入力!E17)</f>
        <v>船橋市駿河台２－２７－４４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０４７-４２４-０６０４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90－5526－7853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柳　逸心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飯山満南小学校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519798931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木村　貫一郎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飯山満南小学校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520587630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保泉　藤隆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519588327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折見　拓人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飯山満南小学校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520824001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横山　士道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飯山満南小学校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520813814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鷹野　蓮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飯山満南小学校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520813821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青山　慶太</v>
      </c>
      <c r="D37" s="273"/>
      <c r="E37" s="273"/>
      <c r="F37" s="273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飯山満南小学校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521540597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輪違　陸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飯山満南小学校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521604398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庄司　遥登</v>
      </c>
      <c r="D41" s="273"/>
      <c r="E41" s="273"/>
      <c r="F41" s="273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飯山満南小学校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520813845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鶴山　翔心</v>
      </c>
      <c r="D43" s="273"/>
      <c r="E43" s="273"/>
      <c r="F43" s="273"/>
      <c r="G43" s="271">
        <f>IF(入力!G43="","",入力!G43)</f>
        <v>3</v>
      </c>
      <c r="H43" s="271" t="str">
        <f>IF(入力!H43="","",入力!H43)</f>
        <v/>
      </c>
      <c r="I43" s="271" t="str">
        <f>IF(入力!I43="","",入力!I43)</f>
        <v>飯山満南小学校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520813838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金城　蒼久</v>
      </c>
      <c r="D45" s="273"/>
      <c r="E45" s="273"/>
      <c r="F45" s="273"/>
      <c r="G45" s="271">
        <f>IF(入力!G45="","",入力!G45)</f>
        <v>3</v>
      </c>
      <c r="H45" s="271" t="str">
        <f>IF(入力!H45="","",入力!H45)</f>
        <v/>
      </c>
      <c r="I45" s="271" t="str">
        <f>IF(入力!I45="","",入力!I45)</f>
        <v>飯山満南小学校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520938517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中野　孝汰朗</v>
      </c>
      <c r="D47" s="273"/>
      <c r="E47" s="273"/>
      <c r="F47" s="273"/>
      <c r="G47" s="271">
        <f>IF(入力!G47="","",入力!G47)</f>
        <v>3</v>
      </c>
      <c r="H47" s="271" t="str">
        <f>IF(入力!H47="","",入力!H47)</f>
        <v/>
      </c>
      <c r="I47" s="271" t="str">
        <f>IF(入力!I47="","",入力!I47)</f>
        <v>飯山満南小学校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521914718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8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9">
        <v>36</v>
      </c>
      <c r="I12" s="410"/>
      <c r="J12" s="411"/>
      <c r="K12" s="4"/>
    </row>
    <row r="13" spans="1:60" ht="13.5" customHeight="1">
      <c r="F13" s="4" t="s">
        <v>35</v>
      </c>
      <c r="G13" s="4"/>
      <c r="H13" s="412"/>
      <c r="I13" s="413"/>
      <c r="J13" s="41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85"/>
      <c r="E16" s="385"/>
      <c r="F16" s="385"/>
      <c r="G16" s="386"/>
      <c r="H16" s="407" t="s">
        <v>66</v>
      </c>
      <c r="I16" s="408"/>
      <c r="J16" s="408"/>
      <c r="K16" s="385" t="str">
        <f>IF(入力!C2="","",入力!C2)</f>
        <v>ハサマミナミバレーボールクラブ</v>
      </c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6"/>
      <c r="Y16" s="417" t="s">
        <v>67</v>
      </c>
      <c r="Z16" s="418"/>
      <c r="AA16" s="418"/>
      <c r="AB16" s="418"/>
      <c r="AC16" s="418"/>
      <c r="AD16" s="418"/>
      <c r="AE16" s="418"/>
      <c r="AF16" s="418"/>
      <c r="AG16" s="418"/>
      <c r="AH16" s="418"/>
      <c r="AI16" s="419"/>
      <c r="AJ16" s="376" t="s">
        <v>38</v>
      </c>
      <c r="AK16" s="377"/>
      <c r="AL16" s="377"/>
      <c r="AM16" s="378"/>
      <c r="AN16" s="401" t="str">
        <f>IF(入力!P3="","",入力!P3)</f>
        <v>船橋市</v>
      </c>
      <c r="AO16" s="402"/>
      <c r="AP16" s="402"/>
      <c r="AQ16" s="402"/>
      <c r="AR16" s="402"/>
      <c r="AS16" s="402"/>
      <c r="AT16" s="377" t="s">
        <v>68</v>
      </c>
      <c r="AU16" s="378"/>
      <c r="AV16" s="384" t="s">
        <v>39</v>
      </c>
      <c r="AW16" s="385"/>
      <c r="AX16" s="385"/>
      <c r="AY16" s="386"/>
      <c r="AZ16" s="389" t="str">
        <f>IF(入力!P5="","",入力!P5)</f>
        <v>東葉高速線</v>
      </c>
      <c r="BA16" s="390"/>
      <c r="BB16" s="390"/>
      <c r="BC16" s="390"/>
      <c r="BD16" s="390"/>
      <c r="BE16" s="390"/>
      <c r="BF16" s="437" t="s">
        <v>40</v>
      </c>
    </row>
    <row r="17" spans="3:58" ht="4.5" customHeight="1">
      <c r="C17" s="436"/>
      <c r="D17" s="328"/>
      <c r="E17" s="328"/>
      <c r="F17" s="328"/>
      <c r="G17" s="388"/>
      <c r="H17" s="399" t="str">
        <f>IF(入力!C3="","",入力!C3)</f>
        <v>飯山満南バレーボールクラブ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395" t="str">
        <f>IF(入力!J3="","","("&amp;入力!J3&amp;")")</f>
        <v>(男子)</v>
      </c>
      <c r="V17" s="395"/>
      <c r="W17" s="395"/>
      <c r="X17" s="396"/>
      <c r="Y17" s="420">
        <f>IF(入力!C4="","",入力!C4)</f>
        <v>430895125</v>
      </c>
      <c r="Z17" s="421"/>
      <c r="AA17" s="421"/>
      <c r="AB17" s="421"/>
      <c r="AC17" s="421"/>
      <c r="AD17" s="421"/>
      <c r="AE17" s="421"/>
      <c r="AF17" s="421"/>
      <c r="AG17" s="421"/>
      <c r="AH17" s="421"/>
      <c r="AI17" s="422"/>
      <c r="AJ17" s="379"/>
      <c r="AK17" s="380"/>
      <c r="AL17" s="380"/>
      <c r="AM17" s="381"/>
      <c r="AN17" s="403"/>
      <c r="AO17" s="404"/>
      <c r="AP17" s="404"/>
      <c r="AQ17" s="404"/>
      <c r="AR17" s="404"/>
      <c r="AS17" s="404"/>
      <c r="AT17" s="380"/>
      <c r="AU17" s="381"/>
      <c r="AV17" s="387"/>
      <c r="AW17" s="328"/>
      <c r="AX17" s="328"/>
      <c r="AY17" s="388"/>
      <c r="AZ17" s="391"/>
      <c r="BA17" s="392"/>
      <c r="BB17" s="392"/>
      <c r="BC17" s="392"/>
      <c r="BD17" s="392"/>
      <c r="BE17" s="392"/>
      <c r="BF17" s="438"/>
    </row>
    <row r="18" spans="3:58" ht="16.5" customHeight="1">
      <c r="C18" s="370"/>
      <c r="D18" s="329"/>
      <c r="E18" s="329"/>
      <c r="F18" s="329"/>
      <c r="G18" s="371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7"/>
      <c r="V18" s="397"/>
      <c r="W18" s="397"/>
      <c r="X18" s="398"/>
      <c r="Y18" s="423"/>
      <c r="Z18" s="424"/>
      <c r="AA18" s="424"/>
      <c r="AB18" s="424"/>
      <c r="AC18" s="424"/>
      <c r="AD18" s="424"/>
      <c r="AE18" s="424"/>
      <c r="AF18" s="424"/>
      <c r="AG18" s="424"/>
      <c r="AH18" s="424"/>
      <c r="AI18" s="425"/>
      <c r="AJ18" s="382"/>
      <c r="AK18" s="354"/>
      <c r="AL18" s="354"/>
      <c r="AM18" s="383"/>
      <c r="AN18" s="405"/>
      <c r="AO18" s="406"/>
      <c r="AP18" s="406"/>
      <c r="AQ18" s="406"/>
      <c r="AR18" s="406"/>
      <c r="AS18" s="406"/>
      <c r="AT18" s="354"/>
      <c r="AU18" s="383"/>
      <c r="AV18" s="361"/>
      <c r="AW18" s="329"/>
      <c r="AX18" s="329"/>
      <c r="AY18" s="371"/>
      <c r="AZ18" s="393" t="str">
        <f>IF(入力!AE5="","",入力!AE5)</f>
        <v>飯山満</v>
      </c>
      <c r="BA18" s="394"/>
      <c r="BB18" s="394"/>
      <c r="BC18" s="394"/>
      <c r="BD18" s="394"/>
      <c r="BE18" s="394"/>
      <c r="BF18" s="13" t="s">
        <v>41</v>
      </c>
    </row>
    <row r="19" spans="3:58" ht="15" customHeight="1">
      <c r="C19" s="415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350" t="s">
        <v>42</v>
      </c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 t="s">
        <v>69</v>
      </c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 t="s">
        <v>70</v>
      </c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75"/>
    </row>
    <row r="20" spans="3:58" ht="15" customHeight="1">
      <c r="C20" s="440" t="s">
        <v>43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439" t="str">
        <f>IF(入力!J7="","",入力!J7)</f>
        <v/>
      </c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 t="str">
        <f>IF(入力!J9="","",入力!J9)</f>
        <v/>
      </c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 t="str">
        <f>IF(入力!J11="","",入力!J11)</f>
        <v/>
      </c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41"/>
    </row>
    <row r="21" spans="3:58" ht="15" customHeight="1">
      <c r="C21" s="440" t="s">
        <v>44</v>
      </c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439" t="str">
        <f>IF(入力!M7="","",入力!M7)</f>
        <v/>
      </c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 t="str">
        <f>IF(入力!M9="","",入力!M9)</f>
        <v/>
      </c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 t="str">
        <f>IF(入力!M11="","",入力!M11)</f>
        <v/>
      </c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41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タカハシ　ユミ</v>
      </c>
      <c r="I22" s="339"/>
      <c r="J22" s="339"/>
      <c r="K22" s="339"/>
      <c r="L22" s="339"/>
      <c r="M22" s="339"/>
      <c r="N22" s="339"/>
      <c r="O22" s="339"/>
      <c r="P22" s="339"/>
      <c r="Q22" s="356"/>
      <c r="R22" s="338" t="s">
        <v>45</v>
      </c>
      <c r="S22" s="339"/>
      <c r="T22" s="332">
        <f>IF(入力!AT7="","",入力!AT7)</f>
        <v>45</v>
      </c>
      <c r="U22" s="333"/>
      <c r="V22" s="334"/>
      <c r="W22" s="338" t="s">
        <v>46</v>
      </c>
      <c r="X22" s="338"/>
      <c r="Y22" s="338"/>
      <c r="Z22" s="14" t="s">
        <v>72</v>
      </c>
      <c r="AA22" s="15"/>
      <c r="AB22" s="339" t="str">
        <f>IF(入力!R7="","",入力!R7)</f>
        <v>２７３</v>
      </c>
      <c r="AC22" s="339"/>
      <c r="AD22" s="339"/>
      <c r="AE22" s="339"/>
      <c r="AF22" s="16" t="s">
        <v>73</v>
      </c>
      <c r="AG22" s="339" t="str">
        <f>IF(入力!W7="","",入力!W7)</f>
        <v>０８６２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56"/>
      <c r="AU22" s="338" t="s">
        <v>47</v>
      </c>
      <c r="AV22" s="339"/>
      <c r="AW22" s="339"/>
      <c r="AX22" s="17" t="s">
        <v>74</v>
      </c>
      <c r="AY22" s="339" t="str">
        <f>IF(入力!AL7="","",入力!AL7)</f>
        <v>０４７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70" t="s">
        <v>48</v>
      </c>
      <c r="D23" s="329"/>
      <c r="E23" s="329"/>
      <c r="F23" s="329"/>
      <c r="G23" s="371"/>
      <c r="H23" s="351" t="str">
        <f>IF(入力!C8="","",入力!C8&amp;"　"&amp;入力!E8)</f>
        <v>髙橋　由美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29"/>
      <c r="S23" s="329"/>
      <c r="T23" s="335"/>
      <c r="U23" s="336"/>
      <c r="V23" s="337"/>
      <c r="W23" s="354"/>
      <c r="X23" s="354"/>
      <c r="Y23" s="354"/>
      <c r="Z23" s="347" t="str">
        <f>IF(入力!P8="","",入力!P8)</f>
        <v>船橋市駿河台２－２７－４４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9"/>
      <c r="AV23" s="329"/>
      <c r="AW23" s="329"/>
      <c r="AX23" s="361" t="str">
        <f>IF(入力!AK8="","",入力!AK8)</f>
        <v>４２４</v>
      </c>
      <c r="AY23" s="329"/>
      <c r="AZ23" s="329"/>
      <c r="BA23" s="329"/>
      <c r="BB23" s="19" t="s">
        <v>76</v>
      </c>
      <c r="BC23" s="329" t="str">
        <f>IF(入力!AP8="","",入力!AP8)</f>
        <v>０６０４</v>
      </c>
      <c r="BD23" s="329"/>
      <c r="BE23" s="329"/>
      <c r="BF23" s="360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スグロ　カズユキ</v>
      </c>
      <c r="I24" s="339"/>
      <c r="J24" s="339"/>
      <c r="K24" s="339"/>
      <c r="L24" s="339"/>
      <c r="M24" s="339"/>
      <c r="N24" s="339"/>
      <c r="O24" s="339"/>
      <c r="P24" s="339"/>
      <c r="Q24" s="356"/>
      <c r="R24" s="338" t="s">
        <v>45</v>
      </c>
      <c r="S24" s="339"/>
      <c r="T24" s="332">
        <f>IF(入力!AT9="","",入力!AT9)</f>
        <v>47</v>
      </c>
      <c r="U24" s="333"/>
      <c r="V24" s="334"/>
      <c r="W24" s="338" t="s">
        <v>46</v>
      </c>
      <c r="X24" s="338"/>
      <c r="Y24" s="338"/>
      <c r="Z24" s="14" t="s">
        <v>72</v>
      </c>
      <c r="AA24" s="15"/>
      <c r="AB24" s="339" t="str">
        <f>IF(入力!R9="","",入力!R9)</f>
        <v>274</v>
      </c>
      <c r="AC24" s="339"/>
      <c r="AD24" s="339"/>
      <c r="AE24" s="339"/>
      <c r="AF24" s="16" t="s">
        <v>73</v>
      </c>
      <c r="AG24" s="339" t="str">
        <f>IF(入力!W9="","",入力!W9)</f>
        <v>0816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56"/>
      <c r="AU24" s="338" t="s">
        <v>47</v>
      </c>
      <c r="AV24" s="339"/>
      <c r="AW24" s="339"/>
      <c r="AX24" s="17" t="s">
        <v>74</v>
      </c>
      <c r="AY24" s="339" t="str">
        <f>IF(入力!AL9="","",入力!AL9)</f>
        <v>０９０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70" t="s">
        <v>78</v>
      </c>
      <c r="D25" s="329"/>
      <c r="E25" s="329"/>
      <c r="F25" s="329"/>
      <c r="G25" s="371"/>
      <c r="H25" s="351" t="str">
        <f>IF(入力!C10="","",入力!C10&amp;"　"&amp;入力!E10)</f>
        <v>勝呂　和之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29"/>
      <c r="S25" s="329"/>
      <c r="T25" s="335"/>
      <c r="U25" s="336"/>
      <c r="V25" s="337"/>
      <c r="W25" s="354"/>
      <c r="X25" s="354"/>
      <c r="Y25" s="354"/>
      <c r="Z25" s="347" t="str">
        <f>IF(入力!P10="","",入力!P10)</f>
        <v>船橋市芝山７－３７－２－３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9"/>
      <c r="AV25" s="329"/>
      <c r="AW25" s="329"/>
      <c r="AX25" s="361" t="str">
        <f>IF(入力!AK10="","",入力!AK10)</f>
        <v>２２０３</v>
      </c>
      <c r="AY25" s="329"/>
      <c r="AZ25" s="329"/>
      <c r="BA25" s="329"/>
      <c r="BB25" s="19" t="s">
        <v>76</v>
      </c>
      <c r="BC25" s="329" t="str">
        <f>IF(入力!AP10="","",入力!AP10)</f>
        <v>６３５０</v>
      </c>
      <c r="BD25" s="329"/>
      <c r="BE25" s="329"/>
      <c r="BF25" s="360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>ホイズミ　アキコ</v>
      </c>
      <c r="I26" s="339"/>
      <c r="J26" s="339"/>
      <c r="K26" s="339"/>
      <c r="L26" s="339"/>
      <c r="M26" s="339"/>
      <c r="N26" s="339"/>
      <c r="O26" s="339"/>
      <c r="P26" s="339"/>
      <c r="Q26" s="356"/>
      <c r="R26" s="338" t="s">
        <v>45</v>
      </c>
      <c r="S26" s="339"/>
      <c r="T26" s="332">
        <f>IF(入力!AT11="","",入力!AT11)</f>
        <v>41</v>
      </c>
      <c r="U26" s="333"/>
      <c r="V26" s="334"/>
      <c r="W26" s="338" t="s">
        <v>46</v>
      </c>
      <c r="X26" s="338"/>
      <c r="Y26" s="338"/>
      <c r="Z26" s="14" t="s">
        <v>72</v>
      </c>
      <c r="AA26" s="15"/>
      <c r="AB26" s="339" t="str">
        <f>IF(入力!R11="","",入力!R11)</f>
        <v>274</v>
      </c>
      <c r="AC26" s="339"/>
      <c r="AD26" s="339"/>
      <c r="AE26" s="339"/>
      <c r="AF26" s="16" t="s">
        <v>73</v>
      </c>
      <c r="AG26" s="339" t="str">
        <f>IF(入力!W11="","",入力!W11)</f>
        <v>0072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56"/>
      <c r="AU26" s="338" t="s">
        <v>47</v>
      </c>
      <c r="AV26" s="339"/>
      <c r="AW26" s="339"/>
      <c r="AX26" s="17" t="s">
        <v>74</v>
      </c>
      <c r="AY26" s="339" t="str">
        <f>IF(入力!AL11="","",入力!AL11)</f>
        <v>０９０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70" t="s">
        <v>79</v>
      </c>
      <c r="D27" s="329"/>
      <c r="E27" s="329"/>
      <c r="F27" s="329"/>
      <c r="G27" s="371"/>
      <c r="H27" s="351" t="str">
        <f>IF(入力!C12="","",入力!C12&amp;"　"&amp;入力!E12)</f>
        <v>保泉　暁子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29"/>
      <c r="S27" s="329"/>
      <c r="T27" s="335"/>
      <c r="U27" s="336"/>
      <c r="V27" s="337"/>
      <c r="W27" s="354"/>
      <c r="X27" s="354"/>
      <c r="Y27" s="354"/>
      <c r="Z27" s="347" t="str">
        <f>IF(入力!P12="","",入力!P12)</f>
        <v>船橋市三山５－３－９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9"/>
      <c r="AV27" s="329"/>
      <c r="AW27" s="329"/>
      <c r="AX27" s="361" t="str">
        <f>IF(入力!AK12="","",入力!AK12)</f>
        <v>８５１９</v>
      </c>
      <c r="AY27" s="329"/>
      <c r="AZ27" s="329"/>
      <c r="BA27" s="329"/>
      <c r="BB27" s="19" t="s">
        <v>76</v>
      </c>
      <c r="BC27" s="329" t="str">
        <f>IF(入力!AP12="","",入力!AP12)</f>
        <v>４２１２</v>
      </c>
      <c r="BD27" s="329"/>
      <c r="BE27" s="329"/>
      <c r="BF27" s="360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タカハシ　ユミ</v>
      </c>
      <c r="I28" s="339"/>
      <c r="J28" s="339"/>
      <c r="K28" s="339"/>
      <c r="L28" s="339"/>
      <c r="M28" s="339"/>
      <c r="N28" s="339"/>
      <c r="O28" s="339"/>
      <c r="P28" s="339"/>
      <c r="Q28" s="356"/>
      <c r="R28" s="338" t="s">
        <v>45</v>
      </c>
      <c r="S28" s="339"/>
      <c r="T28" s="332">
        <f>IF(入力!AT15="","",入力!AT15)</f>
        <v>45</v>
      </c>
      <c r="U28" s="333"/>
      <c r="V28" s="334"/>
      <c r="W28" s="338" t="s">
        <v>46</v>
      </c>
      <c r="X28" s="338"/>
      <c r="Y28" s="338"/>
      <c r="Z28" s="14" t="s">
        <v>72</v>
      </c>
      <c r="AA28" s="15"/>
      <c r="AB28" s="339" t="str">
        <f>IF(入力!R15="","",入力!R15)</f>
        <v>２７３</v>
      </c>
      <c r="AC28" s="339"/>
      <c r="AD28" s="339"/>
      <c r="AE28" s="339"/>
      <c r="AF28" s="16" t="s">
        <v>73</v>
      </c>
      <c r="AG28" s="339" t="str">
        <f>IF(入力!W15="","",入力!W15)</f>
        <v>０８６２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56"/>
      <c r="AU28" s="338" t="s">
        <v>47</v>
      </c>
      <c r="AV28" s="339"/>
      <c r="AW28" s="339"/>
      <c r="AX28" s="17" t="s">
        <v>74</v>
      </c>
      <c r="AY28" s="339" t="str">
        <f>IF(入力!AL15="","",入力!AL15)</f>
        <v>０４７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65" t="s">
        <v>49</v>
      </c>
      <c r="D29" s="341"/>
      <c r="E29" s="341"/>
      <c r="F29" s="341"/>
      <c r="G29" s="366"/>
      <c r="H29" s="362" t="str">
        <f>IF(入力!C16="","",入力!C16&amp;"　"&amp;入力!E16)</f>
        <v>髙橋　由美</v>
      </c>
      <c r="I29" s="363"/>
      <c r="J29" s="363"/>
      <c r="K29" s="363"/>
      <c r="L29" s="363"/>
      <c r="M29" s="363"/>
      <c r="N29" s="363"/>
      <c r="O29" s="363"/>
      <c r="P29" s="363"/>
      <c r="Q29" s="364"/>
      <c r="R29" s="341"/>
      <c r="S29" s="341"/>
      <c r="T29" s="357"/>
      <c r="U29" s="358"/>
      <c r="V29" s="359"/>
      <c r="W29" s="355"/>
      <c r="X29" s="355"/>
      <c r="Y29" s="355"/>
      <c r="Z29" s="342" t="str">
        <f>IF(入力!P16="","",入力!P16)</f>
        <v>船橋市駿河台２－２７－４４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４２４</v>
      </c>
      <c r="AY29" s="341"/>
      <c r="AZ29" s="341"/>
      <c r="BA29" s="341"/>
      <c r="BB29" s="73" t="s">
        <v>76</v>
      </c>
      <c r="BC29" s="341" t="str">
        <f>IF(入力!AP16="","",入力!AP16)</f>
        <v>０６０４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0" t="s">
        <v>52</v>
      </c>
      <c r="D33" s="331"/>
      <c r="E33" s="331"/>
      <c r="F33" s="331" t="s">
        <v>53</v>
      </c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 t="s">
        <v>54</v>
      </c>
      <c r="R33" s="331"/>
      <c r="S33" s="331"/>
      <c r="T33" s="331" t="s">
        <v>55</v>
      </c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 t="s">
        <v>56</v>
      </c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 t="s">
        <v>57</v>
      </c>
      <c r="BA33" s="331"/>
      <c r="BB33" s="331"/>
      <c r="BC33" s="331"/>
      <c r="BD33" s="331"/>
      <c r="BE33" s="331"/>
      <c r="BF33" s="340"/>
    </row>
    <row r="34" spans="3:58" ht="15" customHeight="1">
      <c r="C34" s="289" t="str">
        <f>IF(入力!B25="","",入力!B25)</f>
        <v>①</v>
      </c>
      <c r="D34" s="290"/>
      <c r="E34" s="291"/>
      <c r="F34" s="295" t="str">
        <f>IF(入力!C26="","",入力!C25&amp;"　"&amp;入力!E25&amp;"
"&amp;入力!C26&amp;"　"&amp;入力!E26)</f>
        <v>ヤナギ　イッシン
柳　逸心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301">
        <f>IF(入力!G25="","",入力!G25)</f>
        <v>5</v>
      </c>
      <c r="R34" s="302"/>
      <c r="S34" s="303"/>
      <c r="T34" s="307" t="str">
        <f>IF(入力!I25="","",入力!I25)</f>
        <v>飯山満南小学校</v>
      </c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9"/>
      <c r="AJ34" s="301">
        <f>IF(入力!M25="","",入力!M25)</f>
        <v>519798931</v>
      </c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3"/>
      <c r="AZ34" s="301">
        <f>IF(入力!P25="","",入力!P25)</f>
        <v>155</v>
      </c>
      <c r="BA34" s="302"/>
      <c r="BB34" s="302"/>
      <c r="BC34" s="302"/>
      <c r="BD34" s="302"/>
      <c r="BE34" s="302"/>
      <c r="BF34" s="313"/>
    </row>
    <row r="35" spans="3:58" ht="15" customHeight="1">
      <c r="C35" s="315"/>
      <c r="D35" s="316"/>
      <c r="E35" s="317"/>
      <c r="F35" s="318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321"/>
      <c r="R35" s="322"/>
      <c r="S35" s="323"/>
      <c r="T35" s="324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6"/>
      <c r="AJ35" s="321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3"/>
      <c r="AZ35" s="321"/>
      <c r="BA35" s="322"/>
      <c r="BB35" s="322"/>
      <c r="BC35" s="322"/>
      <c r="BD35" s="322"/>
      <c r="BE35" s="322"/>
      <c r="BF35" s="327"/>
    </row>
    <row r="36" spans="3:58" ht="15" customHeight="1">
      <c r="C36" s="289">
        <f>IF(入力!B27="","",入力!B27)</f>
        <v>2</v>
      </c>
      <c r="D36" s="290"/>
      <c r="E36" s="291"/>
      <c r="F36" s="295" t="str">
        <f>IF(入力!C28="","",入力!C27&amp;"　"&amp;入力!E27&amp;"
"&amp;入力!C28&amp;"　"&amp;入力!E28)</f>
        <v>キムラ　カンイチロウ
木村　貫一郎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301">
        <f>IF(入力!G27="","",入力!G27)</f>
        <v>5</v>
      </c>
      <c r="R36" s="302"/>
      <c r="S36" s="303"/>
      <c r="T36" s="307" t="str">
        <f>IF(入力!I27="","",入力!I27)</f>
        <v>飯山満南小学校</v>
      </c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9"/>
      <c r="AJ36" s="301">
        <f>IF(入力!M27="","",入力!M27)</f>
        <v>520587630</v>
      </c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3"/>
      <c r="AZ36" s="301">
        <f>IF(入力!P27="","",入力!P27)</f>
        <v>153</v>
      </c>
      <c r="BA36" s="302"/>
      <c r="BB36" s="302"/>
      <c r="BC36" s="302"/>
      <c r="BD36" s="302"/>
      <c r="BE36" s="302"/>
      <c r="BF36" s="313"/>
    </row>
    <row r="37" spans="3:58" ht="15" customHeight="1">
      <c r="C37" s="315"/>
      <c r="D37" s="316"/>
      <c r="E37" s="317"/>
      <c r="F37" s="318"/>
      <c r="G37" s="319"/>
      <c r="H37" s="319"/>
      <c r="I37" s="319"/>
      <c r="J37" s="319"/>
      <c r="K37" s="319"/>
      <c r="L37" s="319"/>
      <c r="M37" s="319"/>
      <c r="N37" s="319"/>
      <c r="O37" s="319"/>
      <c r="P37" s="320"/>
      <c r="Q37" s="321"/>
      <c r="R37" s="322"/>
      <c r="S37" s="323"/>
      <c r="T37" s="324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6"/>
      <c r="AJ37" s="321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3"/>
      <c r="AZ37" s="321"/>
      <c r="BA37" s="322"/>
      <c r="BB37" s="322"/>
      <c r="BC37" s="322"/>
      <c r="BD37" s="322"/>
      <c r="BE37" s="322"/>
      <c r="BF37" s="327"/>
    </row>
    <row r="38" spans="3:58" ht="15" customHeight="1">
      <c r="C38" s="289">
        <f>IF(入力!B29="","",入力!B29)</f>
        <v>3</v>
      </c>
      <c r="D38" s="290"/>
      <c r="E38" s="291"/>
      <c r="F38" s="295" t="str">
        <f>IF(入力!C30="","",入力!C29&amp;"　"&amp;入力!E29&amp;"
"&amp;入力!C30&amp;"　"&amp;入力!E30)</f>
        <v>ホイズミ　フジタカ
保泉　藤隆</v>
      </c>
      <c r="G38" s="296"/>
      <c r="H38" s="296"/>
      <c r="I38" s="296"/>
      <c r="J38" s="296"/>
      <c r="K38" s="296"/>
      <c r="L38" s="296"/>
      <c r="M38" s="296"/>
      <c r="N38" s="296"/>
      <c r="O38" s="296"/>
      <c r="P38" s="297"/>
      <c r="Q38" s="301">
        <f>IF(入力!G29="","",入力!G29)</f>
        <v>4</v>
      </c>
      <c r="R38" s="302"/>
      <c r="S38" s="303"/>
      <c r="T38" s="307" t="str">
        <f>IF(入力!I29="","",入力!I29)</f>
        <v>三山東小学校</v>
      </c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301">
        <f>IF(入力!M29="","",入力!M29)</f>
        <v>519588327</v>
      </c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3"/>
      <c r="AZ38" s="301">
        <f>IF(入力!P29="","",入力!P29)</f>
        <v>139</v>
      </c>
      <c r="BA38" s="302"/>
      <c r="BB38" s="302"/>
      <c r="BC38" s="302"/>
      <c r="BD38" s="302"/>
      <c r="BE38" s="302"/>
      <c r="BF38" s="313"/>
    </row>
    <row r="39" spans="3:58" ht="15" customHeight="1">
      <c r="C39" s="315"/>
      <c r="D39" s="316"/>
      <c r="E39" s="317"/>
      <c r="F39" s="318"/>
      <c r="G39" s="319"/>
      <c r="H39" s="319"/>
      <c r="I39" s="319"/>
      <c r="J39" s="319"/>
      <c r="K39" s="319"/>
      <c r="L39" s="319"/>
      <c r="M39" s="319"/>
      <c r="N39" s="319"/>
      <c r="O39" s="319"/>
      <c r="P39" s="320"/>
      <c r="Q39" s="321"/>
      <c r="R39" s="322"/>
      <c r="S39" s="323"/>
      <c r="T39" s="324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6"/>
      <c r="AJ39" s="321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3"/>
      <c r="AZ39" s="321"/>
      <c r="BA39" s="322"/>
      <c r="BB39" s="322"/>
      <c r="BC39" s="322"/>
      <c r="BD39" s="322"/>
      <c r="BE39" s="322"/>
      <c r="BF39" s="327"/>
    </row>
    <row r="40" spans="3:58" ht="15" customHeight="1">
      <c r="C40" s="289">
        <f>IF(入力!B31="","",入力!B31)</f>
        <v>4</v>
      </c>
      <c r="D40" s="290"/>
      <c r="E40" s="291"/>
      <c r="F40" s="295" t="str">
        <f>IF(入力!C32="","",入力!C31&amp;"　"&amp;入力!E31&amp;"
"&amp;入力!C32&amp;"　"&amp;入力!E32)</f>
        <v>オリミ　タクト
折見　拓人</v>
      </c>
      <c r="G40" s="296"/>
      <c r="H40" s="296"/>
      <c r="I40" s="296"/>
      <c r="J40" s="296"/>
      <c r="K40" s="296"/>
      <c r="L40" s="296"/>
      <c r="M40" s="296"/>
      <c r="N40" s="296"/>
      <c r="O40" s="296"/>
      <c r="P40" s="297"/>
      <c r="Q40" s="301">
        <f>IF(入力!G31="","",入力!G31)</f>
        <v>4</v>
      </c>
      <c r="R40" s="302"/>
      <c r="S40" s="303"/>
      <c r="T40" s="307" t="str">
        <f>IF(入力!I31="","",入力!I31)</f>
        <v>飯山満南小学校</v>
      </c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9"/>
      <c r="AJ40" s="301">
        <f>IF(入力!M31="","",入力!M31)</f>
        <v>520824001</v>
      </c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3"/>
      <c r="AZ40" s="301">
        <f>IF(入力!P31="","",入力!P31)</f>
        <v>146</v>
      </c>
      <c r="BA40" s="302"/>
      <c r="BB40" s="302"/>
      <c r="BC40" s="302"/>
      <c r="BD40" s="302"/>
      <c r="BE40" s="302"/>
      <c r="BF40" s="313"/>
    </row>
    <row r="41" spans="3:58" ht="15" customHeight="1">
      <c r="C41" s="315"/>
      <c r="D41" s="316"/>
      <c r="E41" s="317"/>
      <c r="F41" s="318"/>
      <c r="G41" s="319"/>
      <c r="H41" s="319"/>
      <c r="I41" s="319"/>
      <c r="J41" s="319"/>
      <c r="K41" s="319"/>
      <c r="L41" s="319"/>
      <c r="M41" s="319"/>
      <c r="N41" s="319"/>
      <c r="O41" s="319"/>
      <c r="P41" s="320"/>
      <c r="Q41" s="321"/>
      <c r="R41" s="322"/>
      <c r="S41" s="323"/>
      <c r="T41" s="324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6"/>
      <c r="AJ41" s="32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3"/>
      <c r="AZ41" s="321"/>
      <c r="BA41" s="322"/>
      <c r="BB41" s="322"/>
      <c r="BC41" s="322"/>
      <c r="BD41" s="322"/>
      <c r="BE41" s="322"/>
      <c r="BF41" s="327"/>
    </row>
    <row r="42" spans="3:58" ht="15" customHeight="1">
      <c r="C42" s="289">
        <f>IF(入力!B33="","",入力!B33)</f>
        <v>5</v>
      </c>
      <c r="D42" s="290"/>
      <c r="E42" s="291"/>
      <c r="F42" s="295" t="str">
        <f>IF(入力!C34="","",入力!C33&amp;"　"&amp;入力!E33&amp;"
"&amp;入力!C34&amp;"　"&amp;入力!E34)</f>
        <v>ヨコヤマ　シドウ
横山　士道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7"/>
      <c r="Q42" s="301">
        <f>IF(入力!G33="","",入力!G33)</f>
        <v>4</v>
      </c>
      <c r="R42" s="302"/>
      <c r="S42" s="303"/>
      <c r="T42" s="307" t="str">
        <f>IF(入力!I33="","",入力!I33)</f>
        <v>飯山満南小学校</v>
      </c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9"/>
      <c r="AJ42" s="301">
        <f>IF(入力!M33="","",入力!M33)</f>
        <v>520813814</v>
      </c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3"/>
      <c r="AZ42" s="301">
        <f>IF(入力!P33="","",入力!P33)</f>
        <v>136</v>
      </c>
      <c r="BA42" s="302"/>
      <c r="BB42" s="302"/>
      <c r="BC42" s="302"/>
      <c r="BD42" s="302"/>
      <c r="BE42" s="302"/>
      <c r="BF42" s="313"/>
    </row>
    <row r="43" spans="3:58" ht="15" customHeight="1">
      <c r="C43" s="315"/>
      <c r="D43" s="316"/>
      <c r="E43" s="317"/>
      <c r="F43" s="318"/>
      <c r="G43" s="319"/>
      <c r="H43" s="319"/>
      <c r="I43" s="319"/>
      <c r="J43" s="319"/>
      <c r="K43" s="319"/>
      <c r="L43" s="319"/>
      <c r="M43" s="319"/>
      <c r="N43" s="319"/>
      <c r="O43" s="319"/>
      <c r="P43" s="320"/>
      <c r="Q43" s="321"/>
      <c r="R43" s="322"/>
      <c r="S43" s="323"/>
      <c r="T43" s="324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6"/>
      <c r="AJ43" s="321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3"/>
      <c r="AZ43" s="321"/>
      <c r="BA43" s="322"/>
      <c r="BB43" s="322"/>
      <c r="BC43" s="322"/>
      <c r="BD43" s="322"/>
      <c r="BE43" s="322"/>
      <c r="BF43" s="327"/>
    </row>
    <row r="44" spans="3:58" ht="15" customHeight="1">
      <c r="C44" s="289">
        <f>IF(入力!B35="","",入力!B35)</f>
        <v>6</v>
      </c>
      <c r="D44" s="290"/>
      <c r="E44" s="291"/>
      <c r="F44" s="295" t="str">
        <f>IF(入力!C36="","",入力!C35&amp;"　"&amp;入力!E35&amp;"
"&amp;入力!C36&amp;"　"&amp;入力!E36)</f>
        <v>タカノ　レン
鷹野　蓮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7"/>
      <c r="Q44" s="301">
        <f>IF(入力!G35="","",入力!G35)</f>
        <v>4</v>
      </c>
      <c r="R44" s="302"/>
      <c r="S44" s="303"/>
      <c r="T44" s="307" t="str">
        <f>IF(入力!I35="","",入力!I35)</f>
        <v>飯山満南小学校</v>
      </c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9"/>
      <c r="AJ44" s="301">
        <f>IF(入力!M35="","",入力!M35)</f>
        <v>520813821</v>
      </c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3"/>
      <c r="AZ44" s="301">
        <f>IF(入力!P35="","",入力!P35)</f>
        <v>136</v>
      </c>
      <c r="BA44" s="302"/>
      <c r="BB44" s="302"/>
      <c r="BC44" s="302"/>
      <c r="BD44" s="302"/>
      <c r="BE44" s="302"/>
      <c r="BF44" s="313"/>
    </row>
    <row r="45" spans="3:58" ht="15" customHeight="1">
      <c r="C45" s="315"/>
      <c r="D45" s="316"/>
      <c r="E45" s="317"/>
      <c r="F45" s="318"/>
      <c r="G45" s="319"/>
      <c r="H45" s="319"/>
      <c r="I45" s="319"/>
      <c r="J45" s="319"/>
      <c r="K45" s="319"/>
      <c r="L45" s="319"/>
      <c r="M45" s="319"/>
      <c r="N45" s="319"/>
      <c r="O45" s="319"/>
      <c r="P45" s="320"/>
      <c r="Q45" s="321"/>
      <c r="R45" s="322"/>
      <c r="S45" s="323"/>
      <c r="T45" s="324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321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3"/>
      <c r="AZ45" s="321"/>
      <c r="BA45" s="322"/>
      <c r="BB45" s="322"/>
      <c r="BC45" s="322"/>
      <c r="BD45" s="322"/>
      <c r="BE45" s="322"/>
      <c r="BF45" s="327"/>
    </row>
    <row r="46" spans="3:58" ht="15" customHeight="1">
      <c r="C46" s="289">
        <f>IF(入力!B37="","",入力!B37)</f>
        <v>7</v>
      </c>
      <c r="D46" s="290"/>
      <c r="E46" s="291"/>
      <c r="F46" s="295" t="str">
        <f>IF(入力!C38="","",入力!C37&amp;"　"&amp;入力!E37&amp;"
"&amp;入力!C38&amp;"　"&amp;入力!E38)</f>
        <v>アオヤマ　ケイタ
青山　慶太</v>
      </c>
      <c r="G46" s="296"/>
      <c r="H46" s="296"/>
      <c r="I46" s="296"/>
      <c r="J46" s="296"/>
      <c r="K46" s="296"/>
      <c r="L46" s="296"/>
      <c r="M46" s="296"/>
      <c r="N46" s="296"/>
      <c r="O46" s="296"/>
      <c r="P46" s="297"/>
      <c r="Q46" s="301">
        <f>IF(入力!G37="","",入力!G37)</f>
        <v>4</v>
      </c>
      <c r="R46" s="302"/>
      <c r="S46" s="303"/>
      <c r="T46" s="307" t="str">
        <f>IF(入力!I37="","",入力!I37)</f>
        <v>飯山満南小学校</v>
      </c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9"/>
      <c r="AJ46" s="301">
        <f>IF(入力!M37="","",入力!M37)</f>
        <v>521540597</v>
      </c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3"/>
      <c r="AZ46" s="301">
        <f>IF(入力!P37="","",入力!P37)</f>
        <v>140</v>
      </c>
      <c r="BA46" s="302"/>
      <c r="BB46" s="302"/>
      <c r="BC46" s="302"/>
      <c r="BD46" s="302"/>
      <c r="BE46" s="302"/>
      <c r="BF46" s="313"/>
    </row>
    <row r="47" spans="3:58" ht="15" customHeight="1">
      <c r="C47" s="315"/>
      <c r="D47" s="316"/>
      <c r="E47" s="317"/>
      <c r="F47" s="318"/>
      <c r="G47" s="319"/>
      <c r="H47" s="319"/>
      <c r="I47" s="319"/>
      <c r="J47" s="319"/>
      <c r="K47" s="319"/>
      <c r="L47" s="319"/>
      <c r="M47" s="319"/>
      <c r="N47" s="319"/>
      <c r="O47" s="319"/>
      <c r="P47" s="320"/>
      <c r="Q47" s="321"/>
      <c r="R47" s="322"/>
      <c r="S47" s="323"/>
      <c r="T47" s="324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6"/>
      <c r="AJ47" s="321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3"/>
      <c r="AZ47" s="321"/>
      <c r="BA47" s="322"/>
      <c r="BB47" s="322"/>
      <c r="BC47" s="322"/>
      <c r="BD47" s="322"/>
      <c r="BE47" s="322"/>
      <c r="BF47" s="327"/>
    </row>
    <row r="48" spans="3:58" ht="15" customHeight="1">
      <c r="C48" s="289">
        <f>IF(入力!B39="","",入力!B39)</f>
        <v>8</v>
      </c>
      <c r="D48" s="290"/>
      <c r="E48" s="291"/>
      <c r="F48" s="295" t="str">
        <f>IF(入力!C40="","",入力!C39&amp;"　"&amp;入力!E39&amp;"
"&amp;入力!C40&amp;"　"&amp;入力!E40)</f>
        <v>ワチガイ　リク
輪違　陸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7"/>
      <c r="Q48" s="301">
        <f>IF(入力!G39="","",入力!G39)</f>
        <v>4</v>
      </c>
      <c r="R48" s="302"/>
      <c r="S48" s="303"/>
      <c r="T48" s="307" t="str">
        <f>IF(入力!I39="","",入力!I39)</f>
        <v>飯山満南小学校</v>
      </c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301">
        <f>IF(入力!M39="","",入力!M39)</f>
        <v>521604398</v>
      </c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3"/>
      <c r="AZ48" s="301">
        <f>IF(入力!P39="","",入力!P39)</f>
        <v>130</v>
      </c>
      <c r="BA48" s="302"/>
      <c r="BB48" s="302"/>
      <c r="BC48" s="302"/>
      <c r="BD48" s="302"/>
      <c r="BE48" s="302"/>
      <c r="BF48" s="313"/>
    </row>
    <row r="49" spans="3:58" ht="15" customHeight="1">
      <c r="C49" s="315"/>
      <c r="D49" s="316"/>
      <c r="E49" s="317"/>
      <c r="F49" s="318"/>
      <c r="G49" s="319"/>
      <c r="H49" s="319"/>
      <c r="I49" s="319"/>
      <c r="J49" s="319"/>
      <c r="K49" s="319"/>
      <c r="L49" s="319"/>
      <c r="M49" s="319"/>
      <c r="N49" s="319"/>
      <c r="O49" s="319"/>
      <c r="P49" s="320"/>
      <c r="Q49" s="321"/>
      <c r="R49" s="322"/>
      <c r="S49" s="323"/>
      <c r="T49" s="324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6"/>
      <c r="AJ49" s="321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3"/>
      <c r="AZ49" s="321"/>
      <c r="BA49" s="322"/>
      <c r="BB49" s="322"/>
      <c r="BC49" s="322"/>
      <c r="BD49" s="322"/>
      <c r="BE49" s="322"/>
      <c r="BF49" s="327"/>
    </row>
    <row r="50" spans="3:58" ht="15" customHeight="1">
      <c r="C50" s="289">
        <f>IF(入力!B41="","",入力!B41)</f>
        <v>9</v>
      </c>
      <c r="D50" s="290"/>
      <c r="E50" s="291"/>
      <c r="F50" s="295" t="str">
        <f>IF(入力!C42="","",入力!C41&amp;"　"&amp;入力!E41&amp;"
"&amp;入力!C42&amp;"　"&amp;入力!E42)</f>
        <v>ショウジ　ハルト
庄司　遥登</v>
      </c>
      <c r="G50" s="296"/>
      <c r="H50" s="296"/>
      <c r="I50" s="296"/>
      <c r="J50" s="296"/>
      <c r="K50" s="296"/>
      <c r="L50" s="296"/>
      <c r="M50" s="296"/>
      <c r="N50" s="296"/>
      <c r="O50" s="296"/>
      <c r="P50" s="297"/>
      <c r="Q50" s="301">
        <f>IF(入力!G41="","",入力!G41)</f>
        <v>3</v>
      </c>
      <c r="R50" s="302"/>
      <c r="S50" s="303"/>
      <c r="T50" s="307" t="str">
        <f>IF(入力!I41="","",入力!I41)</f>
        <v>飯山満南小学校</v>
      </c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9"/>
      <c r="AJ50" s="301">
        <f>IF(入力!M41="","",入力!M41)</f>
        <v>520813845</v>
      </c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3"/>
      <c r="AZ50" s="301">
        <f>IF(入力!P41="","",入力!P41)</f>
        <v>134</v>
      </c>
      <c r="BA50" s="302"/>
      <c r="BB50" s="302"/>
      <c r="BC50" s="302"/>
      <c r="BD50" s="302"/>
      <c r="BE50" s="302"/>
      <c r="BF50" s="313"/>
    </row>
    <row r="51" spans="3:58" ht="15" customHeight="1">
      <c r="C51" s="315"/>
      <c r="D51" s="316"/>
      <c r="E51" s="317"/>
      <c r="F51" s="318"/>
      <c r="G51" s="319"/>
      <c r="H51" s="319"/>
      <c r="I51" s="319"/>
      <c r="J51" s="319"/>
      <c r="K51" s="319"/>
      <c r="L51" s="319"/>
      <c r="M51" s="319"/>
      <c r="N51" s="319"/>
      <c r="O51" s="319"/>
      <c r="P51" s="320"/>
      <c r="Q51" s="321"/>
      <c r="R51" s="322"/>
      <c r="S51" s="323"/>
      <c r="T51" s="324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6"/>
      <c r="AJ51" s="321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3"/>
      <c r="AZ51" s="321"/>
      <c r="BA51" s="322"/>
      <c r="BB51" s="322"/>
      <c r="BC51" s="322"/>
      <c r="BD51" s="322"/>
      <c r="BE51" s="322"/>
      <c r="BF51" s="327"/>
    </row>
    <row r="52" spans="3:58" ht="15" customHeight="1">
      <c r="C52" s="289">
        <f>IF(入力!B43="","",入力!B43)</f>
        <v>10</v>
      </c>
      <c r="D52" s="290"/>
      <c r="E52" s="291"/>
      <c r="F52" s="295" t="str">
        <f>IF(入力!C44="","",入力!C43&amp;"　"&amp;入力!E43&amp;"
"&amp;入力!C44&amp;"　"&amp;入力!E44)</f>
        <v>ツルヤマ　ショウゴ
鶴山　翔心</v>
      </c>
      <c r="G52" s="296"/>
      <c r="H52" s="296"/>
      <c r="I52" s="296"/>
      <c r="J52" s="296"/>
      <c r="K52" s="296"/>
      <c r="L52" s="296"/>
      <c r="M52" s="296"/>
      <c r="N52" s="296"/>
      <c r="O52" s="296"/>
      <c r="P52" s="297"/>
      <c r="Q52" s="301">
        <f>IF(入力!G43="","",入力!G43)</f>
        <v>3</v>
      </c>
      <c r="R52" s="302"/>
      <c r="S52" s="303"/>
      <c r="T52" s="307" t="str">
        <f>IF(入力!I43="","",入力!I43)</f>
        <v>飯山満南小学校</v>
      </c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301">
        <f>IF(入力!M43="","",入力!M43)</f>
        <v>520813838</v>
      </c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3"/>
      <c r="AZ52" s="301">
        <f>IF(入力!P43="","",入力!P43)</f>
        <v>125</v>
      </c>
      <c r="BA52" s="302"/>
      <c r="BB52" s="302"/>
      <c r="BC52" s="302"/>
      <c r="BD52" s="302"/>
      <c r="BE52" s="302"/>
      <c r="BF52" s="313"/>
    </row>
    <row r="53" spans="3:58" ht="15" customHeight="1">
      <c r="C53" s="315"/>
      <c r="D53" s="316"/>
      <c r="E53" s="317"/>
      <c r="F53" s="318"/>
      <c r="G53" s="319"/>
      <c r="H53" s="319"/>
      <c r="I53" s="319"/>
      <c r="J53" s="319"/>
      <c r="K53" s="319"/>
      <c r="L53" s="319"/>
      <c r="M53" s="319"/>
      <c r="N53" s="319"/>
      <c r="O53" s="319"/>
      <c r="P53" s="320"/>
      <c r="Q53" s="321"/>
      <c r="R53" s="322"/>
      <c r="S53" s="323"/>
      <c r="T53" s="324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6"/>
      <c r="AJ53" s="321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3"/>
      <c r="AZ53" s="321"/>
      <c r="BA53" s="322"/>
      <c r="BB53" s="322"/>
      <c r="BC53" s="322"/>
      <c r="BD53" s="322"/>
      <c r="BE53" s="322"/>
      <c r="BF53" s="327"/>
    </row>
    <row r="54" spans="3:58" ht="15" customHeight="1">
      <c r="C54" s="289">
        <f>IF(入力!B45="","",入力!B45)</f>
        <v>11</v>
      </c>
      <c r="D54" s="290"/>
      <c r="E54" s="291"/>
      <c r="F54" s="295" t="str">
        <f>IF(入力!C46="","",入力!C45&amp;"　"&amp;入力!E45&amp;"
"&amp;入力!C46&amp;"　"&amp;入力!E46)</f>
        <v>キンジョウ　サク
金城　蒼久</v>
      </c>
      <c r="G54" s="296"/>
      <c r="H54" s="296"/>
      <c r="I54" s="296"/>
      <c r="J54" s="296"/>
      <c r="K54" s="296"/>
      <c r="L54" s="296"/>
      <c r="M54" s="296"/>
      <c r="N54" s="296"/>
      <c r="O54" s="296"/>
      <c r="P54" s="297"/>
      <c r="Q54" s="301">
        <f>IF(入力!G45="","",入力!G45)</f>
        <v>3</v>
      </c>
      <c r="R54" s="302"/>
      <c r="S54" s="303"/>
      <c r="T54" s="307" t="str">
        <f>IF(入力!I45="","",入力!I45)</f>
        <v>飯山満南小学校</v>
      </c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301">
        <f>IF(入力!M45="","",入力!M45)</f>
        <v>520938517</v>
      </c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3"/>
      <c r="AZ54" s="301">
        <f>IF(入力!P45="","",入力!P45)</f>
        <v>131</v>
      </c>
      <c r="BA54" s="302"/>
      <c r="BB54" s="302"/>
      <c r="BC54" s="302"/>
      <c r="BD54" s="302"/>
      <c r="BE54" s="302"/>
      <c r="BF54" s="313"/>
    </row>
    <row r="55" spans="3:58" ht="15" customHeight="1">
      <c r="C55" s="315"/>
      <c r="D55" s="316"/>
      <c r="E55" s="317"/>
      <c r="F55" s="318"/>
      <c r="G55" s="319"/>
      <c r="H55" s="319"/>
      <c r="I55" s="319"/>
      <c r="J55" s="319"/>
      <c r="K55" s="319"/>
      <c r="L55" s="319"/>
      <c r="M55" s="319"/>
      <c r="N55" s="319"/>
      <c r="O55" s="319"/>
      <c r="P55" s="320"/>
      <c r="Q55" s="321"/>
      <c r="R55" s="322"/>
      <c r="S55" s="323"/>
      <c r="T55" s="324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6"/>
      <c r="AJ55" s="321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3"/>
      <c r="AZ55" s="321"/>
      <c r="BA55" s="322"/>
      <c r="BB55" s="322"/>
      <c r="BC55" s="322"/>
      <c r="BD55" s="322"/>
      <c r="BE55" s="322"/>
      <c r="BF55" s="327"/>
    </row>
    <row r="56" spans="3:58" ht="15" customHeight="1">
      <c r="C56" s="289">
        <f>IF(入力!B47="","",入力!B47)</f>
        <v>12</v>
      </c>
      <c r="D56" s="290"/>
      <c r="E56" s="291"/>
      <c r="F56" s="295" t="str">
        <f>IF(入力!C48="","",入力!C47&amp;"　"&amp;入力!E47&amp;"
"&amp;入力!C48&amp;"　"&amp;入力!E48)</f>
        <v>ナカノ　コウタロウ
中野　孝汰朗</v>
      </c>
      <c r="G56" s="296"/>
      <c r="H56" s="296"/>
      <c r="I56" s="296"/>
      <c r="J56" s="296"/>
      <c r="K56" s="296"/>
      <c r="L56" s="296"/>
      <c r="M56" s="296"/>
      <c r="N56" s="296"/>
      <c r="O56" s="296"/>
      <c r="P56" s="297"/>
      <c r="Q56" s="301">
        <f>IF(入力!G47="","",入力!G47)</f>
        <v>3</v>
      </c>
      <c r="R56" s="302"/>
      <c r="S56" s="303"/>
      <c r="T56" s="307" t="str">
        <f>IF(入力!I47="","",入力!I47)</f>
        <v>飯山満南小学校</v>
      </c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9"/>
      <c r="AJ56" s="301">
        <f>IF(入力!M47="","",入力!M47)</f>
        <v>521914718</v>
      </c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3"/>
      <c r="AZ56" s="301">
        <f>IF(入力!P47="","",入力!P47)</f>
        <v>115</v>
      </c>
      <c r="BA56" s="302"/>
      <c r="BB56" s="302"/>
      <c r="BC56" s="302"/>
      <c r="BD56" s="302"/>
      <c r="BE56" s="302"/>
      <c r="BF56" s="313"/>
    </row>
    <row r="57" spans="3:58" ht="15" customHeight="1" thickBot="1">
      <c r="C57" s="292"/>
      <c r="D57" s="293"/>
      <c r="E57" s="294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4"/>
      <c r="R57" s="305"/>
      <c r="S57" s="306"/>
      <c r="T57" s="310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04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6"/>
      <c r="AZ57" s="304"/>
      <c r="BA57" s="305"/>
      <c r="BB57" s="305"/>
      <c r="BC57" s="305"/>
      <c r="BD57" s="305"/>
      <c r="BE57" s="305"/>
      <c r="BF57" s="31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9"/>
      <c r="AS64" s="329"/>
      <c r="AT64" s="329"/>
      <c r="AU64" s="329"/>
      <c r="AV64" s="329"/>
      <c r="AW64" s="329"/>
      <c r="AX64" s="329"/>
      <c r="AY64" s="329"/>
      <c r="AZ64" s="329"/>
      <c r="BA64" s="329"/>
      <c r="BB64" s="329"/>
      <c r="BC64" s="329"/>
      <c r="BD64" s="329"/>
      <c r="BE64" s="329"/>
      <c r="BF64" s="32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1" t="s">
        <v>0</v>
      </c>
      <c r="B2" s="271"/>
      <c r="C2" s="282" t="str">
        <f>IF(入力!C3="","",入力!C3)</f>
        <v>飯山満南バレーボールクラブ</v>
      </c>
      <c r="D2" s="282"/>
      <c r="E2" s="282"/>
      <c r="F2" s="282"/>
      <c r="G2" s="282"/>
      <c r="H2" s="282"/>
      <c r="I2" s="282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430895125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髙橋　由美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512223283</v>
      </c>
      <c r="H7" s="279"/>
      <c r="I7" s="279"/>
      <c r="J7" s="279" t="str">
        <f>IF(入力!J7="","",入力!J7)</f>
        <v/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19</v>
      </c>
      <c r="B9" s="271"/>
      <c r="C9" s="272" t="str">
        <f>IF(入力!C10="","",入力!C10&amp;"　"&amp;入力!E10)</f>
        <v>勝呂　和之</v>
      </c>
      <c r="D9" s="273"/>
      <c r="E9" s="273"/>
      <c r="F9" s="273"/>
      <c r="G9" s="279">
        <f>IF(入力!G9="","",入力!G9)</f>
        <v>511312072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20</v>
      </c>
      <c r="B11" s="271"/>
      <c r="C11" s="272" t="str">
        <f>IF(入力!C12="","",入力!C12&amp;"　"&amp;入力!E12)</f>
        <v>保泉　暁子</v>
      </c>
      <c r="D11" s="273"/>
      <c r="E11" s="273"/>
      <c r="F11" s="273"/>
      <c r="G11" s="279">
        <f>IF(入力!G11="","",入力!G11)</f>
        <v>519938350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柳　匡太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髙橋　由美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1" t="s">
        <v>6</v>
      </c>
      <c r="B17" s="271"/>
      <c r="C17" s="282" t="str">
        <f>IF(入力!C17="","",入力!C17&amp;"　"&amp;入力!E17)</f>
        <v>船橋市駿河台２－２７－４４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０４７-４２４-０６０４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90－5526－7853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柳　逸心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飯山満南小学校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519798931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木村　貫一郎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飯山満南小学校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520587630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保泉　藤隆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519588327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折見　拓人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飯山満南小学校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520824001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横山　士道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飯山満南小学校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520813814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鷹野　蓮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飯山満南小学校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520813821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青山　慶太</v>
      </c>
      <c r="D37" s="273"/>
      <c r="E37" s="273"/>
      <c r="F37" s="273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飯山満南小学校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521540597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輪違　陸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飯山満南小学校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521604398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庄司　遥登</v>
      </c>
      <c r="D41" s="273"/>
      <c r="E41" s="273"/>
      <c r="F41" s="273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飯山満南小学校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520813845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鶴山　翔心</v>
      </c>
      <c r="D43" s="273"/>
      <c r="E43" s="273"/>
      <c r="F43" s="273"/>
      <c r="G43" s="271">
        <f>IF(入力!G43="","",入力!G43)</f>
        <v>3</v>
      </c>
      <c r="H43" s="271" t="str">
        <f>IF(入力!H43="","",入力!H43)</f>
        <v/>
      </c>
      <c r="I43" s="271" t="str">
        <f>IF(入力!I43="","",入力!I43)</f>
        <v>飯山満南小学校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520813838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金城　蒼久</v>
      </c>
      <c r="D45" s="273"/>
      <c r="E45" s="273"/>
      <c r="F45" s="273"/>
      <c r="G45" s="271">
        <f>IF(入力!G45="","",入力!G45)</f>
        <v>3</v>
      </c>
      <c r="H45" s="271" t="str">
        <f>IF(入力!H45="","",入力!H45)</f>
        <v/>
      </c>
      <c r="I45" s="271" t="str">
        <f>IF(入力!I45="","",入力!I45)</f>
        <v>飯山満南小学校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520938517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中野　孝汰朗</v>
      </c>
      <c r="D47" s="273"/>
      <c r="E47" s="273"/>
      <c r="F47" s="273"/>
      <c r="G47" s="271">
        <f>IF(入力!G47="","",入力!G47)</f>
        <v>3</v>
      </c>
      <c r="H47" s="271" t="str">
        <f>IF(入力!H47="","",入力!H47)</f>
        <v/>
      </c>
      <c r="I47" s="271" t="str">
        <f>IF(入力!I47="","",入力!I47)</f>
        <v>飯山満南小学校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521914718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1" t="s">
        <v>0</v>
      </c>
      <c r="B2" s="271"/>
      <c r="C2" s="282" t="str">
        <f>IF(入力!C3="","",入力!C3)</f>
        <v>飯山満南バレーボールクラブ</v>
      </c>
      <c r="D2" s="282"/>
      <c r="E2" s="282"/>
      <c r="F2" s="282"/>
      <c r="G2" s="282"/>
      <c r="H2" s="282"/>
      <c r="I2" s="282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430895125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髙橋　由美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512223283</v>
      </c>
      <c r="H7" s="279"/>
      <c r="I7" s="279"/>
      <c r="J7" s="279" t="str">
        <f>IF(入力!J7="","",入力!J7)</f>
        <v/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19</v>
      </c>
      <c r="B9" s="271"/>
      <c r="C9" s="272" t="str">
        <f>IF(入力!C10="","",入力!C10&amp;"　"&amp;入力!E10)</f>
        <v>勝呂　和之</v>
      </c>
      <c r="D9" s="273"/>
      <c r="E9" s="273"/>
      <c r="F9" s="273"/>
      <c r="G9" s="279">
        <f>IF(入力!G9="","",入力!G9)</f>
        <v>511312072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20</v>
      </c>
      <c r="B11" s="271"/>
      <c r="C11" s="272" t="str">
        <f>IF(入力!C12="","",入力!C12&amp;"　"&amp;入力!E12)</f>
        <v>保泉　暁子</v>
      </c>
      <c r="D11" s="273"/>
      <c r="E11" s="273"/>
      <c r="F11" s="273"/>
      <c r="G11" s="279">
        <f>IF(入力!G11="","",入力!G11)</f>
        <v>519938350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柳　匡太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髙橋　由美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5" customHeight="1">
      <c r="A17" s="271" t="s">
        <v>6</v>
      </c>
      <c r="B17" s="271"/>
      <c r="C17" s="282" t="str">
        <f>IF(入力!C17="","",入力!C17&amp;"　"&amp;入力!E17)</f>
        <v>船橋市駿河台２－２７－４４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０４７-４２４-０６０４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90－5526－7853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柳　逸心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飯山満南小学校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519798931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木村　貫一郎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飯山満南小学校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520587630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保泉　藤隆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三山東小学校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519588327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折見　拓人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飯山満南小学校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520824001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横山　士道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飯山満南小学校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520813814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鷹野　蓮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飯山満南小学校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520813821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青山　慶太</v>
      </c>
      <c r="D37" s="273"/>
      <c r="E37" s="273"/>
      <c r="F37" s="273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飯山満南小学校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521540597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輪違　陸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飯山満南小学校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521604398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庄司　遥登</v>
      </c>
      <c r="D41" s="273"/>
      <c r="E41" s="273"/>
      <c r="F41" s="273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飯山満南小学校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520813845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鶴山　翔心</v>
      </c>
      <c r="D43" s="273"/>
      <c r="E43" s="273"/>
      <c r="F43" s="273"/>
      <c r="G43" s="271">
        <f>IF(入力!G43="","",入力!G43)</f>
        <v>3</v>
      </c>
      <c r="H43" s="271" t="str">
        <f>IF(入力!H43="","",入力!H43)</f>
        <v/>
      </c>
      <c r="I43" s="271" t="str">
        <f>IF(入力!I43="","",入力!I43)</f>
        <v>飯山満南小学校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520813838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72" t="str">
        <f>IF(入力!C46="","",入力!C46&amp;"　"&amp;入力!E46)</f>
        <v>金城　蒼久</v>
      </c>
      <c r="D45" s="273"/>
      <c r="E45" s="273"/>
      <c r="F45" s="273"/>
      <c r="G45" s="271">
        <f>IF(入力!G45="","",入力!G45)</f>
        <v>3</v>
      </c>
      <c r="H45" s="271" t="str">
        <f>IF(入力!H45="","",入力!H45)</f>
        <v/>
      </c>
      <c r="I45" s="271" t="str">
        <f>IF(入力!I45="","",入力!I45)</f>
        <v>飯山満南小学校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520938517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12</v>
      </c>
      <c r="C47" s="272" t="str">
        <f>IF(入力!C48="","",入力!C48&amp;"　"&amp;入力!E48)</f>
        <v>中野　孝汰朗</v>
      </c>
      <c r="D47" s="273"/>
      <c r="E47" s="273"/>
      <c r="F47" s="273"/>
      <c r="G47" s="271">
        <f>IF(入力!G47="","",入力!G47)</f>
        <v>3</v>
      </c>
      <c r="H47" s="271" t="str">
        <f>IF(入力!H47="","",入力!H47)</f>
        <v/>
      </c>
      <c r="I47" s="271" t="str">
        <f>IF(入力!I47="","",入力!I47)</f>
        <v>飯山満南小学校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521914718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男子</v>
      </c>
      <c r="I5" s="29">
        <f>入力!Y25</f>
        <v>6</v>
      </c>
      <c r="J5" s="451" t="str">
        <f>IF(入力!A55="","",入力!A55)</f>
        <v>３年生から５年生までで構成されているチームです。まだ新人チームではありますが、全員バレーで拾って打つ。チームワークを大切に目の前の一勝を取りに行きたいと思います。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12003</v>
      </c>
      <c r="B7" s="33" t="str">
        <f>IF(入力!C3="","",入力!C3)</f>
        <v>飯山満南バレーボールクラブ</v>
      </c>
      <c r="C7" s="33" t="str">
        <f>IF(入力!C2="","",入力!C2)</f>
        <v>ハサマミナミバレーボールクラブ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東葉高速線</v>
      </c>
      <c r="S7" s="33" t="str">
        <f>IF(入力!AE5="","",入力!AE5)</f>
        <v>飯山満</v>
      </c>
      <c r="T7" s="33"/>
      <c r="U7" s="33">
        <f>IF(入力!C4="","",入力!C4)</f>
        <v>430895125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由美</v>
      </c>
      <c r="E16" s="33" t="str">
        <f>IF(入力!C7="","",入力!C7)</f>
        <v>タカハシ</v>
      </c>
      <c r="F16" s="33" t="str">
        <f>IF(入力!E7="","",入力!E7)</f>
        <v>ユミ</v>
      </c>
      <c r="G16" s="33">
        <f>IF(入力!G7="","",入力!G7)</f>
        <v>512223283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０８６２</v>
      </c>
      <c r="T16" s="33" t="str">
        <f>IF(入力!P8="","",入力!P8)</f>
        <v>船橋市駿河台２－２７－４４</v>
      </c>
      <c r="U16" s="33" t="str">
        <f>IF(入力!AL7="","",入力!AL7)</f>
        <v>０４７</v>
      </c>
      <c r="V16" s="33" t="str">
        <f>IF(入力!AK8="","",入力!AK8)</f>
        <v>４２４</v>
      </c>
      <c r="W16" s="33" t="str">
        <f>IF(入力!AP8="","",入力!AP8)</f>
        <v>０６０４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勝呂</v>
      </c>
      <c r="D17" s="33" t="str">
        <f>IF(入力!E10="","",入力!E10)</f>
        <v>和之</v>
      </c>
      <c r="E17" s="33" t="str">
        <f>IF(入力!C9="","",入力!C9)</f>
        <v>スグロ</v>
      </c>
      <c r="F17" s="33" t="str">
        <f>IF(入力!E9="","",入力!E9)</f>
        <v>カズユキ</v>
      </c>
      <c r="G17" s="33">
        <f>IF(入力!G9="","",入力!G9)</f>
        <v>511312072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0816</v>
      </c>
      <c r="T17" s="33" t="str">
        <f>IF(入力!P10="","",入力!P10)</f>
        <v>船橋市芝山７－３７－２－３</v>
      </c>
      <c r="U17" s="33" t="str">
        <f>IF(入力!AL9="","",入力!AL9)</f>
        <v>０９０</v>
      </c>
      <c r="V17" s="33" t="str">
        <f>IF(入力!AK10="","",入力!AK10)</f>
        <v>２２０３</v>
      </c>
      <c r="W17" s="33" t="str">
        <f>IF(入力!AP10="","",入力!AP10)</f>
        <v>６３５０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保泉</v>
      </c>
      <c r="D20" s="33" t="str">
        <f>IF(入力!E12="","",入力!E12)</f>
        <v>暁子</v>
      </c>
      <c r="E20" s="33" t="str">
        <f>IF(入力!C11="","",入力!C11)</f>
        <v>ホイズミ</v>
      </c>
      <c r="F20" s="33" t="str">
        <f>IF(入力!E11="","",入力!E11)</f>
        <v>アキコ</v>
      </c>
      <c r="G20" s="33">
        <f>IF(入力!G11="","",入力!G11)</f>
        <v>519938350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0072</v>
      </c>
      <c r="T20" s="33" t="str">
        <f>IF(入力!P12="","",入力!P12)</f>
        <v>船橋市三山５－３－９</v>
      </c>
      <c r="U20" s="33" t="str">
        <f>IF(入力!AL11="","",入力!AL11)</f>
        <v>０９０</v>
      </c>
      <c r="V20" s="33" t="str">
        <f>IF(入力!AK12="","",入力!AK12)</f>
        <v>８５１９</v>
      </c>
      <c r="W20" s="33" t="str">
        <f>IF(入力!AP12="","",入力!AP12)</f>
        <v>４２１２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髙橋</v>
      </c>
      <c r="D22" s="33" t="str">
        <f>IF(入力!E16="","",入力!E16)</f>
        <v>由美</v>
      </c>
      <c r="E22" s="33" t="str">
        <f>IF(入力!C15="","",入力!C15)</f>
        <v>タカハシ</v>
      </c>
      <c r="F22" s="33" t="str">
        <f>IF(入力!E15="","",入力!E15)</f>
        <v>ユミ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5526</v>
      </c>
      <c r="P22" s="33">
        <f>IF(入力!G21="","",入力!G21)</f>
        <v>7853</v>
      </c>
      <c r="Q22" s="33"/>
      <c r="R22" s="33" t="str">
        <f>IF(入力!R15="","",入力!R15)</f>
        <v>２７３</v>
      </c>
      <c r="S22" s="33" t="str">
        <f>IF(入力!W15="","",入力!W15)</f>
        <v>０８６２</v>
      </c>
      <c r="T22" s="33" t="str">
        <f>IF(入力!P16="","",入力!P16)</f>
        <v>船橋市駿河台２－２７－４４</v>
      </c>
      <c r="U22" s="33" t="str">
        <f>IF(入力!AL15="","",入力!AL15)</f>
        <v>０４７</v>
      </c>
      <c r="V22" s="33" t="str">
        <f>IF(入力!AK16="","",入力!AK16)</f>
        <v>４２４</v>
      </c>
      <c r="W22" s="33" t="str">
        <f>IF(入力!AP16="","",入力!AP16)</f>
        <v>０６０４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柳</v>
      </c>
      <c r="D23" s="33" t="str">
        <f>IF(入力!$E$14="","",入力!$E$14)</f>
        <v>匡太</v>
      </c>
      <c r="E23" s="33" t="str">
        <f>IF(入力!$C$13="","",入力!$C$13)</f>
        <v>ヤナギ</v>
      </c>
      <c r="F23" s="33" t="str">
        <f>IF(入力!$E$13="","",入力!$E$13)</f>
        <v>キョウタ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柳</v>
      </c>
      <c r="D24" s="75" t="str">
        <f>VLOOKUP($B$51,$A$53:$F$352,4)</f>
        <v>逸心</v>
      </c>
      <c r="E24" s="75" t="str">
        <f>VLOOKUP($B$51,$A$53:$F$352,5)</f>
        <v>ヤナギ</v>
      </c>
      <c r="F24" s="75" t="str">
        <f>VLOOKUP($B$51,$A$53:$F$352,6)</f>
        <v>イッシン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柳</v>
      </c>
      <c r="D53" s="33" t="str">
        <f>IF(入力!E26="","",入力!E26)</f>
        <v>逸心</v>
      </c>
      <c r="E53" s="33" t="str">
        <f>IF(入力!C25="","",入力!C25)</f>
        <v>ヤナギ</v>
      </c>
      <c r="F53" s="33" t="str">
        <f>IF(入力!E25="","",入力!E25)</f>
        <v>イッシン</v>
      </c>
      <c r="G53" s="33">
        <f>IF(入力!M25="","",入力!M25)</f>
        <v>519798931</v>
      </c>
      <c r="H53" s="33" t="str">
        <f>IF(入力!I25="","",入力!I25)</f>
        <v>飯山満南小学校</v>
      </c>
      <c r="I53" s="33">
        <f>IF(入力!G25="","",入力!G25)</f>
        <v>5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木村</v>
      </c>
      <c r="D54" s="33" t="str">
        <f>IF(入力!E28="","",入力!E28)</f>
        <v>貫一郎</v>
      </c>
      <c r="E54" s="33" t="str">
        <f>IF(入力!C27="","",入力!C27)</f>
        <v>キムラ</v>
      </c>
      <c r="F54" s="33" t="str">
        <f>IF(入力!E27="","",入力!E27)</f>
        <v>カンイチロウ</v>
      </c>
      <c r="G54" s="33">
        <f>IF(入力!M27="","",入力!M27)</f>
        <v>520587630</v>
      </c>
      <c r="H54" s="33" t="str">
        <f>IF(入力!I27="","",入力!I27)</f>
        <v>飯山満南小学校</v>
      </c>
      <c r="I54" s="33">
        <f>IF(入力!G27="","",入力!G27)</f>
        <v>5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保泉</v>
      </c>
      <c r="D55" s="33" t="str">
        <f>IF(入力!E30="","",入力!E30)</f>
        <v>藤隆</v>
      </c>
      <c r="E55" s="33" t="str">
        <f>IF(入力!C29="","",入力!C29)</f>
        <v>ホイズミ</v>
      </c>
      <c r="F55" s="33" t="str">
        <f>IF(入力!E29="","",入力!E29)</f>
        <v>フジタカ</v>
      </c>
      <c r="G55" s="33">
        <f>IF(入力!M29="","",入力!M29)</f>
        <v>519588327</v>
      </c>
      <c r="H55" s="33" t="str">
        <f>IF(入力!I29="","",入力!I29)</f>
        <v>三山東小学校</v>
      </c>
      <c r="I55" s="33">
        <f>IF(入力!G29="","",入力!G29)</f>
        <v>4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折見</v>
      </c>
      <c r="D56" s="33" t="str">
        <f>IF(入力!E32="","",入力!E32)</f>
        <v>拓人</v>
      </c>
      <c r="E56" s="33" t="str">
        <f>IF(入力!C31="","",入力!C31)</f>
        <v>オリミ</v>
      </c>
      <c r="F56" s="33" t="str">
        <f>IF(入力!E31="","",入力!E31)</f>
        <v>タクト</v>
      </c>
      <c r="G56" s="33">
        <f>IF(入力!M31="","",入力!M31)</f>
        <v>520824001</v>
      </c>
      <c r="H56" s="33" t="str">
        <f>IF(入力!I31="","",入力!I31)</f>
        <v>飯山満南小学校</v>
      </c>
      <c r="I56" s="33">
        <f>IF(入力!G31="","",入力!G31)</f>
        <v>4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横山</v>
      </c>
      <c r="D57" s="33" t="str">
        <f>IF(入力!E34="","",入力!E34)</f>
        <v>士道</v>
      </c>
      <c r="E57" s="33" t="str">
        <f>IF(入力!C33="","",入力!C33)</f>
        <v>ヨコヤマ</v>
      </c>
      <c r="F57" s="33" t="str">
        <f>IF(入力!E33="","",入力!E33)</f>
        <v>シドウ</v>
      </c>
      <c r="G57" s="33">
        <f>IF(入力!M33="","",入力!M33)</f>
        <v>520813814</v>
      </c>
      <c r="H57" s="33" t="str">
        <f>IF(入力!I33="","",入力!I33)</f>
        <v>飯山満南小学校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鷹野</v>
      </c>
      <c r="D58" s="33" t="str">
        <f>IF(入力!E36="","",入力!E36)</f>
        <v>蓮</v>
      </c>
      <c r="E58" s="33" t="str">
        <f>IF(入力!C35="","",入力!C35)</f>
        <v>タカノ</v>
      </c>
      <c r="F58" s="33" t="str">
        <f>IF(入力!E35="","",入力!E35)</f>
        <v>レン</v>
      </c>
      <c r="G58" s="33">
        <f>IF(入力!M35="","",入力!M35)</f>
        <v>520813821</v>
      </c>
      <c r="H58" s="33" t="str">
        <f>IF(入力!I35="","",入力!I35)</f>
        <v>飯山満南小学校</v>
      </c>
      <c r="I58" s="33">
        <f>IF(入力!G35="","",入力!G35)</f>
        <v>4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青山</v>
      </c>
      <c r="D59" s="33" t="str">
        <f>IF(入力!E38="","",入力!E38)</f>
        <v>慶太</v>
      </c>
      <c r="E59" s="33" t="str">
        <f>IF(入力!C37="","",入力!C37)</f>
        <v>アオヤマ</v>
      </c>
      <c r="F59" s="33" t="str">
        <f>IF(入力!E37="","",入力!E37)</f>
        <v>ケイタ</v>
      </c>
      <c r="G59" s="33">
        <f>IF(入力!M37="","",入力!M37)</f>
        <v>521540597</v>
      </c>
      <c r="H59" s="33" t="str">
        <f>IF(入力!I37="","",入力!I37)</f>
        <v>飯山満南小学校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輪違</v>
      </c>
      <c r="D60" s="33" t="str">
        <f>IF(入力!E40="","",入力!E40)</f>
        <v>陸</v>
      </c>
      <c r="E60" s="33" t="str">
        <f>IF(入力!C39="","",入力!C39)</f>
        <v>ワチガイ</v>
      </c>
      <c r="F60" s="33" t="str">
        <f>IF(入力!E39="","",入力!E39)</f>
        <v>リク</v>
      </c>
      <c r="G60" s="33">
        <f>IF(入力!M39="","",入力!M39)</f>
        <v>521604398</v>
      </c>
      <c r="H60" s="33" t="str">
        <f>IF(入力!I39="","",入力!I39)</f>
        <v>飯山満南小学校</v>
      </c>
      <c r="I60" s="33">
        <f>IF(入力!G39="","",入力!G39)</f>
        <v>4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庄司</v>
      </c>
      <c r="D61" s="33" t="str">
        <f>IF(入力!E42="","",入力!E42)</f>
        <v>遥登</v>
      </c>
      <c r="E61" s="33" t="str">
        <f>IF(入力!C41="","",入力!C41)</f>
        <v>ショウジ</v>
      </c>
      <c r="F61" s="33" t="str">
        <f>IF(入力!E41="","",入力!E41)</f>
        <v>ハルト</v>
      </c>
      <c r="G61" s="33">
        <f>IF(入力!M41="","",入力!M41)</f>
        <v>520813845</v>
      </c>
      <c r="H61" s="33" t="str">
        <f>IF(入力!I41="","",入力!I41)</f>
        <v>飯山満南小学校</v>
      </c>
      <c r="I61" s="33">
        <f>IF(入力!G41="","",入力!G41)</f>
        <v>3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鶴山</v>
      </c>
      <c r="D62" s="33" t="str">
        <f>IF(入力!E44="","",入力!E44)</f>
        <v>翔心</v>
      </c>
      <c r="E62" s="33" t="str">
        <f>IF(入力!C43="","",入力!C43)</f>
        <v>ツルヤマ</v>
      </c>
      <c r="F62" s="33" t="str">
        <f>IF(入力!E43="","",入力!E43)</f>
        <v>ショウゴ</v>
      </c>
      <c r="G62" s="33">
        <f>IF(入力!M43="","",入力!M43)</f>
        <v>520813838</v>
      </c>
      <c r="H62" s="33" t="str">
        <f>IF(入力!I43="","",入力!I43)</f>
        <v>飯山満南小学校</v>
      </c>
      <c r="I62" s="33">
        <f>IF(入力!G43="","",入力!G43)</f>
        <v>3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金城</v>
      </c>
      <c r="D63" s="33" t="str">
        <f>IF(入力!E46="","",入力!E46)</f>
        <v>蒼久</v>
      </c>
      <c r="E63" s="33" t="str">
        <f>IF(入力!C45="","",入力!C45)</f>
        <v>キンジョウ</v>
      </c>
      <c r="F63" s="33" t="str">
        <f>IF(入力!E45="","",入力!E45)</f>
        <v>サク</v>
      </c>
      <c r="G63" s="33">
        <f>IF(入力!M45="","",入力!M45)</f>
        <v>520938517</v>
      </c>
      <c r="H63" s="33" t="str">
        <f>IF(入力!I45="","",入力!I45)</f>
        <v>飯山満南小学校</v>
      </c>
      <c r="I63" s="33">
        <f>IF(入力!G45="","",入力!G45)</f>
        <v>3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中野</v>
      </c>
      <c r="D64" s="33" t="str">
        <f>IF(入力!E48="","",入力!E48)</f>
        <v>孝汰朗</v>
      </c>
      <c r="E64" s="33" t="str">
        <f>IF(入力!C47="","",入力!C47)</f>
        <v>ナカノ</v>
      </c>
      <c r="F64" s="33" t="str">
        <f>IF(入力!E47="","",入力!E47)</f>
        <v>コウタロウ</v>
      </c>
      <c r="G64" s="33">
        <f>IF(入力!M47="","",入力!M47)</f>
        <v>521914718</v>
      </c>
      <c r="H64" s="33" t="str">
        <f>IF(入力!I47="","",入力!I47)</f>
        <v>飯山満南小学校</v>
      </c>
      <c r="I64" s="33">
        <f>IF(入力!G47="","",入力!G47)</f>
        <v>3</v>
      </c>
      <c r="J64" s="33">
        <f>IF(入力!P47="","",入力!P47)</f>
        <v>115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Mutsumi Kimura</cp:lastModifiedBy>
  <cp:lastPrinted>2016-05-09T15:17:35Z</cp:lastPrinted>
  <dcterms:created xsi:type="dcterms:W3CDTF">2014-04-05T09:56:00Z</dcterms:created>
  <dcterms:modified xsi:type="dcterms:W3CDTF">2022-01-23T07:51:59Z</dcterms:modified>
</cp:coreProperties>
</file>