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俊樹\千葉県小学生連盟\2018年度\全国大会関係\プログラム\"/>
    </mc:Choice>
  </mc:AlternateContent>
  <xr:revisionPtr revIDLastSave="0" documentId="13_ncr:1_{3BE4D74D-17EB-4112-8FE0-82915468B8B2}" xr6:coauthVersionLast="32" xr6:coauthVersionMax="32" xr10:uidLastSave="{00000000-0000-0000-0000-000000000000}"/>
  <workbookProtection lockStructure="1"/>
  <bookViews>
    <workbookView xWindow="0" yWindow="0" windowWidth="20715" windowHeight="8715" xr2:uid="{00000000-000D-0000-FFFF-FFFF00000000}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B55" i="6"/>
  <c r="C55" i="6"/>
  <c r="D55" i="6"/>
  <c r="E55" i="6"/>
  <c r="F55" i="6"/>
  <c r="G55" i="6"/>
  <c r="H55" i="6"/>
  <c r="I55" i="6"/>
  <c r="J55" i="6"/>
  <c r="A56" i="6"/>
  <c r="B56" i="6"/>
  <c r="C56" i="6"/>
  <c r="D56" i="6"/>
  <c r="E56" i="6"/>
  <c r="F56" i="6"/>
  <c r="G56" i="6"/>
  <c r="H56" i="6"/>
  <c r="I56" i="6"/>
  <c r="J56" i="6"/>
  <c r="A57" i="6"/>
  <c r="B57" i="6"/>
  <c r="C57" i="6"/>
  <c r="D57" i="6"/>
  <c r="E57" i="6"/>
  <c r="F57" i="6"/>
  <c r="G57" i="6"/>
  <c r="H57" i="6"/>
  <c r="I57" i="6"/>
  <c r="J57" i="6"/>
  <c r="A58" i="6"/>
  <c r="B58" i="6"/>
  <c r="C58" i="6"/>
  <c r="D58" i="6"/>
  <c r="E58" i="6"/>
  <c r="F58" i="6"/>
  <c r="G58" i="6"/>
  <c r="H58" i="6"/>
  <c r="I58" i="6"/>
  <c r="J58" i="6"/>
  <c r="A59" i="6"/>
  <c r="B59" i="6"/>
  <c r="C59" i="6"/>
  <c r="D59" i="6"/>
  <c r="E59" i="6"/>
  <c r="F59" i="6"/>
  <c r="G59" i="6"/>
  <c r="H59" i="6"/>
  <c r="I59" i="6"/>
  <c r="J59" i="6"/>
  <c r="A60" i="6"/>
  <c r="B60" i="6"/>
  <c r="C60" i="6"/>
  <c r="D60" i="6"/>
  <c r="E60" i="6"/>
  <c r="F60" i="6"/>
  <c r="G60" i="6"/>
  <c r="H60" i="6"/>
  <c r="I60" i="6"/>
  <c r="J60" i="6"/>
  <c r="A61" i="6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7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17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5" s="1"/>
  <c r="C19" i="1"/>
  <c r="V55" i="1"/>
  <c r="D24" i="6" l="1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F24" i="6"/>
  <c r="C19" i="2"/>
  <c r="C19" i="5"/>
  <c r="C19" i="4"/>
  <c r="E24" i="6"/>
  <c r="C24" i="6"/>
</calcChain>
</file>

<file path=xl/sharedStrings.xml><?xml version="1.0" encoding="utf-8"?>
<sst xmlns="http://schemas.openxmlformats.org/spreadsheetml/2006/main" count="423" uniqueCount="246">
  <si>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</si>
  <si>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</si>
  <si>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ヤチヨダイバレーボールクラブ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</si>
  <si>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</si>
  <si>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</si>
  <si>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</si>
  <si>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</si>
  <si>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</si>
  <si>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</si>
  <si>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</si>
  <si>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</si>
  <si>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八千代市</t>
  </si>
  <si>
    <t>女子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</si>
  <si>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</si>
  <si>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</si>
  <si>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</si>
  <si>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</si>
  <si>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</si>
  <si>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</si>
  <si>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</si>
  <si>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</si>
  <si>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</si>
  <si>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</si>
  <si>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</si>
  <si>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</si>
  <si>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</si>
  <si>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</si>
  <si>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</si>
  <si>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</si>
  <si>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</si>
  <si>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</si>
  <si>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</si>
  <si>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</si>
  <si>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</si>
  <si>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マツザキ</t>
  </si>
  <si>
    <t>トモユキ</t>
  </si>
  <si>
    <t>〒</t>
  </si>
  <si>
    <t>276</t>
  </si>
  <si>
    <t>―</t>
  </si>
  <si>
    <t>0031</t>
  </si>
  <si>
    <t>（</t>
  </si>
  <si>
    <t>090</t>
  </si>
  <si>
    <t>）</t>
  </si>
  <si>
    <t>松崎</t>
  </si>
  <si>
    <t>智幸</t>
  </si>
  <si>
    <t>八千代市八千代台北9-13-13</t>
  </si>
  <si>
    <t>4046</t>
  </si>
  <si>
    <t>6526</t>
  </si>
  <si>
    <r>
      <rPr>
        <sz val="11"/>
        <color indexed="8"/>
        <rFont val="ＭＳ Ｐゴシック"/>
        <family val="3"/>
        <charset val="128"/>
      </rPr>
      <t>コーチ</t>
    </r>
  </si>
  <si>
    <t>トヨダ</t>
  </si>
  <si>
    <t>ケイコ</t>
  </si>
  <si>
    <t>申請中</t>
  </si>
  <si>
    <t>豊田</t>
  </si>
  <si>
    <t>啓子</t>
  </si>
  <si>
    <t>八千代市八千代台北12-15-5</t>
  </si>
  <si>
    <t>7834</t>
  </si>
  <si>
    <t>1422</t>
  </si>
  <si>
    <r>
      <rPr>
        <sz val="11"/>
        <color indexed="8"/>
        <rFont val="ＭＳ Ｐゴシック"/>
        <family val="3"/>
        <charset val="128"/>
      </rPr>
      <t>マネージャー</t>
    </r>
  </si>
  <si>
    <t>アイダ</t>
  </si>
  <si>
    <t>サトミ</t>
  </si>
  <si>
    <t>会田</t>
  </si>
  <si>
    <t>智美</t>
  </si>
  <si>
    <t>八千代市八千代台北9-12-6</t>
  </si>
  <si>
    <t>5527</t>
  </si>
  <si>
    <t>3208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</si>
  <si>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</si>
  <si>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</si>
  <si>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</si>
  <si>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</si>
  <si>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</si>
  <si>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</si>
  <si>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</si>
  <si>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</si>
  <si>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</si>
  <si>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</si>
  <si>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</si>
  <si>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</si>
  <si>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</si>
  <si>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</si>
  <si>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</si>
  <si>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</si>
  <si>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ヒラノ</t>
  </si>
  <si>
    <t>スバル</t>
  </si>
  <si>
    <t>八千代市立萱田小学校</t>
  </si>
  <si>
    <t>平野</t>
  </si>
  <si>
    <t>昴</t>
  </si>
  <si>
    <t>ワタナベ</t>
  </si>
  <si>
    <t>ノア</t>
  </si>
  <si>
    <t>千葉市立長作小学校</t>
  </si>
  <si>
    <t>渡辺</t>
  </si>
  <si>
    <t>伸空</t>
  </si>
  <si>
    <t>イイヌマ</t>
  </si>
  <si>
    <t>ダイスケ</t>
  </si>
  <si>
    <t>八千代市立萱田南小学校</t>
  </si>
  <si>
    <t>飯沼</t>
  </si>
  <si>
    <t>大輔</t>
  </si>
  <si>
    <t>スズキ</t>
  </si>
  <si>
    <t>ケイタ</t>
  </si>
  <si>
    <t>鈴木</t>
  </si>
  <si>
    <t>啓大</t>
  </si>
  <si>
    <t>キャプテン</t>
  </si>
  <si>
    <t>イシカワ</t>
  </si>
  <si>
    <t>ハヤト</t>
  </si>
  <si>
    <t>八千代市立南高津小学校</t>
  </si>
  <si>
    <t>石川</t>
  </si>
  <si>
    <t>隼</t>
  </si>
  <si>
    <t>フジイ</t>
  </si>
  <si>
    <t>ユウタロウ</t>
  </si>
  <si>
    <t>八千代市立八千代台西小学校</t>
  </si>
  <si>
    <t>藤井</t>
  </si>
  <si>
    <t>勇太郎</t>
  </si>
  <si>
    <t>タカハシ</t>
  </si>
  <si>
    <t>カズマ</t>
  </si>
  <si>
    <t>白井市立南山小学校</t>
  </si>
  <si>
    <t>高橋</t>
  </si>
  <si>
    <t>和馬</t>
  </si>
  <si>
    <t>タナカ</t>
  </si>
  <si>
    <t>タイセイ</t>
  </si>
  <si>
    <t>田中</t>
  </si>
  <si>
    <t>大聖</t>
  </si>
  <si>
    <t>ソウマ</t>
  </si>
  <si>
    <t>奏馬</t>
  </si>
  <si>
    <t>アライ</t>
  </si>
  <si>
    <t>ミナト</t>
  </si>
  <si>
    <t>荒井</t>
  </si>
  <si>
    <t>湊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</si>
  <si>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</si>
  <si>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</si>
  <si>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　新人大会の雪辱を見事に晴らして県大会に出場！！課題克服のために縄跳びを練習に取り入れたり、練習の最後まで声を出し続けたりしてきました。その成果は・・・これから更にパワーアップ！スリムアップ目指します。楽しく！元気よく！そして勝負する！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</si>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</sst>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Calibri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31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</xf>
    <xf numFmtId="0" fontId="10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3" fillId="0" borderId="3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vertical="center"/>
    </xf>
    <xf numFmtId="176" fontId="13" fillId="0" borderId="1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5" xfId="0" applyNumberFormat="1" applyFont="1" applyFill="1" applyBorder="1" applyAlignment="1" applyProtection="1">
      <alignment horizontal="left" vertical="center"/>
    </xf>
    <xf numFmtId="0" fontId="13" fillId="0" borderId="6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 shrinkToFit="1"/>
    </xf>
    <xf numFmtId="0" fontId="9" fillId="2" borderId="7" xfId="1" applyNumberFormat="1" applyFont="1" applyFill="1" applyBorder="1" applyAlignment="1" applyProtection="1">
      <alignment vertical="center" shrinkToFit="1"/>
    </xf>
    <xf numFmtId="0" fontId="9" fillId="2" borderId="8" xfId="1" applyNumberFormat="1" applyFont="1" applyFill="1" applyBorder="1" applyAlignment="1" applyProtection="1">
      <alignment vertical="center" shrinkToFit="1"/>
    </xf>
    <xf numFmtId="0" fontId="9" fillId="2" borderId="9" xfId="1" applyNumberFormat="1" applyFont="1" applyFill="1" applyBorder="1" applyAlignment="1" applyProtection="1">
      <alignment vertical="center" shrinkToFit="1"/>
    </xf>
    <xf numFmtId="2" fontId="9" fillId="0" borderId="0" xfId="1" applyNumberFormat="1" applyFont="1" applyFill="1" applyBorder="1" applyAlignment="1" applyProtection="1">
      <alignment vertical="center" shrinkToFit="1"/>
    </xf>
    <xf numFmtId="2" fontId="9" fillId="0" borderId="10" xfId="1" applyNumberFormat="1" applyFont="1" applyFill="1" applyBorder="1" applyAlignment="1" applyProtection="1">
      <alignment vertical="center" shrinkToFit="1"/>
    </xf>
    <xf numFmtId="0" fontId="9" fillId="0" borderId="11" xfId="1" applyNumberFormat="1" applyFont="1" applyFill="1" applyBorder="1" applyAlignment="1" applyProtection="1">
      <alignment vertical="center" shrinkToFit="1"/>
    </xf>
    <xf numFmtId="14" fontId="9" fillId="0" borderId="12" xfId="1" applyNumberFormat="1" applyFont="1" applyFill="1" applyBorder="1" applyAlignment="1" applyProtection="1">
      <alignment vertical="center" shrinkToFit="1"/>
    </xf>
    <xf numFmtId="14" fontId="9" fillId="0" borderId="0" xfId="1" applyNumberFormat="1" applyFont="1" applyFill="1" applyBorder="1" applyAlignment="1" applyProtection="1">
      <alignment vertical="center" shrinkToFit="1"/>
    </xf>
    <xf numFmtId="0" fontId="9" fillId="0" borderId="13" xfId="1" applyNumberFormat="1" applyFont="1" applyFill="1" applyBorder="1" applyAlignment="1" applyProtection="1">
      <alignment vertical="center" shrinkToFit="1"/>
    </xf>
    <xf numFmtId="0" fontId="9" fillId="0" borderId="14" xfId="1" applyNumberFormat="1" applyFont="1" applyFill="1" applyBorder="1" applyAlignment="1" applyProtection="1">
      <alignment vertical="center" shrinkToFit="1"/>
    </xf>
    <xf numFmtId="0" fontId="9" fillId="0" borderId="15" xfId="1" applyNumberFormat="1" applyFont="1" applyFill="1" applyBorder="1" applyAlignment="1" applyProtection="1">
      <alignment vertical="center" shrinkToFit="1"/>
    </xf>
    <xf numFmtId="0" fontId="9" fillId="0" borderId="10" xfId="1" applyNumberFormat="1" applyFont="1" applyFill="1" applyBorder="1" applyAlignment="1" applyProtection="1">
      <alignment vertical="center" shrinkToFit="1"/>
    </xf>
    <xf numFmtId="0" fontId="9" fillId="0" borderId="12" xfId="1" applyNumberFormat="1" applyFont="1" applyFill="1" applyBorder="1" applyAlignment="1" applyProtection="1">
      <alignment vertical="center" shrinkToFit="1"/>
    </xf>
    <xf numFmtId="0" fontId="9" fillId="0" borderId="16" xfId="1" applyNumberFormat="1" applyFont="1" applyFill="1" applyBorder="1" applyAlignment="1" applyProtection="1">
      <alignment vertical="center" shrinkToFit="1"/>
    </xf>
    <xf numFmtId="0" fontId="9" fillId="0" borderId="17" xfId="1" applyNumberFormat="1" applyFont="1" applyFill="1" applyBorder="1" applyAlignment="1" applyProtection="1">
      <alignment vertical="center" shrinkToFit="1"/>
    </xf>
    <xf numFmtId="0" fontId="9" fillId="0" borderId="18" xfId="1" applyNumberFormat="1" applyFont="1" applyFill="1" applyBorder="1" applyAlignment="1" applyProtection="1">
      <alignment vertical="center" shrinkToFit="1"/>
    </xf>
    <xf numFmtId="0" fontId="9" fillId="2" borderId="19" xfId="1" applyNumberFormat="1" applyFont="1" applyFill="1" applyBorder="1" applyAlignment="1" applyProtection="1">
      <alignment vertical="center" shrinkToFit="1"/>
    </xf>
    <xf numFmtId="0" fontId="9" fillId="2" borderId="20" xfId="1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3" fillId="3" borderId="4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vertical="center"/>
    </xf>
    <xf numFmtId="176" fontId="13" fillId="3" borderId="1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  <protection locked="0"/>
    </xf>
    <xf numFmtId="0" fontId="10" fillId="0" borderId="2" xfId="0" applyNumberFormat="1" applyFont="1" applyFill="1" applyBorder="1" applyAlignment="1" applyProtection="1">
      <alignment vertical="center"/>
      <protection locked="0"/>
    </xf>
    <xf numFmtId="0" fontId="10" fillId="0" borderId="21" xfId="0" applyNumberFormat="1" applyFont="1" applyFill="1" applyBorder="1" applyAlignment="1" applyProtection="1">
      <alignment vertical="center"/>
      <protection locked="0"/>
    </xf>
    <xf numFmtId="0" fontId="10" fillId="0" borderId="22" xfId="0" applyNumberFormat="1" applyFont="1" applyFill="1" applyBorder="1" applyAlignment="1" applyProtection="1">
      <alignment vertical="center"/>
      <protection locked="0"/>
    </xf>
    <xf numFmtId="0" fontId="1" fillId="3" borderId="9" xfId="0" applyNumberFormat="1" applyFont="1" applyFill="1" applyBorder="1" applyAlignment="1" applyProtection="1">
      <alignment vertical="center"/>
    </xf>
    <xf numFmtId="0" fontId="1" fillId="3" borderId="15" xfId="0" applyNumberFormat="1" applyFont="1" applyFill="1" applyBorder="1" applyAlignment="1" applyProtection="1">
      <alignment vertical="center"/>
    </xf>
    <xf numFmtId="0" fontId="0" fillId="2" borderId="23" xfId="0" applyNumberFormat="1" applyFont="1" applyFill="1" applyBorder="1" applyAlignment="1" applyProtection="1">
      <alignment vertical="center"/>
    </xf>
    <xf numFmtId="0" fontId="13" fillId="0" borderId="2" xfId="0" applyNumberFormat="1" applyFont="1" applyFill="1" applyBorder="1" applyAlignment="1" applyProtection="1">
      <alignment horizontal="left" vertical="center"/>
    </xf>
    <xf numFmtId="0" fontId="13" fillId="3" borderId="4" xfId="0" applyNumberFormat="1" applyFont="1" applyFill="1" applyBorder="1" applyAlignment="1" applyProtection="1">
      <alignment horizontal="left" vertical="center"/>
    </xf>
    <xf numFmtId="0" fontId="13" fillId="3" borderId="2" xfId="0" applyNumberFormat="1" applyFont="1" applyFill="1" applyBorder="1" applyAlignment="1" applyProtection="1">
      <alignment horizontal="left" vertical="center"/>
    </xf>
    <xf numFmtId="0" fontId="13" fillId="3" borderId="6" xfId="0" applyNumberFormat="1" applyFont="1" applyFill="1" applyBorder="1" applyAlignment="1" applyProtection="1">
      <alignment horizontal="left" vertical="center"/>
    </xf>
    <xf numFmtId="0" fontId="0" fillId="3" borderId="4" xfId="0" applyNumberFormat="1" applyFont="1" applyFill="1" applyBorder="1" applyAlignment="1" applyProtection="1">
      <alignment vertical="center"/>
    </xf>
    <xf numFmtId="0" fontId="0" fillId="3" borderId="1" xfId="0" applyNumberFormat="1" applyFont="1" applyFill="1" applyBorder="1" applyAlignment="1" applyProtection="1">
      <alignment vertical="center"/>
    </xf>
    <xf numFmtId="0" fontId="1" fillId="3" borderId="5" xfId="0" applyNumberFormat="1" applyFont="1" applyFill="1" applyBorder="1" applyAlignment="1" applyProtection="1">
      <alignment vertical="center"/>
    </xf>
    <xf numFmtId="0" fontId="0" fillId="3" borderId="17" xfId="0" applyNumberFormat="1" applyFont="1" applyFill="1" applyBorder="1" applyAlignment="1" applyProtection="1">
      <alignment vertical="center"/>
    </xf>
    <xf numFmtId="0" fontId="0" fillId="3" borderId="0" xfId="0" applyNumberFormat="1" applyFont="1" applyFill="1" applyBorder="1" applyAlignment="1" applyProtection="1">
      <alignment vertical="center"/>
    </xf>
    <xf numFmtId="0" fontId="1" fillId="3" borderId="24" xfId="0" applyNumberFormat="1" applyFont="1" applyFill="1" applyBorder="1" applyAlignment="1" applyProtection="1">
      <alignment vertical="center"/>
    </xf>
    <xf numFmtId="0" fontId="0" fillId="3" borderId="25" xfId="0" applyNumberFormat="1" applyFont="1" applyFill="1" applyBorder="1" applyAlignment="1" applyProtection="1">
      <alignment vertical="center"/>
    </xf>
    <xf numFmtId="0" fontId="0" fillId="3" borderId="21" xfId="0" applyNumberFormat="1" applyFont="1" applyFill="1" applyBorder="1" applyAlignment="1" applyProtection="1">
      <alignment vertical="center"/>
    </xf>
    <xf numFmtId="0" fontId="1" fillId="3" borderId="26" xfId="0" applyNumberFormat="1" applyFont="1" applyFill="1" applyBorder="1" applyAlignment="1" applyProtection="1">
      <alignment vertical="center"/>
    </xf>
    <xf numFmtId="0" fontId="13" fillId="0" borderId="21" xfId="0" applyNumberFormat="1" applyFont="1" applyFill="1" applyBorder="1" applyAlignment="1" applyProtection="1">
      <alignment horizontal="left" vertical="center"/>
    </xf>
    <xf numFmtId="0" fontId="9" fillId="2" borderId="27" xfId="1" applyNumberFormat="1" applyFont="1" applyFill="1" applyBorder="1" applyAlignment="1" applyProtection="1">
      <alignment vertical="center" shrinkToFit="1"/>
    </xf>
    <xf numFmtId="0" fontId="9" fillId="4" borderId="14" xfId="1" applyNumberFormat="1" applyFont="1" applyFill="1" applyBorder="1" applyAlignment="1" applyProtection="1">
      <alignment vertical="center" shrinkToFit="1"/>
    </xf>
    <xf numFmtId="0" fontId="9" fillId="4" borderId="13" xfId="1" applyNumberFormat="1" applyFont="1" applyFill="1" applyBorder="1" applyAlignment="1" applyProtection="1">
      <alignment vertical="center" shrinkToFit="1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47" xfId="0" applyNumberFormat="1" applyFont="1" applyFill="1" applyBorder="1" applyAlignment="1" applyProtection="1">
      <alignment horizontal="center" vertical="center"/>
      <protection locked="0"/>
    </xf>
    <xf numFmtId="0" fontId="1" fillId="5" borderId="33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NumberFormat="1" applyFont="1" applyFill="1" applyBorder="1" applyAlignment="1" applyProtection="1">
      <alignment horizontal="center" vertical="center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1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5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7" xfId="0" applyNumberFormat="1" applyFont="1" applyFill="1" applyBorder="1" applyAlignment="1" applyProtection="1">
      <alignment horizontal="center" vertical="center"/>
      <protection locked="0"/>
    </xf>
    <xf numFmtId="0" fontId="1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34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14" xfId="0" applyNumberFormat="1" applyFont="1" applyFill="1" applyBorder="1" applyAlignment="1" applyProtection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 vertical="center"/>
    </xf>
    <xf numFmtId="0" fontId="1" fillId="2" borderId="14" xfId="0" applyNumberFormat="1" applyFont="1" applyFill="1" applyBorder="1" applyAlignment="1" applyProtection="1">
      <alignment horizontal="center" vertical="center"/>
    </xf>
    <xf numFmtId="0" fontId="1" fillId="2" borderId="10" xfId="0" applyNumberFormat="1" applyFont="1" applyFill="1" applyBorder="1" applyAlignment="1" applyProtection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0" fillId="3" borderId="14" xfId="0" applyNumberFormat="1" applyFont="1" applyFill="1" applyBorder="1" applyAlignment="1" applyProtection="1">
      <alignment horizontal="center" vertical="center"/>
    </xf>
    <xf numFmtId="0" fontId="35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37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5" xfId="0" applyNumberFormat="1" applyFont="1" applyFill="1" applyBorder="1" applyAlignment="1" applyProtection="1">
      <alignment horizontal="center" vertical="center"/>
      <protection locked="0"/>
    </xf>
    <xf numFmtId="177" fontId="1" fillId="0" borderId="38" xfId="0" applyNumberFormat="1" applyFont="1" applyFill="1" applyBorder="1" applyAlignment="1" applyProtection="1">
      <alignment horizontal="center" vertical="center"/>
      <protection locked="0"/>
    </xf>
    <xf numFmtId="177" fontId="1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39" xfId="0" applyNumberFormat="1" applyFont="1" applyFill="1" applyBorder="1" applyAlignment="1" applyProtection="1">
      <alignment horizontal="center" vertical="center"/>
      <protection locked="0"/>
    </xf>
    <xf numFmtId="0" fontId="1" fillId="0" borderId="40" xfId="0" applyNumberFormat="1" applyFont="1" applyFill="1" applyBorder="1" applyAlignment="1" applyProtection="1">
      <alignment horizontal="center" vertical="center"/>
      <protection locked="0"/>
    </xf>
    <xf numFmtId="0" fontId="1" fillId="5" borderId="39" xfId="0" applyNumberFormat="1" applyFont="1" applyFill="1" applyBorder="1" applyAlignment="1" applyProtection="1">
      <alignment horizontal="center" vertical="center"/>
      <protection locked="0"/>
    </xf>
    <xf numFmtId="0" fontId="1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5" borderId="40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51" xfId="0" applyNumberFormat="1" applyFont="1" applyFill="1" applyBorder="1" applyAlignment="1" applyProtection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</xf>
    <xf numFmtId="0" fontId="1" fillId="2" borderId="52" xfId="0" applyNumberFormat="1" applyFont="1" applyFill="1" applyBorder="1" applyAlignment="1" applyProtection="1">
      <alignment horizontal="center" vertical="center"/>
    </xf>
    <xf numFmtId="0" fontId="1" fillId="2" borderId="7" xfId="0" applyNumberFormat="1" applyFont="1" applyFill="1" applyBorder="1" applyAlignment="1" applyProtection="1">
      <alignment horizontal="center" vertical="center"/>
    </xf>
    <xf numFmtId="0" fontId="0" fillId="2" borderId="7" xfId="0" applyNumberFormat="1" applyFont="1" applyFill="1" applyBorder="1" applyAlignment="1" applyProtection="1">
      <alignment horizontal="center" vertical="center"/>
    </xf>
    <xf numFmtId="0" fontId="1" fillId="2" borderId="8" xfId="0" applyNumberFormat="1" applyFont="1" applyFill="1" applyBorder="1" applyAlignment="1" applyProtection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</xf>
    <xf numFmtId="0" fontId="13" fillId="2" borderId="7" xfId="0" applyNumberFormat="1" applyFont="1" applyFill="1" applyBorder="1" applyAlignment="1" applyProtection="1">
      <alignment horizontal="center" vertical="center"/>
    </xf>
    <xf numFmtId="0" fontId="13" fillId="2" borderId="8" xfId="0" applyNumberFormat="1" applyFont="1" applyFill="1" applyBorder="1" applyAlignment="1" applyProtection="1">
      <alignment horizontal="center" vertical="center"/>
    </xf>
    <xf numFmtId="0" fontId="13" fillId="2" borderId="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49" fontId="0" fillId="0" borderId="60" xfId="0" applyNumberFormat="1" applyFont="1" applyFill="1" applyBorder="1" applyAlignment="1" applyProtection="1">
      <alignment horizontal="left" vertical="top" wrapText="1"/>
      <protection locked="0"/>
    </xf>
    <xf numFmtId="49" fontId="1" fillId="0" borderId="61" xfId="0" applyNumberFormat="1" applyFont="1" applyFill="1" applyBorder="1" applyAlignment="1" applyProtection="1">
      <alignment horizontal="left" vertical="top" wrapText="1"/>
      <protection locked="0"/>
    </xf>
    <xf numFmtId="49" fontId="1" fillId="0" borderId="62" xfId="0" applyNumberFormat="1" applyFont="1" applyFill="1" applyBorder="1" applyAlignment="1" applyProtection="1">
      <alignment horizontal="left" vertical="top" wrapText="1"/>
      <protection locked="0"/>
    </xf>
    <xf numFmtId="0" fontId="17" fillId="4" borderId="10" xfId="0" applyNumberFormat="1" applyFont="1" applyFill="1" applyBorder="1" applyAlignment="1" applyProtection="1">
      <alignment horizontal="center" vertical="center"/>
    </xf>
    <xf numFmtId="0" fontId="17" fillId="4" borderId="11" xfId="0" applyNumberFormat="1" applyFont="1" applyFill="1" applyBorder="1" applyAlignment="1" applyProtection="1">
      <alignment horizontal="center" vertical="center"/>
    </xf>
    <xf numFmtId="0" fontId="17" fillId="4" borderId="12" xfId="0" applyNumberFormat="1" applyFont="1" applyFill="1" applyBorder="1" applyAlignment="1" applyProtection="1">
      <alignment horizontal="center" vertical="center"/>
    </xf>
    <xf numFmtId="0" fontId="0" fillId="2" borderId="73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1" fillId="5" borderId="48" xfId="0" applyNumberFormat="1" applyFont="1" applyFill="1" applyBorder="1" applyAlignment="1" applyProtection="1">
      <alignment horizontal="center" vertical="center"/>
      <protection locked="0"/>
    </xf>
    <xf numFmtId="0" fontId="1" fillId="5" borderId="49" xfId="0" applyNumberFormat="1" applyFont="1" applyFill="1" applyBorder="1" applyAlignment="1" applyProtection="1">
      <alignment horizontal="center" vertical="center"/>
      <protection locked="0"/>
    </xf>
    <xf numFmtId="0" fontId="1" fillId="5" borderId="50" xfId="0" applyNumberFormat="1" applyFont="1" applyFill="1" applyBorder="1" applyAlignment="1" applyProtection="1">
      <alignment horizontal="center" vertical="center"/>
      <protection locked="0"/>
    </xf>
    <xf numFmtId="0" fontId="1" fillId="5" borderId="41" xfId="0" applyNumberFormat="1" applyFont="1" applyFill="1" applyBorder="1" applyAlignment="1" applyProtection="1">
      <alignment horizontal="center" vertical="center"/>
      <protection locked="0"/>
    </xf>
    <xf numFmtId="0" fontId="1" fillId="5" borderId="42" xfId="0" applyNumberFormat="1" applyFont="1" applyFill="1" applyBorder="1" applyAlignment="1" applyProtection="1">
      <alignment horizontal="center" vertical="center"/>
      <protection locked="0"/>
    </xf>
    <xf numFmtId="0" fontId="1" fillId="5" borderId="43" xfId="0" applyNumberFormat="1" applyFont="1" applyFill="1" applyBorder="1" applyAlignment="1" applyProtection="1">
      <alignment horizontal="center" vertical="center"/>
      <protection locked="0"/>
    </xf>
    <xf numFmtId="0" fontId="1" fillId="5" borderId="44" xfId="0" applyNumberFormat="1" applyFont="1" applyFill="1" applyBorder="1" applyAlignment="1" applyProtection="1">
      <alignment horizontal="center" vertical="center"/>
      <protection locked="0"/>
    </xf>
    <xf numFmtId="0" fontId="1" fillId="5" borderId="45" xfId="0" applyNumberFormat="1" applyFont="1" applyFill="1" applyBorder="1" applyAlignment="1" applyProtection="1">
      <alignment horizontal="center" vertical="center"/>
      <protection locked="0"/>
    </xf>
    <xf numFmtId="0" fontId="1" fillId="5" borderId="46" xfId="0" applyNumberFormat="1" applyFont="1" applyFill="1" applyBorder="1" applyAlignment="1" applyProtection="1">
      <alignment horizontal="center" vertical="center"/>
      <protection locked="0"/>
    </xf>
    <xf numFmtId="0" fontId="1" fillId="0" borderId="41" xfId="0" applyNumberFormat="1" applyFont="1" applyFill="1" applyBorder="1" applyAlignment="1" applyProtection="1">
      <alignment horizontal="center" vertical="center"/>
      <protection locked="0"/>
    </xf>
    <xf numFmtId="0" fontId="1" fillId="0" borderId="42" xfId="0" applyNumberFormat="1" applyFont="1" applyFill="1" applyBorder="1" applyAlignment="1" applyProtection="1">
      <alignment horizontal="center" vertical="center"/>
      <protection locked="0"/>
    </xf>
    <xf numFmtId="0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1" fillId="0" borderId="44" xfId="0" applyNumberFormat="1" applyFont="1" applyFill="1" applyBorder="1" applyAlignment="1" applyProtection="1">
      <alignment horizontal="center" vertical="center"/>
      <protection locked="0"/>
    </xf>
    <xf numFmtId="0" fontId="1" fillId="0" borderId="45" xfId="0" applyNumberFormat="1" applyFont="1" applyFill="1" applyBorder="1" applyAlignment="1" applyProtection="1">
      <alignment horizontal="center" vertical="center"/>
      <protection locked="0"/>
    </xf>
    <xf numFmtId="0" fontId="1" fillId="0" borderId="46" xfId="0" applyNumberFormat="1" applyFont="1" applyFill="1" applyBorder="1" applyAlignment="1" applyProtection="1">
      <alignment horizontal="center" vertical="center"/>
      <protection locked="0"/>
    </xf>
    <xf numFmtId="0" fontId="34" fillId="0" borderId="48" xfId="0" applyNumberFormat="1" applyFont="1" applyFill="1" applyBorder="1" applyAlignment="1" applyProtection="1">
      <alignment horizontal="center" vertical="center"/>
      <protection locked="0"/>
    </xf>
    <xf numFmtId="0" fontId="1" fillId="0" borderId="49" xfId="0" applyNumberFormat="1" applyFont="1" applyFill="1" applyBorder="1" applyAlignment="1" applyProtection="1">
      <alignment horizontal="center" vertical="center"/>
      <protection locked="0"/>
    </xf>
    <xf numFmtId="0" fontId="34" fillId="0" borderId="49" xfId="0" applyNumberFormat="1" applyFont="1" applyFill="1" applyBorder="1" applyAlignment="1" applyProtection="1">
      <alignment horizontal="center" vertical="center"/>
      <protection locked="0"/>
    </xf>
    <xf numFmtId="0" fontId="1" fillId="0" borderId="50" xfId="0" applyNumberFormat="1" applyFont="1" applyFill="1" applyBorder="1" applyAlignment="1" applyProtection="1">
      <alignment horizontal="center" vertical="center"/>
      <protection locked="0"/>
    </xf>
    <xf numFmtId="0" fontId="1" fillId="0" borderId="48" xfId="0" applyNumberFormat="1" applyFont="1" applyFill="1" applyBorder="1" applyAlignment="1" applyProtection="1">
      <alignment horizontal="center" vertical="center"/>
      <protection locked="0"/>
    </xf>
    <xf numFmtId="0" fontId="33" fillId="0" borderId="41" xfId="0" applyNumberFormat="1" applyFont="1" applyFill="1" applyBorder="1" applyAlignment="1" applyProtection="1">
      <alignment horizontal="center" vertical="center"/>
      <protection locked="0"/>
    </xf>
    <xf numFmtId="0" fontId="33" fillId="0" borderId="42" xfId="0" applyNumberFormat="1" applyFont="1" applyFill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 applyProtection="1">
      <alignment horizontal="center" vertical="center"/>
    </xf>
    <xf numFmtId="0" fontId="0" fillId="2" borderId="35" xfId="0" applyNumberFormat="1" applyFont="1" applyFill="1" applyBorder="1" applyAlignment="1" applyProtection="1">
      <alignment horizontal="center" vertical="center"/>
    </xf>
    <xf numFmtId="0" fontId="0" fillId="2" borderId="36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>
      <alignment horizontal="center" vertical="center"/>
      <protection locked="0"/>
    </xf>
    <xf numFmtId="0" fontId="1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63" xfId="0" applyNumberFormat="1" applyFont="1" applyFill="1" applyBorder="1" applyAlignment="1" applyProtection="1">
      <alignment horizontal="center" vertical="center"/>
    </xf>
    <xf numFmtId="0" fontId="1" fillId="2" borderId="64" xfId="0" applyNumberFormat="1" applyFont="1" applyFill="1" applyBorder="1" applyAlignment="1" applyProtection="1">
      <alignment horizontal="center" vertical="center"/>
    </xf>
    <xf numFmtId="0" fontId="0" fillId="2" borderId="64" xfId="0" applyNumberFormat="1" applyFont="1" applyFill="1" applyBorder="1" applyAlignment="1" applyProtection="1">
      <alignment horizontal="center" vertical="center"/>
    </xf>
    <xf numFmtId="0" fontId="1" fillId="2" borderId="65" xfId="0" applyNumberFormat="1" applyFont="1" applyFill="1" applyBorder="1" applyAlignment="1" applyProtection="1">
      <alignment horizontal="center" vertical="center"/>
    </xf>
    <xf numFmtId="0" fontId="0" fillId="2" borderId="48" xfId="0" applyNumberFormat="1" applyFont="1" applyFill="1" applyBorder="1" applyAlignment="1" applyProtection="1">
      <alignment horizontal="center" vertical="center"/>
    </xf>
    <xf numFmtId="0" fontId="1" fillId="2" borderId="49" xfId="0" applyNumberFormat="1" applyFont="1" applyFill="1" applyBorder="1" applyAlignment="1" applyProtection="1">
      <alignment horizontal="center" vertical="center"/>
    </xf>
    <xf numFmtId="0" fontId="0" fillId="2" borderId="49" xfId="0" applyNumberFormat="1" applyFont="1" applyFill="1" applyBorder="1" applyAlignment="1" applyProtection="1">
      <alignment horizontal="center" vertical="center"/>
    </xf>
    <xf numFmtId="0" fontId="1" fillId="2" borderId="50" xfId="0" applyNumberFormat="1" applyFont="1" applyFill="1" applyBorder="1" applyAlignment="1" applyProtection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</xf>
    <xf numFmtId="0" fontId="1" fillId="2" borderId="23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47" xfId="0" applyNumberFormat="1" applyFont="1" applyFill="1" applyBorder="1" applyAlignment="1" applyProtection="1">
      <alignment horizontal="center" vertical="center"/>
      <protection locked="0"/>
    </xf>
    <xf numFmtId="0" fontId="18" fillId="0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47" xfId="0" applyNumberFormat="1" applyFont="1" applyFill="1" applyBorder="1" applyAlignment="1" applyProtection="1">
      <alignment horizontal="center" vertical="center"/>
      <protection locked="0"/>
    </xf>
    <xf numFmtId="49" fontId="13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0" fontId="18" fillId="3" borderId="17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center" vertical="center"/>
    </xf>
    <xf numFmtId="0" fontId="18" fillId="3" borderId="59" xfId="0" applyNumberFormat="1" applyFont="1" applyFill="1" applyBorder="1" applyAlignment="1" applyProtection="1">
      <alignment horizontal="center" vertical="center"/>
    </xf>
    <xf numFmtId="49" fontId="13" fillId="3" borderId="47" xfId="0" applyNumberFormat="1" applyFont="1" applyFill="1" applyBorder="1" applyAlignment="1" applyProtection="1">
      <alignment horizontal="center" vertical="center"/>
      <protection locked="0"/>
    </xf>
    <xf numFmtId="49" fontId="13" fillId="3" borderId="6" xfId="0" applyNumberFormat="1" applyFont="1" applyFill="1" applyBorder="1" applyAlignment="1" applyProtection="1">
      <alignment horizontal="center" vertical="center"/>
      <protection locked="0"/>
    </xf>
    <xf numFmtId="49" fontId="13" fillId="3" borderId="33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right" vertical="center"/>
      <protection locked="0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49" fontId="13" fillId="0" borderId="2" xfId="0" applyNumberFormat="1" applyFont="1" applyFill="1" applyBorder="1" applyAlignment="1" applyProtection="1">
      <alignment horizontal="left" vertical="center"/>
      <protection locked="0"/>
    </xf>
    <xf numFmtId="0" fontId="13" fillId="3" borderId="1" xfId="0" applyNumberFormat="1" applyFont="1" applyFill="1" applyBorder="1" applyAlignment="1" applyProtection="1">
      <alignment horizontal="center" vertical="center"/>
    </xf>
    <xf numFmtId="0" fontId="13" fillId="3" borderId="2" xfId="0" applyNumberFormat="1" applyFont="1" applyFill="1" applyBorder="1" applyAlignment="1" applyProtection="1">
      <alignment horizontal="center" vertical="center"/>
    </xf>
    <xf numFmtId="49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/>
    </xf>
    <xf numFmtId="0" fontId="0" fillId="2" borderId="55" xfId="0" applyNumberFormat="1" applyFont="1" applyFill="1" applyBorder="1" applyAlignment="1" applyProtection="1">
      <alignment horizontal="center" vertical="center"/>
    </xf>
    <xf numFmtId="0" fontId="0" fillId="2" borderId="39" xfId="0" applyNumberFormat="1" applyFont="1" applyFill="1" applyBorder="1" applyAlignment="1" applyProtection="1">
      <alignment horizontal="center" vertical="center"/>
    </xf>
    <xf numFmtId="0" fontId="0" fillId="2" borderId="68" xfId="0" applyNumberFormat="1" applyFont="1" applyFill="1" applyBorder="1" applyAlignment="1" applyProtection="1">
      <alignment horizontal="center" vertical="center" shrinkToFit="1"/>
    </xf>
    <xf numFmtId="0" fontId="1" fillId="2" borderId="69" xfId="0" applyNumberFormat="1" applyFont="1" applyFill="1" applyBorder="1" applyAlignment="1" applyProtection="1">
      <alignment horizontal="center" vertical="center" shrinkToFit="1"/>
    </xf>
    <xf numFmtId="0" fontId="10" fillId="4" borderId="47" xfId="0" applyNumberFormat="1" applyFont="1" applyFill="1" applyBorder="1" applyAlignment="1" applyProtection="1">
      <alignment horizontal="center" vertical="center"/>
      <protection locked="0"/>
    </xf>
    <xf numFmtId="0" fontId="10" fillId="4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32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6" xfId="0" applyNumberFormat="1" applyFont="1" applyFill="1" applyBorder="1" applyAlignment="1" applyProtection="1">
      <alignment horizontal="center" vertical="center" wrapText="1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4" fillId="0" borderId="57" xfId="0" applyNumberFormat="1" applyFont="1" applyFill="1" applyBorder="1" applyAlignment="1" applyProtection="1">
      <alignment horizontal="center" vertical="center" wrapText="1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2" fillId="2" borderId="14" xfId="0" applyNumberFormat="1" applyFont="1" applyFill="1" applyBorder="1" applyAlignment="1" applyProtection="1">
      <alignment horizontal="center" vertical="center"/>
    </xf>
    <xf numFmtId="0" fontId="0" fillId="2" borderId="32" xfId="0" applyNumberFormat="1" applyFont="1" applyFill="1" applyBorder="1" applyAlignment="1" applyProtection="1">
      <alignment horizontal="center" vertical="center"/>
    </xf>
    <xf numFmtId="0" fontId="1" fillId="2" borderId="33" xfId="0" applyNumberFormat="1" applyFont="1" applyFill="1" applyBorder="1" applyAlignment="1" applyProtection="1">
      <alignment horizontal="center" vertical="center"/>
    </xf>
    <xf numFmtId="0" fontId="31" fillId="0" borderId="47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6" borderId="47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NumberFormat="1" applyFont="1" applyFill="1" applyBorder="1" applyAlignment="1" applyProtection="1">
      <alignment horizontal="center" vertical="center"/>
      <protection locked="0"/>
    </xf>
    <xf numFmtId="0" fontId="1" fillId="6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3" xfId="0" applyNumberFormat="1" applyFont="1" applyFill="1" applyBorder="1" applyAlignment="1" applyProtection="1">
      <alignment horizontal="center" vertical="center"/>
      <protection locked="0"/>
    </xf>
    <xf numFmtId="0" fontId="0" fillId="2" borderId="66" xfId="0" applyNumberFormat="1" applyFont="1" applyFill="1" applyBorder="1" applyAlignment="1" applyProtection="1">
      <alignment horizontal="center" vertical="center" shrinkToFit="1"/>
    </xf>
    <xf numFmtId="0" fontId="1" fillId="2" borderId="67" xfId="0" applyNumberFormat="1" applyFont="1" applyFill="1" applyBorder="1" applyAlignment="1" applyProtection="1">
      <alignment horizontal="center" vertical="center" shrinkToFit="1"/>
    </xf>
    <xf numFmtId="0" fontId="10" fillId="0" borderId="70" xfId="0" applyNumberFormat="1" applyFont="1" applyFill="1" applyBorder="1" applyAlignment="1" applyProtection="1">
      <alignment horizontal="center" vertical="center"/>
      <protection locked="0"/>
    </xf>
    <xf numFmtId="0" fontId="10" fillId="0" borderId="71" xfId="0" applyNumberFormat="1" applyFont="1" applyFill="1" applyBorder="1" applyAlignment="1" applyProtection="1">
      <alignment horizontal="center" vertical="center"/>
      <protection locked="0"/>
    </xf>
    <xf numFmtId="0" fontId="10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 shrinkToFit="1"/>
    </xf>
    <xf numFmtId="0" fontId="1" fillId="2" borderId="55" xfId="0" applyNumberFormat="1" applyFont="1" applyFill="1" applyBorder="1" applyAlignment="1" applyProtection="1">
      <alignment horizontal="center" vertical="center" shrinkToFit="1"/>
    </xf>
    <xf numFmtId="0" fontId="1" fillId="2" borderId="72" xfId="0" applyNumberFormat="1" applyFont="1" applyFill="1" applyBorder="1" applyAlignment="1" applyProtection="1">
      <alignment horizontal="center" vertical="center" shrinkToFit="1"/>
    </xf>
    <xf numFmtId="0" fontId="0" fillId="2" borderId="1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1" fillId="2" borderId="29" xfId="0" applyNumberFormat="1" applyFont="1" applyFill="1" applyBorder="1" applyAlignment="1" applyProtection="1">
      <alignment horizontal="center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30" fillId="0" borderId="83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54" xfId="0" applyNumberFormat="1" applyFont="1" applyFill="1" applyBorder="1" applyAlignment="1" applyProtection="1">
      <alignment horizontal="center" vertical="center"/>
    </xf>
    <xf numFmtId="0" fontId="1" fillId="2" borderId="35" xfId="0" applyNumberFormat="1" applyFont="1" applyFill="1" applyBorder="1" applyAlignment="1" applyProtection="1">
      <alignment horizontal="center" vertical="center"/>
    </xf>
    <xf numFmtId="0" fontId="1" fillId="2" borderId="74" xfId="0" applyNumberFormat="1" applyFont="1" applyFill="1" applyBorder="1" applyAlignment="1" applyProtection="1">
      <alignment horizontal="center" vertical="center"/>
    </xf>
    <xf numFmtId="0" fontId="0" fillId="2" borderId="8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47" xfId="0" applyNumberFormat="1" applyFont="1" applyFill="1" applyBorder="1" applyAlignment="1" applyProtection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/>
    </xf>
    <xf numFmtId="0" fontId="10" fillId="0" borderId="17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4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right" vertical="center" shrinkToFit="1"/>
    </xf>
    <xf numFmtId="0" fontId="5" fillId="0" borderId="33" xfId="0" applyNumberFormat="1" applyFont="1" applyFill="1" applyBorder="1" applyAlignment="1" applyProtection="1">
      <alignment horizontal="right" vertical="center" shrinkToFi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10" fillId="0" borderId="33" xfId="0" applyNumberFormat="1" applyFont="1" applyFill="1" applyBorder="1" applyAlignment="1" applyProtection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center" vertical="center"/>
    </xf>
    <xf numFmtId="0" fontId="23" fillId="0" borderId="47" xfId="0" applyNumberFormat="1" applyFont="1" applyFill="1" applyBorder="1" applyAlignment="1" applyProtection="1">
      <alignment horizontal="center" vertical="center"/>
    </xf>
    <xf numFmtId="0" fontId="23" fillId="0" borderId="6" xfId="0" applyNumberFormat="1" applyFont="1" applyFill="1" applyBorder="1" applyAlignment="1" applyProtection="1">
      <alignment horizontal="center" vertical="center"/>
    </xf>
    <xf numFmtId="0" fontId="23" fillId="0" borderId="33" xfId="0" applyNumberFormat="1" applyFont="1" applyFill="1" applyBorder="1" applyAlignment="1" applyProtection="1">
      <alignment horizontal="center" vertical="center"/>
    </xf>
    <xf numFmtId="0" fontId="23" fillId="0" borderId="5" xfId="0" applyNumberFormat="1" applyFont="1" applyFill="1" applyBorder="1" applyAlignment="1" applyProtection="1">
      <alignment horizontal="center" vertical="center"/>
    </xf>
    <xf numFmtId="0" fontId="23" fillId="0" borderId="3" xfId="0" applyNumberFormat="1" applyFont="1" applyFill="1" applyBorder="1" applyAlignment="1" applyProtection="1">
      <alignment horizontal="center" vertical="center"/>
    </xf>
    <xf numFmtId="0" fontId="24" fillId="0" borderId="37" xfId="0" applyNumberFormat="1" applyFont="1" applyFill="1" applyBorder="1" applyAlignment="1" applyProtection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4" fillId="0" borderId="38" xfId="0" applyNumberFormat="1" applyFont="1" applyFill="1" applyBorder="1" applyAlignment="1" applyProtection="1">
      <alignment horizontal="center" vertical="center"/>
    </xf>
    <xf numFmtId="0" fontId="24" fillId="0" borderId="21" xfId="0" applyNumberFormat="1" applyFont="1" applyFill="1" applyBorder="1" applyAlignment="1" applyProtection="1">
      <alignment horizontal="center" vertical="center"/>
    </xf>
    <xf numFmtId="0" fontId="24" fillId="0" borderId="22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21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0" fontId="23" fillId="0" borderId="25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0" borderId="25" xfId="0" applyNumberFormat="1" applyFont="1" applyFill="1" applyBorder="1" applyAlignment="1" applyProtection="1">
      <alignment horizontal="center" vertical="center"/>
    </xf>
    <xf numFmtId="0" fontId="14" fillId="0" borderId="21" xfId="0" applyNumberFormat="1" applyFont="1" applyFill="1" applyBorder="1" applyAlignment="1" applyProtection="1">
      <alignment horizontal="center" vertical="center"/>
    </xf>
    <xf numFmtId="0" fontId="14" fillId="0" borderId="22" xfId="0" applyNumberFormat="1" applyFont="1" applyFill="1" applyBorder="1" applyAlignment="1" applyProtection="1">
      <alignment horizontal="center" vertical="center"/>
    </xf>
    <xf numFmtId="0" fontId="23" fillId="0" borderId="26" xfId="0" applyNumberFormat="1" applyFont="1" applyFill="1" applyBorder="1" applyAlignment="1" applyProtection="1">
      <alignment horizontal="center" vertical="center"/>
    </xf>
    <xf numFmtId="0" fontId="24" fillId="0" borderId="32" xfId="0" applyNumberFormat="1" applyFont="1" applyFill="1" applyBorder="1" applyAlignment="1" applyProtection="1">
      <alignment horizontal="center" vertical="center"/>
    </xf>
    <xf numFmtId="0" fontId="24" fillId="0" borderId="6" xfId="0" applyNumberFormat="1" applyFont="1" applyFill="1" applyBorder="1" applyAlignment="1" applyProtection="1">
      <alignment horizontal="center" vertical="center"/>
    </xf>
    <xf numFmtId="0" fontId="24" fillId="0" borderId="33" xfId="0" applyNumberFormat="1" applyFont="1" applyFill="1" applyBorder="1" applyAlignment="1" applyProtection="1">
      <alignment horizontal="center" vertical="center"/>
    </xf>
    <xf numFmtId="0" fontId="11" fillId="0" borderId="47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33" xfId="0" applyNumberFormat="1" applyFont="1" applyFill="1" applyBorder="1" applyAlignment="1" applyProtection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21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21" xfId="0" applyNumberFormat="1" applyFont="1" applyFill="1" applyBorder="1" applyAlignment="1" applyProtection="1">
      <alignment horizontal="center" vertical="center" wrapText="1"/>
    </xf>
    <xf numFmtId="0" fontId="25" fillId="0" borderId="4" xfId="0" applyNumberFormat="1" applyFont="1" applyFill="1" applyBorder="1" applyAlignment="1" applyProtection="1">
      <alignment horizontal="center" vertical="center"/>
    </xf>
    <xf numFmtId="0" fontId="25" fillId="0" borderId="1" xfId="0" applyNumberFormat="1" applyFont="1" applyFill="1" applyBorder="1" applyAlignment="1" applyProtection="1">
      <alignment horizontal="center" vertical="center"/>
    </xf>
    <xf numFmtId="0" fontId="25" fillId="0" borderId="2" xfId="0" applyNumberFormat="1" applyFont="1" applyFill="1" applyBorder="1" applyAlignment="1" applyProtection="1">
      <alignment horizontal="center" vertical="center"/>
    </xf>
    <xf numFmtId="0" fontId="25" fillId="0" borderId="25" xfId="0" applyNumberFormat="1" applyFont="1" applyFill="1" applyBorder="1" applyAlignment="1" applyProtection="1">
      <alignment horizontal="center" vertical="center"/>
    </xf>
    <xf numFmtId="0" fontId="25" fillId="0" borderId="21" xfId="0" applyNumberFormat="1" applyFont="1" applyFill="1" applyBorder="1" applyAlignment="1" applyProtection="1">
      <alignment horizontal="center" vertical="center"/>
    </xf>
    <xf numFmtId="0" fontId="25" fillId="0" borderId="22" xfId="0" applyNumberFormat="1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59" xfId="0" applyNumberFormat="1" applyFont="1" applyFill="1" applyBorder="1" applyAlignment="1" applyProtection="1">
      <alignment horizontal="center" vertical="center"/>
    </xf>
    <xf numFmtId="0" fontId="26" fillId="0" borderId="47" xfId="0" applyNumberFormat="1" applyFont="1" applyFill="1" applyBorder="1" applyAlignment="1" applyProtection="1">
      <alignment horizontal="center" vertical="center"/>
    </xf>
    <xf numFmtId="0" fontId="26" fillId="0" borderId="6" xfId="0" applyNumberFormat="1" applyFont="1" applyFill="1" applyBorder="1" applyAlignment="1" applyProtection="1">
      <alignment horizontal="center" vertical="center"/>
    </xf>
    <xf numFmtId="0" fontId="26" fillId="0" borderId="33" xfId="0" applyNumberFormat="1" applyFont="1" applyFill="1" applyBorder="1" applyAlignment="1" applyProtection="1">
      <alignment horizontal="center" vertical="center"/>
    </xf>
    <xf numFmtId="0" fontId="25" fillId="0" borderId="47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center" vertical="center"/>
    </xf>
    <xf numFmtId="0" fontId="25" fillId="0" borderId="33" xfId="0" applyNumberFormat="1" applyFont="1" applyFill="1" applyBorder="1" applyAlignment="1" applyProtection="1">
      <alignment horizontal="center" vertical="center"/>
    </xf>
    <xf numFmtId="0" fontId="13" fillId="0" borderId="8" xfId="0" applyNumberFormat="1" applyFont="1" applyFill="1" applyBorder="1" applyAlignment="1" applyProtection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" vertical="center"/>
    </xf>
    <xf numFmtId="0" fontId="13" fillId="0" borderId="78" xfId="0" applyNumberFormat="1" applyFont="1" applyFill="1" applyBorder="1" applyAlignment="1" applyProtection="1">
      <alignment horizontal="center" vertical="center" wrapText="1"/>
    </xf>
    <xf numFmtId="0" fontId="13" fillId="0" borderId="24" xfId="0" applyNumberFormat="1" applyFont="1" applyFill="1" applyBorder="1" applyAlignment="1" applyProtection="1">
      <alignment horizontal="center" vertical="center" wrapText="1"/>
    </xf>
    <xf numFmtId="0" fontId="13" fillId="0" borderId="75" xfId="0" applyNumberFormat="1" applyFont="1" applyFill="1" applyBorder="1" applyAlignment="1" applyProtection="1">
      <alignment horizontal="center" vertical="center" wrapText="1"/>
    </xf>
    <xf numFmtId="0" fontId="13" fillId="0" borderId="76" xfId="0" applyNumberFormat="1" applyFont="1" applyFill="1" applyBorder="1" applyAlignment="1" applyProtection="1">
      <alignment horizontal="center" vertical="center" wrapText="1"/>
    </xf>
    <xf numFmtId="0" fontId="13" fillId="0" borderId="77" xfId="0" applyNumberFormat="1" applyFont="1" applyFill="1" applyBorder="1" applyAlignment="1" applyProtection="1">
      <alignment horizontal="center" vertical="center" wrapText="1"/>
    </xf>
    <xf numFmtId="0" fontId="13" fillId="0" borderId="17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59" xfId="0" applyNumberFormat="1" applyFont="1" applyFill="1" applyBorder="1" applyAlignment="1" applyProtection="1">
      <alignment horizontal="center" vertical="center" wrapText="1"/>
    </xf>
    <xf numFmtId="0" fontId="13" fillId="0" borderId="47" xfId="0" applyNumberFormat="1" applyFont="1" applyFill="1" applyBorder="1" applyAlignment="1" applyProtection="1">
      <alignment horizontal="center" vertical="center" wrapText="1"/>
    </xf>
    <xf numFmtId="0" fontId="13" fillId="0" borderId="33" xfId="0" applyNumberFormat="1" applyFont="1" applyFill="1" applyBorder="1" applyAlignment="1" applyProtection="1">
      <alignment horizontal="center" vertical="center" wrapText="1"/>
    </xf>
    <xf numFmtId="0" fontId="13" fillId="0" borderId="75" xfId="0" applyNumberFormat="1" applyFont="1" applyFill="1" applyBorder="1" applyAlignment="1" applyProtection="1">
      <alignment horizontal="center" vertical="center"/>
    </xf>
    <xf numFmtId="0" fontId="13" fillId="0" borderId="76" xfId="0" applyNumberFormat="1" applyFont="1" applyFill="1" applyBorder="1" applyAlignment="1" applyProtection="1">
      <alignment horizontal="center" vertical="center"/>
    </xf>
    <xf numFmtId="0" fontId="13" fillId="0" borderId="77" xfId="0" applyNumberFormat="1" applyFont="1" applyFill="1" applyBorder="1" applyAlignment="1" applyProtection="1">
      <alignment horizontal="center" vertical="center"/>
    </xf>
    <xf numFmtId="0" fontId="13" fillId="0" borderId="17" xfId="0" applyNumberFormat="1" applyFont="1" applyFill="1" applyBorder="1" applyAlignment="1" applyProtection="1">
      <alignment horizontal="center" vertical="center"/>
    </xf>
    <xf numFmtId="0" fontId="13" fillId="0" borderId="59" xfId="0" applyNumberFormat="1" applyFont="1" applyFill="1" applyBorder="1" applyAlignment="1" applyProtection="1">
      <alignment horizontal="center" vertical="center"/>
    </xf>
    <xf numFmtId="0" fontId="13" fillId="0" borderId="47" xfId="0" applyNumberFormat="1" applyFont="1" applyFill="1" applyBorder="1" applyAlignment="1" applyProtection="1">
      <alignment horizontal="center" vertical="center"/>
    </xf>
    <xf numFmtId="0" fontId="13" fillId="0" borderId="33" xfId="0" applyNumberFormat="1" applyFont="1" applyFill="1" applyBorder="1" applyAlignment="1" applyProtection="1">
      <alignment horizontal="center" vertical="center"/>
    </xf>
    <xf numFmtId="0" fontId="28" fillId="0" borderId="75" xfId="0" applyNumberFormat="1" applyFont="1" applyFill="1" applyBorder="1" applyAlignment="1" applyProtection="1">
      <alignment horizontal="center" vertical="center"/>
    </xf>
    <xf numFmtId="0" fontId="28" fillId="0" borderId="76" xfId="0" applyNumberFormat="1" applyFont="1" applyFill="1" applyBorder="1" applyAlignment="1" applyProtection="1">
      <alignment horizontal="center" vertical="center"/>
    </xf>
    <xf numFmtId="0" fontId="28" fillId="0" borderId="17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59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/>
    </xf>
    <xf numFmtId="0" fontId="6" fillId="0" borderId="33" xfId="0" applyNumberFormat="1" applyFont="1" applyFill="1" applyBorder="1" applyAlignment="1" applyProtection="1">
      <alignment horizontal="center"/>
    </xf>
    <xf numFmtId="0" fontId="18" fillId="0" borderId="75" xfId="0" applyNumberFormat="1" applyFont="1" applyFill="1" applyBorder="1" applyAlignment="1" applyProtection="1">
      <alignment horizontal="center" vertical="center" wrapText="1"/>
    </xf>
    <xf numFmtId="0" fontId="18" fillId="0" borderId="7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47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0" fontId="13" fillId="0" borderId="38" xfId="0" applyNumberFormat="1" applyFont="1" applyFill="1" applyBorder="1" applyAlignment="1" applyProtection="1">
      <alignment horizontal="center" vertical="center"/>
    </xf>
    <xf numFmtId="0" fontId="13" fillId="0" borderId="22" xfId="0" applyNumberFormat="1" applyFont="1" applyFill="1" applyBorder="1" applyAlignment="1" applyProtection="1">
      <alignment horizontal="center" vertical="center"/>
    </xf>
    <xf numFmtId="0" fontId="11" fillId="0" borderId="25" xfId="0" applyNumberFormat="1" applyFont="1" applyFill="1" applyBorder="1" applyAlignment="1" applyProtection="1">
      <alignment horizontal="center" vertical="center"/>
    </xf>
    <xf numFmtId="0" fontId="11" fillId="0" borderId="21" xfId="0" applyNumberFormat="1" applyFont="1" applyFill="1" applyBorder="1" applyAlignment="1" applyProtection="1">
      <alignment horizontal="center" vertical="center"/>
    </xf>
    <xf numFmtId="0" fontId="11" fillId="0" borderId="2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13" fillId="0" borderId="25" xfId="0" applyNumberFormat="1" applyFont="1" applyFill="1" applyBorder="1" applyAlignment="1" applyProtection="1">
      <alignment horizontal="center" vertical="center"/>
    </xf>
    <xf numFmtId="0" fontId="13" fillId="0" borderId="26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32" xfId="0" applyNumberFormat="1" applyFont="1" applyFill="1" applyBorder="1" applyAlignment="1" applyProtection="1">
      <alignment horizontal="center" vertical="center"/>
    </xf>
    <xf numFmtId="0" fontId="11" fillId="0" borderId="47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center" vertical="center"/>
    </xf>
    <xf numFmtId="0" fontId="11" fillId="0" borderId="33" xfId="0" applyNumberFormat="1" applyFont="1" applyFill="1" applyBorder="1" applyAlignment="1" applyProtection="1">
      <alignment horizontal="center" vertical="center"/>
    </xf>
    <xf numFmtId="0" fontId="18" fillId="0" borderId="47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3" xfId="0" applyNumberFormat="1" applyFont="1" applyFill="1" applyBorder="1" applyAlignment="1" applyProtection="1">
      <alignment horizontal="center" vertical="center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6" fillId="0" borderId="37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13" xfId="0" applyNumberFormat="1" applyFont="1" applyFill="1" applyBorder="1" applyAlignment="1" applyProtection="1">
      <alignment horizontal="center" vertical="center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15" xfId="0" applyNumberFormat="1" applyFont="1" applyFill="1" applyBorder="1" applyAlignment="1" applyProtection="1">
      <alignment horizontal="center" vertical="center"/>
    </xf>
    <xf numFmtId="0" fontId="28" fillId="0" borderId="47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29" fillId="0" borderId="0" xfId="0" applyNumberFormat="1" applyFont="1" applyFill="1" applyBorder="1" applyAlignment="1" applyProtection="1">
      <alignment horizontal="center" vertical="center"/>
    </xf>
    <xf numFmtId="0" fontId="6" fillId="0" borderId="75" xfId="0" applyNumberFormat="1" applyFont="1" applyFill="1" applyBorder="1" applyAlignment="1" applyProtection="1">
      <alignment horizontal="center" vertical="center"/>
    </xf>
    <xf numFmtId="0" fontId="6" fillId="0" borderId="76" xfId="0" applyNumberFormat="1" applyFont="1" applyFill="1" applyBorder="1" applyAlignment="1" applyProtection="1">
      <alignment horizontal="center" vertical="center"/>
    </xf>
    <xf numFmtId="0" fontId="13" fillId="0" borderId="75" xfId="0" applyNumberFormat="1" applyFont="1" applyFill="1" applyBorder="1" applyAlignment="1" applyProtection="1">
      <alignment horizontal="left" vertical="center"/>
    </xf>
    <xf numFmtId="0" fontId="13" fillId="0" borderId="76" xfId="0" applyNumberFormat="1" applyFont="1" applyFill="1" applyBorder="1" applyAlignment="1" applyProtection="1">
      <alignment horizontal="left" vertical="center"/>
    </xf>
    <xf numFmtId="0" fontId="13" fillId="0" borderId="77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17" xfId="0" applyNumberFormat="1" applyFont="1" applyFill="1" applyBorder="1" applyAlignment="1" applyProtection="1">
      <alignment horizontal="center" vertical="center"/>
    </xf>
    <xf numFmtId="0" fontId="11" fillId="0" borderId="59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17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7" fillId="0" borderId="59" xfId="0" applyNumberFormat="1" applyFont="1" applyFill="1" applyBorder="1" applyAlignment="1" applyProtection="1">
      <alignment horizontal="center" vertical="center"/>
    </xf>
    <xf numFmtId="0" fontId="27" fillId="0" borderId="47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13" fillId="0" borderId="79" xfId="0" applyNumberFormat="1" applyFont="1" applyFill="1" applyBorder="1" applyAlignment="1" applyProtection="1">
      <alignment horizontal="center" vertical="center" wrapText="1"/>
    </xf>
    <xf numFmtId="0" fontId="13" fillId="0" borderId="8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2" borderId="34" xfId="1" applyNumberFormat="1" applyFont="1" applyFill="1" applyBorder="1" applyAlignment="1" applyProtection="1">
      <alignment horizontal="center" vertical="center" shrinkToFit="1"/>
    </xf>
    <xf numFmtId="0" fontId="9" fillId="2" borderId="35" xfId="1" applyNumberFormat="1" applyFont="1" applyFill="1" applyBorder="1" applyAlignment="1" applyProtection="1">
      <alignment horizontal="center" vertical="center" shrinkToFit="1"/>
    </xf>
    <xf numFmtId="0" fontId="9" fillId="2" borderId="81" xfId="1" applyNumberFormat="1" applyFont="1" applyFill="1" applyBorder="1" applyAlignment="1" applyProtection="1">
      <alignment horizontal="center" vertical="center" shrinkToFit="1"/>
    </xf>
    <xf numFmtId="0" fontId="9" fillId="2" borderId="54" xfId="1" applyNumberFormat="1" applyFont="1" applyFill="1" applyBorder="1" applyAlignment="1" applyProtection="1">
      <alignment horizontal="center" vertical="center" shrinkToFit="1"/>
    </xf>
    <xf numFmtId="0" fontId="9" fillId="0" borderId="60" xfId="1" applyNumberFormat="1" applyFont="1" applyFill="1" applyBorder="1" applyAlignment="1" applyProtection="1">
      <alignment horizontal="center" vertical="center" wrapText="1" shrinkToFit="1"/>
    </xf>
    <xf numFmtId="0" fontId="9" fillId="0" borderId="61" xfId="1" applyNumberFormat="1" applyFont="1" applyFill="1" applyBorder="1" applyAlignment="1" applyProtection="1">
      <alignment horizontal="center" vertical="center" wrapText="1" shrinkToFit="1"/>
    </xf>
    <xf numFmtId="0" fontId="9" fillId="0" borderId="62" xfId="1" applyNumberFormat="1" applyFont="1" applyFill="1" applyBorder="1" applyAlignment="1" applyProtection="1">
      <alignment horizontal="center" vertical="center" wrapText="1" shrinkToFit="1"/>
    </xf>
    <xf numFmtId="0" fontId="9" fillId="0" borderId="82" xfId="1" applyNumberFormat="1" applyFont="1" applyFill="1" applyBorder="1" applyAlignment="1" applyProtection="1">
      <alignment horizontal="left" vertical="top" shrinkToFit="1"/>
    </xf>
    <xf numFmtId="0" fontId="9" fillId="0" borderId="61" xfId="1" applyNumberFormat="1" applyFont="1" applyFill="1" applyBorder="1" applyAlignment="1" applyProtection="1">
      <alignment horizontal="left" vertical="top" shrinkToFit="1"/>
    </xf>
    <xf numFmtId="0" fontId="9" fillId="0" borderId="62" xfId="1" applyNumberFormat="1" applyFont="1" applyFill="1" applyBorder="1" applyAlignment="1" applyProtection="1">
      <alignment horizontal="left" vertical="top" shrinkToFit="1"/>
    </xf>
    <xf numFmtId="0" fontId="9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D2972E30-4C21-414F-93D3-ABDAEFA38F03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1256D920-9966-4576-8E5F-9C199B1FDA06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0AD063B5-6401-477C-B0B5-0F4548F0CD14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C0093113-E78C-4396-A687-517976D03764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69DD83A5-C9F4-4005-8D7F-87B0F07A5952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B6070D7E-F948-4714-899E-3BB18BC59A83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F59013A7-82C6-47D7-A326-34DA9513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16</xdr:row>
      <xdr:rowOff>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CDF00FBD-C92C-46FD-89E0-3BC7E711BEC5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22</xdr:row>
      <xdr:rowOff>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C1BE7202-4D0A-4666-872D-F3F03754596A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44989895-15C8-40E6-8F42-3D904896ABFE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F200D6FF-DD68-46A9-BD15-DA5BAD9863C7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28</xdr:row>
      <xdr:rowOff>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25460ACE-ED8C-4F41-B04F-DAD88709CBD5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22</xdr:row>
      <xdr:rowOff>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8D079B4C-F42B-4CBC-9540-0953D4B5184E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24</xdr:row>
      <xdr:rowOff>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793C7947-DF5A-42DA-B9B6-ACC975AF2F25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26</xdr:row>
      <xdr:rowOff>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DA77C124-B1CE-41D3-801B-E6FBDA9DAA3F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28</xdr:row>
      <xdr:rowOff>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EBEEB2DF-72F8-458A-A066-1250DC2BD659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35B7358B-8348-4021-8FA3-B2B1F8A144D3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FD0C66A2-16E2-4938-BE63-9FEC12C60641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E35119C1-C93C-4EAD-9D23-00E23419668C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0112EE20-0D45-4E20-9FEA-BCB32D042F7D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C18E9A55-2940-42E7-B3F7-21FCE85E0975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8E954FB1-F6FF-403D-920B-E48706C9B7F8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52662DA6-9F8F-4C68-97BC-01775C1E9857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3E6BD752-BA6B-4DE6-BF6E-D9D1ED01BC6D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EA8222DB-0A3C-4347-B708-4F68E69887D8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CBEF3596-529E-474B-A760-3234EC7BF771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7660640A-A2CC-41EB-A014-7F4597F7D4BE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F8031845-9642-43D0-8A62-0FF05D6BD34D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543040EF-34E6-4C5E-B9E1-8E0F3889BD11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FB45038F-5EA8-4D41-B68D-C735D84167B4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1C8791B3-41A6-4921-98EA-96995E3DBDF3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6BC52511-824B-4312-BE01-4AC64F087E24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552E810C-D067-466B-91DF-C41E0354543E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6E9AEAA1-42EF-4135-8566-10D3A62202BA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E72D23D9-82CC-4EE8-A732-EAA3414873BF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22075EE2-5AAE-42BD-A800-5942A1B675DA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61ECFF46-7177-4D22-B791-DC06E66BE54D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571498FB-B064-402C-B14E-8B426B162695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3E565F4F-6A31-4EAA-A842-185B1B36969C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CE3BB714-F7FB-44DC-AD26-257C25A8CA0A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32F9ABB2-D63F-4D31-AAA1-3649401CC780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7FE6FF5A-0AA7-43EA-8195-743139CEF4C2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702A6931-0CFC-41F4-845D-AD32046C52EE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6837E1C3-EA42-4DE2-B2BF-A7FCC5703E82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87B497B6-31B9-4775-AAC7-43B91AD1E85B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6810308B-CFAC-4BC3-9904-051963F10961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ABC3A92C-AFE7-47EA-9572-9A87FFF18022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86C5176E-1630-465A-9E0B-7EF7D4F1554D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CD083A4E-67C1-4C40-A9B2-54F732E93C74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DDEC482E-FB99-429A-AF5B-86645946A538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8E9CA138-CF31-4176-9E94-4E4BD1FBF3BB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9C0881CF-B6F2-44CA-8112-0D863090B9D6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43493AA9-2808-4E2C-9342-9C3E662AE785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10EE8402-CF3B-437E-B675-D97DB03EEB79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8A294AB7-E70B-4C22-850A-4588DCC3B08B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C8C639F9-685B-4BE3-9051-AC5483EFCAA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FE91F8B9-819B-4803-8F8B-52011D052E8F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262A57C1-9F82-469C-A620-1D07C94C407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99FD1DE8-95D0-4C18-A502-747FD54605B8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2F973D9E-558B-485F-8158-74D3960A6D4F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3E058C84-E134-468B-AF4B-63125F72289D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DE632D0F-69AA-403D-836D-B8DD0258F29A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EB858E61-E438-4703-90EE-BDBE51B98761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E0EC1283-AB34-42D0-AF23-748D82425D22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DAFB574F-DBF6-485B-9794-D7A8FAC5213D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6F66D127-C180-4792-AEE1-C697F6ACD64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0F7CE14A-6D54-46C0-B205-B047A12924D8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86373FD2-3D1D-41C8-B8A5-8A4F628D0609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F095B9BB-5654-4C1F-96FF-E3678B123767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0DDF3E77-BF87-4F56-A50D-F4750BCEFFF6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1A80DE45-EDDA-4A91-ADDA-E3F062B81B4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677FC7A5-5504-4788-A965-E1D76B4F903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0FA3ABC9-A834-4413-88E0-6B0A3480CF5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3E870DE9-53D6-403E-852E-A1AB9C995D3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A28B33D9-B7DE-42D2-8CDD-CE62AD4E147C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112FEDB7-B06D-47D2-9BC4-BC29A5D1A2F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76E64692-C5A3-43E4-8564-3A11CDABF29E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9929F4B3-DE99-476F-88EB-AFAB023219E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1D576A8C-D5EF-4915-B1B0-BF79DB9E11D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84CEC131-90ED-4AFF-B6D0-4EE62057049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D4775163-8D24-4841-99CC-92A1E67DB562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337293F5-A18A-4080-A1AD-F2E7DCD5CB31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F9F765BF-CE96-463D-B2CC-CF0FA664E802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D377BD7E-02C1-4F77-BD2F-5F7961C3C41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D93C03BF-40E3-498A-892E-447914E6617D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0529EF0C-C425-474D-8084-88DD3C0DAC5A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429F442B-502E-4FBF-8657-A5986E43F835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2128A97D-0F27-43AB-AD8D-2C6E3AF8382C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6DDD7E0A-5F08-40FD-BDCE-98598312271D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C8690418-006D-4E56-9A5B-C8E5194FC104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A385A4A0-A301-44D5-9648-21814261448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440A2136-ED91-4616-B238-E69447D1C85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78A8456B-AE23-4078-A674-A082B568D72C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4B369CC1-A373-4FE6-96C4-D191A506614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8D837219-2B70-43A9-B00F-FC4A72F2BA7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8057DE51-37DA-4737-9FA0-FBF06A00679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95ABB099-D070-4649-B513-E0275022DBCD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C5B24EB3-E69C-48E8-B921-09CB3CBF35A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7A496D66-5B87-49A4-8622-6FAAD80D2AA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A8F16D68-BBBD-4AED-874A-DC9D1BFCD46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FAA28D2C-DCD9-4F84-9BA6-4802BDCD12A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8A4E0018-3729-4F51-85B3-491E821B986F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055EB039-87C0-4203-8EFA-C50998F48F0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57003EC8-1218-43EC-92AA-64649B609C8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50A1D813-7EAE-4A5E-A5D4-872D69F0CD7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D0F3E7CC-9144-4EC1-A426-0B8B58BB68A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9F049212-F99D-4158-9CE8-E719FE6FC99C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B2B01450-6AB3-4815-A07E-53E066FAF6B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BE328082-BEE1-442A-99FB-154DDA4A98A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D796E6B7-8CEB-4162-AE12-E5A8D89D340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0E777474-E3EF-49E7-AB10-4489558C4EC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58283368-3B6C-452A-9B7C-B2A78787079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2BF00D89-0B8D-49ED-95C7-7A9A9505DE4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34F145D8-5CA7-44A2-97EC-E28C5AA978F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8C7CA2F4-3C6F-4C70-97BE-0AF6B8EEF4D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CB2B88CA-5D02-4FDD-918B-71D6F904740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7953F7A8-50C7-4341-822C-2E71B67E244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E930838D-095B-4B7E-B2DA-2AF865DD744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CBBF465B-7440-4756-A98E-47230095FDD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F0D627E6-4288-4352-973E-CFAFEB22505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48BA8EB7-C5C8-4239-B4EB-A932D48EE2A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C00FCC6A-5759-414A-BF53-A42855378FF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CA851B7E-9124-46D6-919C-8B0AC08EA73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6F9E42A1-FFDC-4ED5-B843-F37B13D2D08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5F59184C-1544-4D0F-9F00-3588B7F436C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F571DD45-3F74-4DC5-A029-B44D2CF2606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6AE70A40-BA11-454E-AC37-7B7F64762BD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B873AEAC-8BA7-4237-A3D4-C3344AF7300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CBC4DCEE-69B9-4627-8D59-914D314E602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B6CD1E81-3729-42EA-98FE-7771D2FFC40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1192F640-F33D-41A2-B24B-EDB5CECFAEC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81C76016-5B35-4E01-97B8-25C9D237520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B7DDAF1E-225A-4006-BC27-9C60367F539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0D7BEF59-ACF4-49B2-81E3-528A04757FC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9E80988E-A94C-42E1-BCD9-BA9A7A01A77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6C4139B2-A6C0-490F-970D-9F0F3F204B2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BDF97DE2-921C-4BEE-87C8-DEBC00C4F89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A4C454AF-CB7F-400D-B728-32A2B94494D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63C7EFC7-2660-495A-9F33-13C897F899F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CF734A38-CC9E-494C-B56D-18A569D2917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67DE293E-B898-4106-8921-C9B597677A4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F72B2E81-F9A7-4B8A-895A-88647C6C9CC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9F8F0C5F-4D03-4163-B33C-9D75C9178BF1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375A14C9-DE3C-4A28-822B-FEB0CA347AC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8F49BE8A-DD90-4A1E-ACB8-FCF407D5879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B0D4FB5A-A841-4E0F-8813-7DA1C12BDF9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00343D37-95A5-4F10-9EA8-8BF05D6703A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EB5EFB2A-1608-4AF6-B8B4-FAAE9333B45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6879DDB2-7878-483F-95BD-2947C6D88FB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19740128-CAAF-4368-B46B-AAA4A67EB90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71514C3A-DFD1-48C5-B661-8622BDE678D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5427B718-3253-481A-9608-D4DD736249D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47E3E341-3030-4D6D-BD02-D81DA0F4F2A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D8B64638-2B3F-44EC-8E82-269F556088B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A0B803AB-4730-4866-A7DC-A1E8E0CAD0C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9209DDCC-15C3-4D1C-958E-EAC041173CC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6B008F06-5740-4D9A-8F60-B24DF76B2FF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59608F8B-2043-46D0-A852-86AFEC67B70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445B511C-D90C-4111-880C-E2B3D511D3F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FF02A474-CF04-4A8E-8E1E-A6FE86549EE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1127D6EC-E0A7-49DD-817B-7B9D5BA8904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A2B53C10-3C23-4D0C-A056-A53FC7DD162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804CA2C7-81FB-4750-B3D8-2A281D8FC50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EC462BF6-0611-4EA6-B6AD-84209E05061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6D397A01-EB51-4E1A-BB02-AB30BDA70A8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EE89B211-E026-479D-BB67-002F47AD220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B3D02330-F999-4890-AE2C-7BC55F8CE34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314F11B6-73FF-4437-A2B8-7743B4C15B5A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B75FE47F-ABDB-470B-AD8C-9637156520C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BAE9CACB-8FF7-4771-86CB-17199A17027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D87D7655-06C7-4774-A806-23C3FE66ACA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FAA979A9-3635-43A9-9CC3-75DC7E19A42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D9FDB222-DB86-44F3-B266-8627F84C2C6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D6D183E6-0A7E-44A4-9624-03DD24BDAE1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7026D6E2-3A71-4186-B0BC-0210BE8378E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B080B641-7F4A-4C24-A7DE-25ECF09FD70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56DF05D0-A541-44A6-B119-8C8FA3880B5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316021C8-6F59-4DBF-B8E1-818F8DB795B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778CA58B-8840-423C-AD2A-A752F0742DC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7AA8EDFF-48DD-4077-9D2E-056D45ADDF7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088D8F3A-871A-4005-8E2A-51CBA574DFE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89E36C67-1BE4-4D71-B244-03B8246259F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CFE967F0-D9AF-4668-902E-EF34C3B2B63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AB53F687-B4BA-4C22-8767-926D56DC8F6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85D3F61A-F883-4FD8-A806-01475CA7714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422A28AC-63B3-435A-A862-10963641CED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BF1E4EF7-FB84-4CED-8A34-E8633B20F4B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4C3E1F2A-0E24-466B-B060-F3B756ABC1A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C9B65C6F-F856-412D-8BDF-947956F4B5A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6108526C-99C7-4940-9DA2-EF00FB00BC2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5CCCF721-AA10-4BE0-8900-7227A097BCD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C861EBBC-82AB-4653-BDC0-CF0834F419C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02C81443-8CC4-46A6-80A9-6A3E7DA911C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12A6D60B-28D0-412E-98A0-5DAFD0A61A7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66B10D78-830E-47B7-8806-90E8A76802B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16E50CB7-7BA6-4D34-A6CF-D39847B13D4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78FA2E76-B419-40C6-B993-F9012CFE731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C91B5C75-0AE5-4D29-A3D7-31CBDE85DC4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C4066B23-FE9F-46BD-A9E1-1E03BDD9752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B208A8D9-F3E3-41B8-ACAB-94BE6BA1F87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464D58AA-F335-4A3D-AB6D-18FB27E2979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7B4B2E24-C4A2-4EAA-8C3A-562F7229F38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7151CF5E-D7FA-4AFA-9D5D-2F133D4B7B9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AF008B16-A8A5-4FDB-9B0B-4602D900FD4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FF2C6DC7-546D-4F6A-A8B3-3E19BD7DFA4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967C7136-3C3E-4B21-85B1-049D7D57CCA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36BF1DEF-A302-43EC-9D0C-E6161110A9E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6AA62ED0-0558-4388-8AFF-5818EA8F00A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6E5BA4CB-CA4F-46A8-8E46-2270963C27A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40D059E1-53FB-4B8C-B557-4192846E23B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2592C09A-3634-4DCE-BB78-263B06F693F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3F96DFCD-A085-42D4-B670-12BDA0688BF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ECA09A1B-8DA4-4CA7-8E7A-B74356C03E7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46792587-A5C9-45DA-A39A-1D3B718ACB6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C2CE2E02-9B29-4EB5-9697-8760E7FF7A0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3E51C3D6-F3B4-4E4B-B0CF-6D8334B1188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082E921C-7B52-48FD-8052-D707D9EC439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FA6EBA4F-A593-4CA8-BAD6-7BC59E987BE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59289CA6-388C-4CE7-A299-B2D5C783E29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96B35CD1-B32D-47DD-A918-2EB5778E4B6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D0D3C6DD-3676-4E0A-A5E9-C549170B4AB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41A3B255-EA40-402F-AFFE-36BADB92189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340DE57F-A5A3-4911-818F-9D4B343AE71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BC47D4EB-553F-406A-AF41-14E8116F7C7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A5A15975-57B2-4207-B27F-D961D52798F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F8B63E4C-194A-4EBE-AD2F-922910176E1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4D9BCC93-5D3B-4655-98AE-27060944A48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42474299-5744-47F9-8D04-6B81AC59E15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A74F122D-3E5F-4305-81DE-F818483F00A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09AE44BA-FA3D-4E99-821A-90CAF76FB99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9BE4711E-3014-4A92-ABD8-DF95AB60242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56DC7F64-161B-4E42-9E9D-0A020851859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8033DA67-BADF-42CC-92CF-826EE9BF277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64894C96-C965-4361-83BC-3AA67DED8A8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4DC9FEB6-9171-48D0-9096-9B19D6A5C30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B677DA34-2672-422D-806D-A4CB38AD1A5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E01F8E76-864F-41C5-89FF-E43D2F3029E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4D29C543-17B6-4E94-A660-A1E9B6C4E68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C07E1839-2755-4571-8FBB-A4E7E2FBC81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140B0B3E-0018-4FAD-8E2E-AB773BECDB8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C882CDD9-E09E-4876-BA6C-3B3EB198DF8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F24F6EAD-0A5F-4711-A81D-9DB112BA47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CC42A4F2-6A06-428F-83CA-8F6479C219C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2C907173-68EF-49E6-8227-1F027B2AF51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F372F4D2-1603-4CD4-A193-9F92F74EEEF4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38B05D64-62EC-4FCA-B986-0C85EA073EAE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DDB75F93-0929-4157-9B37-BC9D77AC2D6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A2A0ABB8-7A98-4ED2-92DF-706295FFEB1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1ABD7B32-E611-4677-BB1C-51C0F2322CB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BD3EB0FF-92D6-48DA-A28B-18E19EBD004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A2265038-6543-4844-9578-26A1B0EBD8A6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2FA2EC18-3F89-48AA-B411-E56FB945089B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3AE1FB92-A087-401D-9C93-52AF837972D7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D3FE2F4F-9F4C-4CEA-9889-A9322A87409B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6FFD90E9-2C93-4B42-BF91-294BEEC41A6E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E3910228-CD99-4BA1-901A-DBDAA161FABF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1B1D4B36-BA54-4B07-B4C1-08D1446E3215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D21" zoomScaleNormal="100" workbookViewId="0">
      <selection activeCell="AG35" sqref="AG35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239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</row>
    <row r="2" spans="1:51" ht="14.45" customHeight="1">
      <c r="A2" s="241" t="s">
        <v>1</v>
      </c>
      <c r="B2" s="242"/>
      <c r="C2" s="243" t="s">
        <v>2</v>
      </c>
      <c r="D2" s="244"/>
      <c r="E2" s="244"/>
      <c r="F2" s="244"/>
      <c r="G2" s="244"/>
      <c r="H2" s="244"/>
      <c r="I2" s="245"/>
      <c r="J2" s="246" t="s">
        <v>3</v>
      </c>
      <c r="K2" s="247"/>
      <c r="L2" s="247"/>
      <c r="M2" s="247"/>
      <c r="N2" s="247"/>
      <c r="O2" s="248"/>
      <c r="P2" s="246" t="s">
        <v>4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249" t="s">
        <v>5</v>
      </c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6"/>
      <c r="AT2" s="48"/>
      <c r="AV2" s="1" t="s">
        <v>6</v>
      </c>
      <c r="AW2" t="s">
        <v>7</v>
      </c>
      <c r="AX2" t="s">
        <v>8</v>
      </c>
    </row>
    <row r="3" spans="1:51" ht="24" customHeight="1">
      <c r="A3" s="218" t="s">
        <v>9</v>
      </c>
      <c r="B3" s="219"/>
      <c r="C3" s="220" t="s">
        <v>10</v>
      </c>
      <c r="D3" s="221"/>
      <c r="E3" s="221"/>
      <c r="F3" s="221"/>
      <c r="G3" s="221"/>
      <c r="H3" s="221"/>
      <c r="I3" s="222"/>
      <c r="J3" s="223" t="s">
        <v>6</v>
      </c>
      <c r="K3" s="224"/>
      <c r="L3" s="224"/>
      <c r="M3" s="224"/>
      <c r="N3" s="224"/>
      <c r="O3" s="225"/>
      <c r="P3" s="226" t="s">
        <v>11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8" t="s">
        <v>8</v>
      </c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9"/>
      <c r="AT3" s="49"/>
      <c r="AV3" s="1" t="s">
        <v>12</v>
      </c>
      <c r="AW3" t="s">
        <v>13</v>
      </c>
      <c r="AX3" t="s">
        <v>14</v>
      </c>
      <c r="AY3" t="s">
        <v>15</v>
      </c>
    </row>
    <row r="4" spans="1:51" ht="20.100000000000001" customHeight="1">
      <c r="A4" s="230" t="s">
        <v>16</v>
      </c>
      <c r="B4" s="231"/>
      <c r="C4" s="232">
        <v>435043132</v>
      </c>
      <c r="D4" s="233"/>
      <c r="E4" s="233"/>
      <c r="F4" s="233"/>
      <c r="G4" s="233"/>
      <c r="H4" s="233"/>
      <c r="I4" s="234"/>
      <c r="J4" s="235" t="s">
        <v>17</v>
      </c>
      <c r="K4" s="236"/>
      <c r="L4" s="236"/>
      <c r="M4" s="236"/>
      <c r="N4" s="236"/>
      <c r="O4" s="237"/>
      <c r="P4" s="238" t="s">
        <v>18</v>
      </c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00"/>
      <c r="AT4" s="4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03" t="s">
        <v>20</v>
      </c>
      <c r="B5" s="204"/>
      <c r="C5" s="205"/>
      <c r="D5" s="206"/>
      <c r="E5" s="206"/>
      <c r="F5" s="206"/>
      <c r="G5" s="206"/>
      <c r="H5" s="206"/>
      <c r="I5" s="207"/>
      <c r="J5" s="208">
        <v>12007</v>
      </c>
      <c r="K5" s="208"/>
      <c r="L5" s="208"/>
      <c r="M5" s="208"/>
      <c r="N5" s="208"/>
      <c r="O5" s="208"/>
      <c r="P5" s="209" t="s">
        <v>21</v>
      </c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09" t="s">
        <v>22</v>
      </c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49"/>
      <c r="AV5" s="1" t="s">
        <v>23</v>
      </c>
      <c r="AW5" t="s">
        <v>24</v>
      </c>
    </row>
    <row r="6" spans="1:51" ht="22.5" customHeight="1">
      <c r="A6" s="94" t="s">
        <v>25</v>
      </c>
      <c r="B6" s="95"/>
      <c r="C6" s="213" t="s">
        <v>26</v>
      </c>
      <c r="D6" s="214"/>
      <c r="E6" s="215" t="s">
        <v>27</v>
      </c>
      <c r="F6" s="216"/>
      <c r="G6" s="217" t="s">
        <v>28</v>
      </c>
      <c r="H6" s="217"/>
      <c r="I6" s="217"/>
      <c r="J6" s="217" t="s">
        <v>29</v>
      </c>
      <c r="K6" s="217"/>
      <c r="L6" s="217"/>
      <c r="M6" s="217" t="s">
        <v>30</v>
      </c>
      <c r="N6" s="217"/>
      <c r="O6" s="217"/>
      <c r="P6" s="200" t="s">
        <v>31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32</v>
      </c>
      <c r="AL6" s="202"/>
      <c r="AM6" s="202"/>
      <c r="AN6" s="202"/>
      <c r="AO6" s="202"/>
      <c r="AP6" s="202"/>
      <c r="AQ6" s="202"/>
      <c r="AR6" s="202"/>
      <c r="AS6" s="202"/>
      <c r="AT6" s="50" t="s">
        <v>33</v>
      </c>
    </row>
    <row r="7" spans="1:51" ht="13.5" customHeight="1">
      <c r="A7" s="94"/>
      <c r="B7" s="95"/>
      <c r="C7" s="161" t="s">
        <v>34</v>
      </c>
      <c r="D7" s="151"/>
      <c r="E7" s="162" t="s">
        <v>35</v>
      </c>
      <c r="F7" s="152"/>
      <c r="G7" s="98">
        <v>513652779</v>
      </c>
      <c r="H7" s="98"/>
      <c r="I7" s="98"/>
      <c r="J7" s="98"/>
      <c r="K7" s="98"/>
      <c r="L7" s="98"/>
      <c r="M7" s="98"/>
      <c r="N7" s="98"/>
      <c r="O7" s="98"/>
      <c r="P7" s="192" t="s">
        <v>36</v>
      </c>
      <c r="Q7" s="193"/>
      <c r="R7" s="194" t="s">
        <v>37</v>
      </c>
      <c r="S7" s="194"/>
      <c r="T7" s="194"/>
      <c r="U7" s="194"/>
      <c r="V7" s="15" t="s">
        <v>38</v>
      </c>
      <c r="W7" s="195" t="s">
        <v>39</v>
      </c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6" t="s">
        <v>40</v>
      </c>
      <c r="AL7" s="179" t="s">
        <v>41</v>
      </c>
      <c r="AM7" s="179"/>
      <c r="AN7" s="179"/>
      <c r="AO7" s="179"/>
      <c r="AP7" s="179"/>
      <c r="AQ7" s="179"/>
      <c r="AR7" s="179"/>
      <c r="AS7" s="51" t="s">
        <v>42</v>
      </c>
      <c r="AT7" s="116">
        <v>43</v>
      </c>
    </row>
    <row r="8" spans="1:51" ht="18" customHeight="1">
      <c r="A8" s="94"/>
      <c r="B8" s="95"/>
      <c r="C8" s="156" t="s">
        <v>43</v>
      </c>
      <c r="D8" s="157"/>
      <c r="E8" s="158" t="s">
        <v>44</v>
      </c>
      <c r="F8" s="159"/>
      <c r="G8" s="98"/>
      <c r="H8" s="98"/>
      <c r="I8" s="98"/>
      <c r="J8" s="98"/>
      <c r="K8" s="98"/>
      <c r="L8" s="98"/>
      <c r="M8" s="98"/>
      <c r="N8" s="98"/>
      <c r="O8" s="98"/>
      <c r="P8" s="180" t="s">
        <v>45</v>
      </c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3" t="s">
        <v>46</v>
      </c>
      <c r="AL8" s="184"/>
      <c r="AM8" s="184"/>
      <c r="AN8" s="184"/>
      <c r="AO8" s="18" t="s">
        <v>38</v>
      </c>
      <c r="AP8" s="184" t="s">
        <v>47</v>
      </c>
      <c r="AQ8" s="184"/>
      <c r="AR8" s="184"/>
      <c r="AS8" s="185"/>
      <c r="AT8" s="116"/>
    </row>
    <row r="9" spans="1:51" ht="14.45" customHeight="1">
      <c r="A9" s="94" t="s">
        <v>48</v>
      </c>
      <c r="B9" s="95"/>
      <c r="C9" s="161" t="s">
        <v>49</v>
      </c>
      <c r="D9" s="151"/>
      <c r="E9" s="162" t="s">
        <v>50</v>
      </c>
      <c r="F9" s="152"/>
      <c r="G9" s="98">
        <v>507374679</v>
      </c>
      <c r="H9" s="98"/>
      <c r="I9" s="98"/>
      <c r="J9" s="98">
        <v>18449</v>
      </c>
      <c r="K9" s="98"/>
      <c r="L9" s="98"/>
      <c r="M9" s="102" t="s">
        <v>51</v>
      </c>
      <c r="N9" s="98"/>
      <c r="O9" s="98"/>
      <c r="P9" s="192" t="s">
        <v>36</v>
      </c>
      <c r="Q9" s="193"/>
      <c r="R9" s="194" t="s">
        <v>37</v>
      </c>
      <c r="S9" s="194"/>
      <c r="T9" s="194"/>
      <c r="U9" s="194"/>
      <c r="V9" s="15" t="s">
        <v>38</v>
      </c>
      <c r="W9" s="195" t="s">
        <v>39</v>
      </c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6"/>
      <c r="AK9" s="16" t="s">
        <v>40</v>
      </c>
      <c r="AL9" s="179" t="s">
        <v>41</v>
      </c>
      <c r="AM9" s="179"/>
      <c r="AN9" s="179"/>
      <c r="AO9" s="179"/>
      <c r="AP9" s="179"/>
      <c r="AQ9" s="179"/>
      <c r="AR9" s="179"/>
      <c r="AS9" s="51" t="s">
        <v>42</v>
      </c>
      <c r="AT9" s="117">
        <v>55</v>
      </c>
    </row>
    <row r="10" spans="1:51" ht="18" customHeight="1">
      <c r="A10" s="94"/>
      <c r="B10" s="95"/>
      <c r="C10" s="156" t="s">
        <v>52</v>
      </c>
      <c r="D10" s="157"/>
      <c r="E10" s="158" t="s">
        <v>53</v>
      </c>
      <c r="F10" s="159"/>
      <c r="G10" s="98"/>
      <c r="H10" s="98"/>
      <c r="I10" s="98"/>
      <c r="J10" s="98"/>
      <c r="K10" s="98"/>
      <c r="L10" s="98"/>
      <c r="M10" s="98"/>
      <c r="N10" s="98"/>
      <c r="O10" s="98"/>
      <c r="P10" s="180" t="s">
        <v>54</v>
      </c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2"/>
      <c r="AK10" s="183" t="s">
        <v>55</v>
      </c>
      <c r="AL10" s="184"/>
      <c r="AM10" s="184"/>
      <c r="AN10" s="184"/>
      <c r="AO10" s="18" t="s">
        <v>38</v>
      </c>
      <c r="AP10" s="184" t="s">
        <v>56</v>
      </c>
      <c r="AQ10" s="184"/>
      <c r="AR10" s="184"/>
      <c r="AS10" s="185"/>
      <c r="AT10" s="117"/>
    </row>
    <row r="11" spans="1:51" ht="14.45" customHeight="1">
      <c r="A11" s="94" t="s">
        <v>57</v>
      </c>
      <c r="B11" s="95"/>
      <c r="C11" s="161" t="s">
        <v>58</v>
      </c>
      <c r="D11" s="151"/>
      <c r="E11" s="162" t="s">
        <v>59</v>
      </c>
      <c r="F11" s="152"/>
      <c r="G11" s="98">
        <v>507374491</v>
      </c>
      <c r="H11" s="98"/>
      <c r="I11" s="98"/>
      <c r="J11" s="98">
        <v>18472</v>
      </c>
      <c r="K11" s="98"/>
      <c r="L11" s="98"/>
      <c r="M11" s="102" t="s">
        <v>51</v>
      </c>
      <c r="N11" s="98"/>
      <c r="O11" s="98"/>
      <c r="P11" s="192" t="s">
        <v>36</v>
      </c>
      <c r="Q11" s="193"/>
      <c r="R11" s="194" t="s">
        <v>37</v>
      </c>
      <c r="S11" s="194"/>
      <c r="T11" s="194"/>
      <c r="U11" s="194"/>
      <c r="V11" s="15" t="s">
        <v>38</v>
      </c>
      <c r="W11" s="195" t="s">
        <v>39</v>
      </c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6"/>
      <c r="AK11" s="16" t="s">
        <v>40</v>
      </c>
      <c r="AL11" s="179" t="s">
        <v>41</v>
      </c>
      <c r="AM11" s="179"/>
      <c r="AN11" s="179"/>
      <c r="AO11" s="179"/>
      <c r="AP11" s="179"/>
      <c r="AQ11" s="179"/>
      <c r="AR11" s="179"/>
      <c r="AS11" s="51" t="s">
        <v>42</v>
      </c>
      <c r="AT11" s="117">
        <v>52</v>
      </c>
    </row>
    <row r="12" spans="1:51" ht="18" customHeight="1">
      <c r="A12" s="94"/>
      <c r="B12" s="95"/>
      <c r="C12" s="156" t="s">
        <v>60</v>
      </c>
      <c r="D12" s="157"/>
      <c r="E12" s="158" t="s">
        <v>61</v>
      </c>
      <c r="F12" s="159"/>
      <c r="G12" s="98"/>
      <c r="H12" s="98"/>
      <c r="I12" s="98"/>
      <c r="J12" s="98"/>
      <c r="K12" s="98"/>
      <c r="L12" s="98"/>
      <c r="M12" s="98"/>
      <c r="N12" s="98"/>
      <c r="O12" s="98"/>
      <c r="P12" s="180" t="s">
        <v>62</v>
      </c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2"/>
      <c r="AK12" s="183" t="s">
        <v>63</v>
      </c>
      <c r="AL12" s="184"/>
      <c r="AM12" s="184"/>
      <c r="AN12" s="184"/>
      <c r="AO12" s="18" t="s">
        <v>38</v>
      </c>
      <c r="AP12" s="184" t="s">
        <v>64</v>
      </c>
      <c r="AQ12" s="184"/>
      <c r="AR12" s="184"/>
      <c r="AS12" s="185"/>
      <c r="AT12" s="117"/>
    </row>
    <row r="13" spans="1:51" ht="15" customHeight="1">
      <c r="A13" s="94" t="s">
        <v>65</v>
      </c>
      <c r="B13" s="95"/>
      <c r="C13" s="161" t="s">
        <v>58</v>
      </c>
      <c r="D13" s="151"/>
      <c r="E13" s="162" t="s">
        <v>59</v>
      </c>
      <c r="F13" s="152"/>
      <c r="G13" s="101"/>
      <c r="H13" s="101"/>
      <c r="I13" s="101"/>
      <c r="J13" s="101"/>
      <c r="K13" s="101"/>
      <c r="L13" s="101"/>
      <c r="M13" s="101"/>
      <c r="N13" s="101"/>
      <c r="O13" s="101"/>
      <c r="P13" s="41"/>
      <c r="Q13" s="42"/>
      <c r="R13" s="197"/>
      <c r="S13" s="197"/>
      <c r="T13" s="197"/>
      <c r="U13" s="197"/>
      <c r="V13" s="43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8"/>
      <c r="AK13" s="52"/>
      <c r="AL13" s="199"/>
      <c r="AM13" s="199"/>
      <c r="AN13" s="199"/>
      <c r="AO13" s="199"/>
      <c r="AP13" s="199"/>
      <c r="AQ13" s="199"/>
      <c r="AR13" s="199"/>
      <c r="AS13" s="53"/>
      <c r="AT13" s="118"/>
    </row>
    <row r="14" spans="1:51" ht="18" customHeight="1">
      <c r="A14" s="94"/>
      <c r="B14" s="95"/>
      <c r="C14" s="156" t="s">
        <v>60</v>
      </c>
      <c r="D14" s="157"/>
      <c r="E14" s="158" t="s">
        <v>61</v>
      </c>
      <c r="F14" s="159"/>
      <c r="G14" s="101"/>
      <c r="H14" s="101"/>
      <c r="I14" s="101"/>
      <c r="J14" s="101"/>
      <c r="K14" s="101"/>
      <c r="L14" s="101"/>
      <c r="M14" s="101"/>
      <c r="N14" s="101"/>
      <c r="O14" s="101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54"/>
      <c r="AP14" s="190"/>
      <c r="AQ14" s="190"/>
      <c r="AR14" s="190"/>
      <c r="AS14" s="191"/>
      <c r="AT14" s="118"/>
    </row>
    <row r="15" spans="1:51" ht="15" customHeight="1">
      <c r="A15" s="100" t="s">
        <v>66</v>
      </c>
      <c r="B15" s="95"/>
      <c r="C15" s="161" t="s">
        <v>58</v>
      </c>
      <c r="D15" s="151"/>
      <c r="E15" s="162" t="s">
        <v>59</v>
      </c>
      <c r="F15" s="152"/>
      <c r="G15" s="101"/>
      <c r="H15" s="101"/>
      <c r="I15" s="101"/>
      <c r="J15" s="101"/>
      <c r="K15" s="101"/>
      <c r="L15" s="101"/>
      <c r="M15" s="101"/>
      <c r="N15" s="101"/>
      <c r="O15" s="101"/>
      <c r="P15" s="192" t="s">
        <v>36</v>
      </c>
      <c r="Q15" s="193"/>
      <c r="R15" s="194" t="s">
        <v>37</v>
      </c>
      <c r="S15" s="194"/>
      <c r="T15" s="194"/>
      <c r="U15" s="194"/>
      <c r="V15" s="15" t="s">
        <v>38</v>
      </c>
      <c r="W15" s="195" t="s">
        <v>39</v>
      </c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6"/>
      <c r="AK15" s="16" t="s">
        <v>40</v>
      </c>
      <c r="AL15" s="179" t="s">
        <v>41</v>
      </c>
      <c r="AM15" s="179"/>
      <c r="AN15" s="179"/>
      <c r="AO15" s="179"/>
      <c r="AP15" s="179"/>
      <c r="AQ15" s="179"/>
      <c r="AR15" s="179"/>
      <c r="AS15" s="51" t="s">
        <v>42</v>
      </c>
      <c r="AT15" s="117">
        <v>52</v>
      </c>
    </row>
    <row r="16" spans="1:51" ht="18" customHeight="1">
      <c r="A16" s="94"/>
      <c r="B16" s="95"/>
      <c r="C16" s="156" t="s">
        <v>60</v>
      </c>
      <c r="D16" s="157"/>
      <c r="E16" s="158" t="s">
        <v>61</v>
      </c>
      <c r="F16" s="159"/>
      <c r="G16" s="101"/>
      <c r="H16" s="101"/>
      <c r="I16" s="101"/>
      <c r="J16" s="101"/>
      <c r="K16" s="101"/>
      <c r="L16" s="101"/>
      <c r="M16" s="101"/>
      <c r="N16" s="101"/>
      <c r="O16" s="101"/>
      <c r="P16" s="180" t="s">
        <v>62</v>
      </c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2"/>
      <c r="AK16" s="183" t="s">
        <v>63</v>
      </c>
      <c r="AL16" s="184"/>
      <c r="AM16" s="184"/>
      <c r="AN16" s="184"/>
      <c r="AO16" s="18" t="s">
        <v>38</v>
      </c>
      <c r="AP16" s="184" t="s">
        <v>64</v>
      </c>
      <c r="AQ16" s="184"/>
      <c r="AR16" s="184"/>
      <c r="AS16" s="185"/>
      <c r="AT16" s="117"/>
    </row>
    <row r="17" spans="1:46">
      <c r="A17" s="94" t="s">
        <v>67</v>
      </c>
      <c r="B17" s="95"/>
      <c r="C17" s="93" t="str">
        <f>IF(P16="","",P16)</f>
        <v>八千代市八千代台北9-12-6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4"/>
      <c r="B18" s="95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4" t="s">
        <v>68</v>
      </c>
      <c r="B19" s="95"/>
      <c r="C19" s="93" t="str">
        <f>IF(AL15="","",AL15&amp;"-"&amp;AK16&amp;"-"&amp;AP16)</f>
        <v>090-5527-3208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4"/>
      <c r="B20" s="95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4" t="s">
        <v>69</v>
      </c>
      <c r="B21" s="95"/>
      <c r="C21" s="119"/>
      <c r="D21" s="103"/>
      <c r="E21" s="103"/>
      <c r="F21" s="103"/>
      <c r="G21" s="103"/>
      <c r="H21" s="103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96"/>
      <c r="B22" s="97"/>
      <c r="C22" s="120"/>
      <c r="D22" s="104"/>
      <c r="E22" s="104"/>
      <c r="F22" s="104"/>
      <c r="G22" s="104"/>
      <c r="H22" s="104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39" t="s">
        <v>70</v>
      </c>
      <c r="B23" s="99" t="s">
        <v>71</v>
      </c>
      <c r="C23" s="168" t="s">
        <v>72</v>
      </c>
      <c r="D23" s="169"/>
      <c r="E23" s="170" t="s">
        <v>73</v>
      </c>
      <c r="F23" s="171"/>
      <c r="G23" s="99" t="s">
        <v>74</v>
      </c>
      <c r="H23" s="99"/>
      <c r="I23" s="99" t="s">
        <v>75</v>
      </c>
      <c r="J23" s="99"/>
      <c r="K23" s="99"/>
      <c r="L23" s="99"/>
      <c r="M23" s="99" t="s">
        <v>76</v>
      </c>
      <c r="N23" s="99"/>
      <c r="O23" s="99"/>
      <c r="P23" s="176" t="s">
        <v>77</v>
      </c>
      <c r="Q23" s="99"/>
      <c r="R23" s="99"/>
      <c r="S23" s="99"/>
      <c r="T23" s="177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40"/>
      <c r="B24" s="95"/>
      <c r="C24" s="172" t="s">
        <v>78</v>
      </c>
      <c r="D24" s="173"/>
      <c r="E24" s="174" t="s">
        <v>79</v>
      </c>
      <c r="F24" s="17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178"/>
      <c r="U24" s="2"/>
      <c r="V24" s="2"/>
      <c r="W24" s="2"/>
      <c r="X24" s="2"/>
      <c r="Y24" s="163" t="s">
        <v>80</v>
      </c>
      <c r="Z24" s="164"/>
      <c r="AA24" s="164"/>
      <c r="AB24" s="164"/>
      <c r="AC24" s="164"/>
      <c r="AD24" s="164"/>
      <c r="AE24" s="164"/>
      <c r="AF24" s="164"/>
      <c r="AG24" s="165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22">
        <v>1</v>
      </c>
      <c r="B25" s="111">
        <v>1</v>
      </c>
      <c r="C25" s="161" t="s">
        <v>81</v>
      </c>
      <c r="D25" s="151"/>
      <c r="E25" s="162" t="s">
        <v>82</v>
      </c>
      <c r="F25" s="152"/>
      <c r="G25" s="80">
        <v>6</v>
      </c>
      <c r="H25" s="81"/>
      <c r="I25" s="92" t="s">
        <v>83</v>
      </c>
      <c r="J25" s="84"/>
      <c r="K25" s="84"/>
      <c r="L25" s="81"/>
      <c r="M25" s="80">
        <v>513657147</v>
      </c>
      <c r="N25" s="84"/>
      <c r="O25" s="81"/>
      <c r="P25" s="80">
        <v>145</v>
      </c>
      <c r="Q25" s="84"/>
      <c r="R25" s="84"/>
      <c r="S25" s="84"/>
      <c r="T25" s="86"/>
      <c r="U25" s="2"/>
      <c r="V25" s="2"/>
      <c r="W25" s="2"/>
      <c r="X25" s="2"/>
      <c r="Y25" s="105">
        <v>12</v>
      </c>
      <c r="Z25" s="106"/>
      <c r="AA25" s="106"/>
      <c r="AB25" s="106"/>
      <c r="AC25" s="106"/>
      <c r="AD25" s="106"/>
      <c r="AE25" s="106"/>
      <c r="AF25" s="106"/>
      <c r="AG25" s="107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23"/>
      <c r="B26" s="121"/>
      <c r="C26" s="156" t="s">
        <v>84</v>
      </c>
      <c r="D26" s="157"/>
      <c r="E26" s="158" t="s">
        <v>85</v>
      </c>
      <c r="F26" s="159"/>
      <c r="G26" s="82"/>
      <c r="H26" s="83"/>
      <c r="I26" s="82"/>
      <c r="J26" s="85"/>
      <c r="K26" s="85"/>
      <c r="L26" s="83"/>
      <c r="M26" s="82"/>
      <c r="N26" s="85"/>
      <c r="O26" s="83"/>
      <c r="P26" s="82"/>
      <c r="Q26" s="85"/>
      <c r="R26" s="85"/>
      <c r="S26" s="85"/>
      <c r="T26" s="87"/>
      <c r="U26" s="2"/>
      <c r="V26" s="2"/>
      <c r="W26" s="2"/>
      <c r="X26" s="2"/>
      <c r="Y26" s="108"/>
      <c r="Z26" s="109"/>
      <c r="AA26" s="109"/>
      <c r="AB26" s="109"/>
      <c r="AC26" s="109"/>
      <c r="AD26" s="109"/>
      <c r="AE26" s="109"/>
      <c r="AF26" s="109"/>
      <c r="AG26" s="110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22">
        <v>2</v>
      </c>
      <c r="B27" s="111">
        <v>2</v>
      </c>
      <c r="C27" s="161" t="s">
        <v>86</v>
      </c>
      <c r="D27" s="151"/>
      <c r="E27" s="162" t="s">
        <v>87</v>
      </c>
      <c r="F27" s="152"/>
      <c r="G27" s="80">
        <v>6</v>
      </c>
      <c r="H27" s="81"/>
      <c r="I27" s="92" t="s">
        <v>88</v>
      </c>
      <c r="J27" s="84"/>
      <c r="K27" s="84"/>
      <c r="L27" s="81"/>
      <c r="M27" s="80">
        <v>513457615</v>
      </c>
      <c r="N27" s="84"/>
      <c r="O27" s="81"/>
      <c r="P27" s="80">
        <v>152</v>
      </c>
      <c r="Q27" s="84"/>
      <c r="R27" s="84"/>
      <c r="S27" s="84"/>
      <c r="T27" s="86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23"/>
      <c r="B28" s="121"/>
      <c r="C28" s="156" t="s">
        <v>89</v>
      </c>
      <c r="D28" s="157"/>
      <c r="E28" s="158" t="s">
        <v>90</v>
      </c>
      <c r="F28" s="159"/>
      <c r="G28" s="82"/>
      <c r="H28" s="83"/>
      <c r="I28" s="82"/>
      <c r="J28" s="85"/>
      <c r="K28" s="85"/>
      <c r="L28" s="83"/>
      <c r="M28" s="82"/>
      <c r="N28" s="85"/>
      <c r="O28" s="83"/>
      <c r="P28" s="82"/>
      <c r="Q28" s="85"/>
      <c r="R28" s="85"/>
      <c r="S28" s="85"/>
      <c r="T28" s="8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22">
        <v>3</v>
      </c>
      <c r="B29" s="111">
        <v>3</v>
      </c>
      <c r="C29" s="161" t="s">
        <v>91</v>
      </c>
      <c r="D29" s="151"/>
      <c r="E29" s="162" t="s">
        <v>92</v>
      </c>
      <c r="F29" s="152"/>
      <c r="G29" s="80">
        <v>6</v>
      </c>
      <c r="H29" s="81"/>
      <c r="I29" s="92" t="s">
        <v>93</v>
      </c>
      <c r="J29" s="84"/>
      <c r="K29" s="84"/>
      <c r="L29" s="81"/>
      <c r="M29" s="80">
        <v>513482113</v>
      </c>
      <c r="N29" s="84"/>
      <c r="O29" s="81"/>
      <c r="P29" s="80">
        <v>150</v>
      </c>
      <c r="Q29" s="84"/>
      <c r="R29" s="84"/>
      <c r="S29" s="84"/>
      <c r="T29" s="8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23"/>
      <c r="B30" s="121"/>
      <c r="C30" s="156" t="s">
        <v>94</v>
      </c>
      <c r="D30" s="157"/>
      <c r="E30" s="158" t="s">
        <v>95</v>
      </c>
      <c r="F30" s="159"/>
      <c r="G30" s="82"/>
      <c r="H30" s="83"/>
      <c r="I30" s="82"/>
      <c r="J30" s="85"/>
      <c r="K30" s="85"/>
      <c r="L30" s="83"/>
      <c r="M30" s="82"/>
      <c r="N30" s="85"/>
      <c r="O30" s="83"/>
      <c r="P30" s="82"/>
      <c r="Q30" s="85"/>
      <c r="R30" s="85"/>
      <c r="S30" s="85"/>
      <c r="T30" s="8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22">
        <v>4</v>
      </c>
      <c r="B31" s="111">
        <v>4</v>
      </c>
      <c r="C31" s="161" t="s">
        <v>96</v>
      </c>
      <c r="D31" s="151"/>
      <c r="E31" s="162" t="s">
        <v>97</v>
      </c>
      <c r="F31" s="152"/>
      <c r="G31" s="80">
        <v>6</v>
      </c>
      <c r="H31" s="81"/>
      <c r="I31" s="92" t="s">
        <v>88</v>
      </c>
      <c r="J31" s="84"/>
      <c r="K31" s="84"/>
      <c r="L31" s="81"/>
      <c r="M31" s="80">
        <v>514594875</v>
      </c>
      <c r="N31" s="84"/>
      <c r="O31" s="81"/>
      <c r="P31" s="80">
        <v>153</v>
      </c>
      <c r="Q31" s="84"/>
      <c r="R31" s="84"/>
      <c r="S31" s="84"/>
      <c r="T31" s="8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23"/>
      <c r="B32" s="121"/>
      <c r="C32" s="156" t="s">
        <v>98</v>
      </c>
      <c r="D32" s="157"/>
      <c r="E32" s="158" t="s">
        <v>99</v>
      </c>
      <c r="F32" s="159"/>
      <c r="G32" s="82"/>
      <c r="H32" s="83"/>
      <c r="I32" s="82"/>
      <c r="J32" s="85"/>
      <c r="K32" s="85"/>
      <c r="L32" s="83"/>
      <c r="M32" s="82"/>
      <c r="N32" s="85"/>
      <c r="O32" s="83"/>
      <c r="P32" s="82"/>
      <c r="Q32" s="85"/>
      <c r="R32" s="85"/>
      <c r="S32" s="85"/>
      <c r="T32" s="87"/>
      <c r="U32" s="2"/>
      <c r="V32" s="2"/>
      <c r="W32" s="2"/>
      <c r="X32" s="2"/>
      <c r="Y32" s="163" t="s">
        <v>100</v>
      </c>
      <c r="Z32" s="164"/>
      <c r="AA32" s="164"/>
      <c r="AB32" s="164"/>
      <c r="AC32" s="164"/>
      <c r="AD32" s="164"/>
      <c r="AE32" s="164"/>
      <c r="AF32" s="164"/>
      <c r="AG32" s="165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22">
        <v>5</v>
      </c>
      <c r="B33" s="111">
        <v>5</v>
      </c>
      <c r="C33" s="161" t="s">
        <v>101</v>
      </c>
      <c r="D33" s="151"/>
      <c r="E33" s="162" t="s">
        <v>102</v>
      </c>
      <c r="F33" s="152"/>
      <c r="G33" s="80">
        <v>6</v>
      </c>
      <c r="H33" s="81"/>
      <c r="I33" s="92" t="s">
        <v>103</v>
      </c>
      <c r="J33" s="84"/>
      <c r="K33" s="84"/>
      <c r="L33" s="81"/>
      <c r="M33" s="80">
        <v>515555294</v>
      </c>
      <c r="N33" s="84"/>
      <c r="O33" s="81"/>
      <c r="P33" s="80">
        <v>158</v>
      </c>
      <c r="Q33" s="84"/>
      <c r="R33" s="84"/>
      <c r="S33" s="84"/>
      <c r="T33" s="86"/>
      <c r="U33" s="2"/>
      <c r="V33" s="2"/>
      <c r="W33" s="2"/>
      <c r="X33" s="2"/>
      <c r="Y33" s="166">
        <v>1</v>
      </c>
      <c r="Z33" s="84"/>
      <c r="AA33" s="84"/>
      <c r="AB33" s="84"/>
      <c r="AC33" s="84"/>
      <c r="AD33" s="84"/>
      <c r="AE33" s="84"/>
      <c r="AF33" s="84"/>
      <c r="AG33" s="86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23"/>
      <c r="B34" s="121"/>
      <c r="C34" s="156" t="s">
        <v>104</v>
      </c>
      <c r="D34" s="157"/>
      <c r="E34" s="158" t="s">
        <v>105</v>
      </c>
      <c r="F34" s="159"/>
      <c r="G34" s="82"/>
      <c r="H34" s="83"/>
      <c r="I34" s="82"/>
      <c r="J34" s="85"/>
      <c r="K34" s="85"/>
      <c r="L34" s="83"/>
      <c r="M34" s="82"/>
      <c r="N34" s="85"/>
      <c r="O34" s="83"/>
      <c r="P34" s="82"/>
      <c r="Q34" s="85"/>
      <c r="R34" s="85"/>
      <c r="S34" s="85"/>
      <c r="T34" s="87"/>
      <c r="U34" s="2"/>
      <c r="V34" s="2"/>
      <c r="W34" s="2"/>
      <c r="X34" s="2"/>
      <c r="Y34" s="167"/>
      <c r="Z34" s="90"/>
      <c r="AA34" s="90"/>
      <c r="AB34" s="90"/>
      <c r="AC34" s="90"/>
      <c r="AD34" s="90"/>
      <c r="AE34" s="90"/>
      <c r="AF34" s="90"/>
      <c r="AG34" s="91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22">
        <v>6</v>
      </c>
      <c r="B35" s="111">
        <v>6</v>
      </c>
      <c r="C35" s="161" t="s">
        <v>106</v>
      </c>
      <c r="D35" s="151"/>
      <c r="E35" s="162" t="s">
        <v>107</v>
      </c>
      <c r="F35" s="152"/>
      <c r="G35" s="80">
        <v>6</v>
      </c>
      <c r="H35" s="81"/>
      <c r="I35" s="92" t="s">
        <v>108</v>
      </c>
      <c r="J35" s="84"/>
      <c r="K35" s="84"/>
      <c r="L35" s="81"/>
      <c r="M35" s="80">
        <v>514827348</v>
      </c>
      <c r="N35" s="84"/>
      <c r="O35" s="81"/>
      <c r="P35" s="80">
        <v>150</v>
      </c>
      <c r="Q35" s="84"/>
      <c r="R35" s="84"/>
      <c r="S35" s="84"/>
      <c r="T35" s="8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23"/>
      <c r="B36" s="121"/>
      <c r="C36" s="156" t="s">
        <v>109</v>
      </c>
      <c r="D36" s="157"/>
      <c r="E36" s="158" t="s">
        <v>110</v>
      </c>
      <c r="F36" s="159"/>
      <c r="G36" s="82"/>
      <c r="H36" s="83"/>
      <c r="I36" s="82"/>
      <c r="J36" s="85"/>
      <c r="K36" s="85"/>
      <c r="L36" s="83"/>
      <c r="M36" s="82"/>
      <c r="N36" s="85"/>
      <c r="O36" s="83"/>
      <c r="P36" s="82"/>
      <c r="Q36" s="85"/>
      <c r="R36" s="85"/>
      <c r="S36" s="85"/>
      <c r="T36" s="87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22">
        <v>7</v>
      </c>
      <c r="B37" s="111">
        <v>7</v>
      </c>
      <c r="C37" s="161" t="s">
        <v>111</v>
      </c>
      <c r="D37" s="151"/>
      <c r="E37" s="162" t="s">
        <v>112</v>
      </c>
      <c r="F37" s="152"/>
      <c r="G37" s="80">
        <v>6</v>
      </c>
      <c r="H37" s="81"/>
      <c r="I37" s="92" t="s">
        <v>113</v>
      </c>
      <c r="J37" s="84"/>
      <c r="K37" s="84"/>
      <c r="L37" s="81"/>
      <c r="M37" s="80">
        <v>515677968</v>
      </c>
      <c r="N37" s="84"/>
      <c r="O37" s="81"/>
      <c r="P37" s="80">
        <v>156</v>
      </c>
      <c r="Q37" s="84"/>
      <c r="R37" s="84"/>
      <c r="S37" s="84"/>
      <c r="T37" s="86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23"/>
      <c r="B38" s="121"/>
      <c r="C38" s="156" t="s">
        <v>114</v>
      </c>
      <c r="D38" s="157"/>
      <c r="E38" s="158" t="s">
        <v>115</v>
      </c>
      <c r="F38" s="159"/>
      <c r="G38" s="82"/>
      <c r="H38" s="83"/>
      <c r="I38" s="82"/>
      <c r="J38" s="85"/>
      <c r="K38" s="85"/>
      <c r="L38" s="83"/>
      <c r="M38" s="82"/>
      <c r="N38" s="85"/>
      <c r="O38" s="83"/>
      <c r="P38" s="82"/>
      <c r="Q38" s="85"/>
      <c r="R38" s="85"/>
      <c r="S38" s="85"/>
      <c r="T38" s="87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22">
        <v>8</v>
      </c>
      <c r="B39" s="111">
        <v>8</v>
      </c>
      <c r="C39" s="161" t="s">
        <v>116</v>
      </c>
      <c r="D39" s="151"/>
      <c r="E39" s="162" t="s">
        <v>117</v>
      </c>
      <c r="F39" s="152"/>
      <c r="G39" s="80">
        <v>4</v>
      </c>
      <c r="H39" s="81"/>
      <c r="I39" s="92" t="s">
        <v>108</v>
      </c>
      <c r="J39" s="84"/>
      <c r="K39" s="84"/>
      <c r="L39" s="81"/>
      <c r="M39" s="80">
        <v>513657187</v>
      </c>
      <c r="N39" s="84"/>
      <c r="O39" s="81"/>
      <c r="P39" s="80">
        <v>141</v>
      </c>
      <c r="Q39" s="84"/>
      <c r="R39" s="84"/>
      <c r="S39" s="84"/>
      <c r="T39" s="8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23"/>
      <c r="B40" s="121"/>
      <c r="C40" s="156" t="s">
        <v>118</v>
      </c>
      <c r="D40" s="157"/>
      <c r="E40" s="158" t="s">
        <v>119</v>
      </c>
      <c r="F40" s="159"/>
      <c r="G40" s="82"/>
      <c r="H40" s="83"/>
      <c r="I40" s="82"/>
      <c r="J40" s="85"/>
      <c r="K40" s="85"/>
      <c r="L40" s="83"/>
      <c r="M40" s="82"/>
      <c r="N40" s="85"/>
      <c r="O40" s="83"/>
      <c r="P40" s="82"/>
      <c r="Q40" s="85"/>
      <c r="R40" s="85"/>
      <c r="S40" s="85"/>
      <c r="T40" s="8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22">
        <v>9</v>
      </c>
      <c r="B41" s="111">
        <v>9</v>
      </c>
      <c r="C41" s="161" t="s">
        <v>106</v>
      </c>
      <c r="D41" s="151"/>
      <c r="E41" s="162" t="s">
        <v>120</v>
      </c>
      <c r="F41" s="152"/>
      <c r="G41" s="80">
        <v>4</v>
      </c>
      <c r="H41" s="81"/>
      <c r="I41" s="92" t="s">
        <v>108</v>
      </c>
      <c r="J41" s="84"/>
      <c r="K41" s="84"/>
      <c r="L41" s="81"/>
      <c r="M41" s="80">
        <v>515553581</v>
      </c>
      <c r="N41" s="84"/>
      <c r="O41" s="81"/>
      <c r="P41" s="80">
        <v>141</v>
      </c>
      <c r="Q41" s="84"/>
      <c r="R41" s="84"/>
      <c r="S41" s="84"/>
      <c r="T41" s="8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23"/>
      <c r="B42" s="121"/>
      <c r="C42" s="156" t="s">
        <v>109</v>
      </c>
      <c r="D42" s="157"/>
      <c r="E42" s="158" t="s">
        <v>121</v>
      </c>
      <c r="F42" s="159"/>
      <c r="G42" s="82"/>
      <c r="H42" s="83"/>
      <c r="I42" s="82"/>
      <c r="J42" s="85"/>
      <c r="K42" s="85"/>
      <c r="L42" s="83"/>
      <c r="M42" s="82"/>
      <c r="N42" s="85"/>
      <c r="O42" s="83"/>
      <c r="P42" s="82"/>
      <c r="Q42" s="85"/>
      <c r="R42" s="85"/>
      <c r="S42" s="85"/>
      <c r="T42" s="8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22">
        <v>10</v>
      </c>
      <c r="B43" s="111">
        <v>10</v>
      </c>
      <c r="C43" s="161" t="s">
        <v>122</v>
      </c>
      <c r="D43" s="151"/>
      <c r="E43" s="162" t="s">
        <v>123</v>
      </c>
      <c r="F43" s="152"/>
      <c r="G43" s="80">
        <v>3</v>
      </c>
      <c r="H43" s="81"/>
      <c r="I43" s="92" t="s">
        <v>83</v>
      </c>
      <c r="J43" s="84"/>
      <c r="K43" s="84"/>
      <c r="L43" s="81"/>
      <c r="M43" s="80">
        <v>516044346</v>
      </c>
      <c r="N43" s="84"/>
      <c r="O43" s="81"/>
      <c r="P43" s="80">
        <v>140</v>
      </c>
      <c r="Q43" s="84"/>
      <c r="R43" s="84"/>
      <c r="S43" s="84"/>
      <c r="T43" s="86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23"/>
      <c r="B44" s="121"/>
      <c r="C44" s="156" t="s">
        <v>124</v>
      </c>
      <c r="D44" s="157"/>
      <c r="E44" s="158" t="s">
        <v>125</v>
      </c>
      <c r="F44" s="159"/>
      <c r="G44" s="82"/>
      <c r="H44" s="83"/>
      <c r="I44" s="82"/>
      <c r="J44" s="85"/>
      <c r="K44" s="85"/>
      <c r="L44" s="83"/>
      <c r="M44" s="82"/>
      <c r="N44" s="85"/>
      <c r="O44" s="83"/>
      <c r="P44" s="82"/>
      <c r="Q44" s="85"/>
      <c r="R44" s="85"/>
      <c r="S44" s="85"/>
      <c r="T44" s="87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22">
        <v>11</v>
      </c>
      <c r="B45" s="111"/>
      <c r="C45" s="150"/>
      <c r="D45" s="151"/>
      <c r="E45" s="151"/>
      <c r="F45" s="152"/>
      <c r="G45" s="80"/>
      <c r="H45" s="81"/>
      <c r="I45" s="80"/>
      <c r="J45" s="84"/>
      <c r="K45" s="84"/>
      <c r="L45" s="81"/>
      <c r="M45" s="80"/>
      <c r="N45" s="84"/>
      <c r="O45" s="81"/>
      <c r="P45" s="80"/>
      <c r="Q45" s="84"/>
      <c r="R45" s="84"/>
      <c r="S45" s="84"/>
      <c r="T45" s="8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23"/>
      <c r="B46" s="121"/>
      <c r="C46" s="160"/>
      <c r="D46" s="157"/>
      <c r="E46" s="157"/>
      <c r="F46" s="159"/>
      <c r="G46" s="82"/>
      <c r="H46" s="83"/>
      <c r="I46" s="82"/>
      <c r="J46" s="85"/>
      <c r="K46" s="85"/>
      <c r="L46" s="83"/>
      <c r="M46" s="82"/>
      <c r="N46" s="85"/>
      <c r="O46" s="83"/>
      <c r="P46" s="82"/>
      <c r="Q46" s="85"/>
      <c r="R46" s="85"/>
      <c r="S46" s="85"/>
      <c r="T46" s="87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22">
        <v>12</v>
      </c>
      <c r="B47" s="111"/>
      <c r="C47" s="150"/>
      <c r="D47" s="151"/>
      <c r="E47" s="151"/>
      <c r="F47" s="152"/>
      <c r="G47" s="80"/>
      <c r="H47" s="81"/>
      <c r="I47" s="80"/>
      <c r="J47" s="84"/>
      <c r="K47" s="84"/>
      <c r="L47" s="81"/>
      <c r="M47" s="80"/>
      <c r="N47" s="84"/>
      <c r="O47" s="81"/>
      <c r="P47" s="80"/>
      <c r="Q47" s="84"/>
      <c r="R47" s="84"/>
      <c r="S47" s="84"/>
      <c r="T47" s="8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24"/>
      <c r="B48" s="112"/>
      <c r="C48" s="153"/>
      <c r="D48" s="154"/>
      <c r="E48" s="154"/>
      <c r="F48" s="155"/>
      <c r="G48" s="88"/>
      <c r="H48" s="89"/>
      <c r="I48" s="88"/>
      <c r="J48" s="90"/>
      <c r="K48" s="90"/>
      <c r="L48" s="89"/>
      <c r="M48" s="88"/>
      <c r="N48" s="90"/>
      <c r="O48" s="89"/>
      <c r="P48" s="88"/>
      <c r="Q48" s="90"/>
      <c r="R48" s="90"/>
      <c r="S48" s="90"/>
      <c r="T48" s="91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25">
        <v>13</v>
      </c>
      <c r="B49" s="113"/>
      <c r="C49" s="144"/>
      <c r="D49" s="145"/>
      <c r="E49" s="145"/>
      <c r="F49" s="146"/>
      <c r="G49" s="68"/>
      <c r="H49" s="69"/>
      <c r="I49" s="68"/>
      <c r="J49" s="72"/>
      <c r="K49" s="72"/>
      <c r="L49" s="69"/>
      <c r="M49" s="68"/>
      <c r="N49" s="72"/>
      <c r="O49" s="69"/>
      <c r="P49" s="68"/>
      <c r="Q49" s="72"/>
      <c r="R49" s="72"/>
      <c r="S49" s="72"/>
      <c r="T49" s="74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94"/>
      <c r="B50" s="114"/>
      <c r="C50" s="141"/>
      <c r="D50" s="142"/>
      <c r="E50" s="142"/>
      <c r="F50" s="143"/>
      <c r="G50" s="70"/>
      <c r="H50" s="71"/>
      <c r="I50" s="70"/>
      <c r="J50" s="73"/>
      <c r="K50" s="73"/>
      <c r="L50" s="71"/>
      <c r="M50" s="70"/>
      <c r="N50" s="73"/>
      <c r="O50" s="71"/>
      <c r="P50" s="70"/>
      <c r="Q50" s="73"/>
      <c r="R50" s="73"/>
      <c r="S50" s="73"/>
      <c r="T50" s="7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94">
        <v>14</v>
      </c>
      <c r="B51" s="113"/>
      <c r="C51" s="144"/>
      <c r="D51" s="145"/>
      <c r="E51" s="145"/>
      <c r="F51" s="146"/>
      <c r="G51" s="68"/>
      <c r="H51" s="69"/>
      <c r="I51" s="68"/>
      <c r="J51" s="72"/>
      <c r="K51" s="72"/>
      <c r="L51" s="69"/>
      <c r="M51" s="68"/>
      <c r="N51" s="72"/>
      <c r="O51" s="69"/>
      <c r="P51" s="68"/>
      <c r="Q51" s="72"/>
      <c r="R51" s="72"/>
      <c r="S51" s="72"/>
      <c r="T51" s="74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96"/>
      <c r="B52" s="115"/>
      <c r="C52" s="147"/>
      <c r="D52" s="148"/>
      <c r="E52" s="148"/>
      <c r="F52" s="149"/>
      <c r="G52" s="76"/>
      <c r="H52" s="77"/>
      <c r="I52" s="76"/>
      <c r="J52" s="78"/>
      <c r="K52" s="78"/>
      <c r="L52" s="77"/>
      <c r="M52" s="76"/>
      <c r="N52" s="78"/>
      <c r="O52" s="77"/>
      <c r="P52" s="76"/>
      <c r="Q52" s="78"/>
      <c r="R52" s="78"/>
      <c r="S52" s="78"/>
      <c r="T52" s="79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26" t="s">
        <v>126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8"/>
      <c r="U54" s="7"/>
      <c r="V54" s="129" t="s">
        <v>127</v>
      </c>
      <c r="W54" s="130"/>
      <c r="X54" s="130"/>
      <c r="Y54" s="130"/>
      <c r="Z54" s="130"/>
      <c r="AA54" s="130"/>
      <c r="AB54" s="130"/>
      <c r="AC54" s="130"/>
      <c r="AD54" s="130"/>
      <c r="AE54" s="130"/>
      <c r="AF54" s="131"/>
      <c r="AG54" s="132"/>
      <c r="AH54" s="132"/>
      <c r="AI54" s="132"/>
      <c r="AJ54" s="132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33" t="s">
        <v>128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5"/>
      <c r="U55" s="7"/>
      <c r="V55" s="136">
        <f>LEN(A55)</f>
        <v>118</v>
      </c>
      <c r="W55" s="137"/>
      <c r="X55" s="137"/>
      <c r="Y55" s="137"/>
      <c r="Z55" s="137"/>
      <c r="AA55" s="137"/>
      <c r="AB55" s="137"/>
      <c r="AC55" s="137"/>
      <c r="AD55" s="137"/>
      <c r="AE55" s="137"/>
      <c r="AF55" s="138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G7:I8"/>
    <mergeCell ref="J7:L8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G9:I10"/>
    <mergeCell ref="J9:L10"/>
    <mergeCell ref="M9:O10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Y24:AG24"/>
    <mergeCell ref="C25:D25"/>
    <mergeCell ref="E25:F25"/>
    <mergeCell ref="P23:T24"/>
    <mergeCell ref="AL15:AR15"/>
    <mergeCell ref="C16:D16"/>
    <mergeCell ref="E16:F16"/>
    <mergeCell ref="P16:AJ16"/>
    <mergeCell ref="AK16:AN16"/>
    <mergeCell ref="AP16:AS16"/>
    <mergeCell ref="Y32:AG32"/>
    <mergeCell ref="C33:D33"/>
    <mergeCell ref="E33:F33"/>
    <mergeCell ref="C34:D34"/>
    <mergeCell ref="E34:F34"/>
    <mergeCell ref="P31:T32"/>
    <mergeCell ref="Y33:AG34"/>
    <mergeCell ref="C29:D29"/>
    <mergeCell ref="E29:F29"/>
    <mergeCell ref="C30:D30"/>
    <mergeCell ref="E30:F30"/>
    <mergeCell ref="C31:D31"/>
    <mergeCell ref="E31:F31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P43:T44"/>
    <mergeCell ref="Y25:AG26"/>
    <mergeCell ref="M41:O42"/>
    <mergeCell ref="I41:L42"/>
    <mergeCell ref="M37:O38"/>
    <mergeCell ref="M39:O40"/>
    <mergeCell ref="I31:L32"/>
    <mergeCell ref="M31:O32"/>
    <mergeCell ref="B47:B48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G43:H44"/>
    <mergeCell ref="G41:H42"/>
    <mergeCell ref="G39:H40"/>
    <mergeCell ref="I39:L40"/>
    <mergeCell ref="G37:H38"/>
    <mergeCell ref="I37:L38"/>
    <mergeCell ref="G35:H36"/>
    <mergeCell ref="I43:L44"/>
    <mergeCell ref="M43:O44"/>
    <mergeCell ref="G31:H32"/>
    <mergeCell ref="G29:H30"/>
    <mergeCell ref="A15:B16"/>
    <mergeCell ref="A9:B10"/>
    <mergeCell ref="I35:L36"/>
    <mergeCell ref="M35:O36"/>
    <mergeCell ref="A11:B12"/>
    <mergeCell ref="A13:B14"/>
    <mergeCell ref="G33:H34"/>
    <mergeCell ref="I33:L34"/>
    <mergeCell ref="M33:O34"/>
    <mergeCell ref="G15:O16"/>
    <mergeCell ref="J11:L12"/>
    <mergeCell ref="M11:O12"/>
    <mergeCell ref="G21:H22"/>
    <mergeCell ref="G11:I12"/>
    <mergeCell ref="G13:O14"/>
    <mergeCell ref="C26:D26"/>
    <mergeCell ref="E26:F26"/>
    <mergeCell ref="C27:D27"/>
    <mergeCell ref="E27:F27"/>
    <mergeCell ref="C28:D28"/>
    <mergeCell ref="E28:F28"/>
    <mergeCell ref="C23:D23"/>
    <mergeCell ref="G25:H26"/>
    <mergeCell ref="I25:L26"/>
    <mergeCell ref="M27:O28"/>
    <mergeCell ref="M25:O26"/>
    <mergeCell ref="C17:O18"/>
    <mergeCell ref="A6:B8"/>
    <mergeCell ref="A21:B22"/>
    <mergeCell ref="M7:O8"/>
    <mergeCell ref="I29:L30"/>
    <mergeCell ref="M29:O30"/>
    <mergeCell ref="C19:O20"/>
    <mergeCell ref="G23:H24"/>
    <mergeCell ref="I23:L24"/>
    <mergeCell ref="M23:O24"/>
    <mergeCell ref="G27:H28"/>
    <mergeCell ref="A17:B18"/>
    <mergeCell ref="A19:B20"/>
    <mergeCell ref="E23:F23"/>
    <mergeCell ref="C24:D24"/>
    <mergeCell ref="E24:F24"/>
    <mergeCell ref="C14:D14"/>
    <mergeCell ref="E14:F14"/>
    <mergeCell ref="C11:D11"/>
    <mergeCell ref="E11:F11"/>
    <mergeCell ref="P39:T40"/>
    <mergeCell ref="P41:T42"/>
    <mergeCell ref="P25:T26"/>
    <mergeCell ref="P35:T36"/>
    <mergeCell ref="P37:T38"/>
    <mergeCell ref="P33:T34"/>
    <mergeCell ref="P27:T28"/>
    <mergeCell ref="P29:T30"/>
    <mergeCell ref="I27:L28"/>
    <mergeCell ref="G49:H50"/>
    <mergeCell ref="I49:L50"/>
    <mergeCell ref="M49:O50"/>
    <mergeCell ref="P49:T50"/>
    <mergeCell ref="G51:H52"/>
    <mergeCell ref="I51:L52"/>
    <mergeCell ref="M51:O52"/>
    <mergeCell ref="P51:T52"/>
    <mergeCell ref="G45:H46"/>
    <mergeCell ref="I45:L46"/>
    <mergeCell ref="M45:O46"/>
    <mergeCell ref="P45:T46"/>
    <mergeCell ref="G47:H48"/>
    <mergeCell ref="I47:L48"/>
    <mergeCell ref="M47:O48"/>
    <mergeCell ref="P47:T48"/>
  </mergeCells>
  <phoneticPr fontId="36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d_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63" t="s">
        <v>129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50" t="s">
        <v>130</v>
      </c>
      <c r="B2" s="250"/>
      <c r="C2" s="258" t="str">
        <f>IF(入力!C3="","",入力!C3)</f>
        <v>八千代台VBC</v>
      </c>
      <c r="D2" s="258"/>
      <c r="E2" s="258"/>
      <c r="F2" s="258"/>
      <c r="G2" s="258"/>
      <c r="H2" s="258"/>
      <c r="I2" s="258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>
      <c r="A3" s="250"/>
      <c r="B3" s="250"/>
      <c r="C3" s="258"/>
      <c r="D3" s="258"/>
      <c r="E3" s="258"/>
      <c r="F3" s="258"/>
      <c r="G3" s="258"/>
      <c r="H3" s="258"/>
      <c r="I3" s="258"/>
      <c r="J3" s="250"/>
      <c r="K3" s="250"/>
      <c r="L3" s="250"/>
      <c r="M3" s="250"/>
      <c r="N3" s="250"/>
      <c r="O3" s="250"/>
    </row>
    <row r="4" spans="1:15" ht="15" customHeight="1">
      <c r="A4" s="250" t="s">
        <v>131</v>
      </c>
      <c r="B4" s="250"/>
      <c r="C4" s="259">
        <f>IF(入力!C4="","",IF(入力!C5="",入力!C4,入力!C4&amp;"　　"&amp;入力!C5))</f>
        <v>435043132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61"/>
      <c r="D5" s="262"/>
      <c r="E5" s="262"/>
      <c r="F5" s="262"/>
      <c r="G5" s="262"/>
      <c r="H5" s="262"/>
      <c r="I5" s="262"/>
      <c r="J5" s="264" t="s">
        <v>132</v>
      </c>
      <c r="K5" s="264"/>
      <c r="L5" s="264"/>
      <c r="M5" s="264"/>
      <c r="N5" s="264"/>
      <c r="O5" s="265"/>
    </row>
    <row r="6" spans="1:15" ht="12" customHeight="1">
      <c r="A6" s="250" t="s">
        <v>25</v>
      </c>
      <c r="B6" s="250"/>
      <c r="C6" s="251" t="str">
        <f>IF(入力!C8="","",入力!C8&amp;"　"&amp;入力!E8)</f>
        <v>松崎　智幸</v>
      </c>
      <c r="D6" s="252"/>
      <c r="E6" s="252"/>
      <c r="F6" s="252"/>
      <c r="G6" s="266" t="s">
        <v>28</v>
      </c>
      <c r="H6" s="266"/>
      <c r="I6" s="266"/>
      <c r="J6" s="266" t="s">
        <v>29</v>
      </c>
      <c r="K6" s="266"/>
      <c r="L6" s="266"/>
      <c r="M6" s="266" t="s">
        <v>30</v>
      </c>
      <c r="N6" s="266"/>
      <c r="O6" s="266"/>
    </row>
    <row r="7" spans="1:15" ht="13.5" customHeight="1">
      <c r="A7" s="250"/>
      <c r="B7" s="250"/>
      <c r="C7" s="255"/>
      <c r="D7" s="256"/>
      <c r="E7" s="256"/>
      <c r="F7" s="256"/>
      <c r="G7" s="257">
        <f>IF(入力!G7="","",入力!G7)</f>
        <v>513652779</v>
      </c>
      <c r="H7" s="257"/>
      <c r="I7" s="257"/>
      <c r="J7" s="257" t="str">
        <f>IF(入力!J7="","",入力!J7)</f>
        <v/>
      </c>
      <c r="K7" s="257"/>
      <c r="L7" s="257"/>
      <c r="M7" s="257" t="str">
        <f>IF(入力!M7="","",入力!M7)</f>
        <v/>
      </c>
      <c r="N7" s="257"/>
      <c r="O7" s="257"/>
    </row>
    <row r="8" spans="1:15" ht="13.5" customHeight="1">
      <c r="A8" s="250"/>
      <c r="B8" s="250"/>
      <c r="C8" s="253"/>
      <c r="D8" s="254"/>
      <c r="E8" s="254"/>
      <c r="F8" s="254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0" t="s">
        <v>48</v>
      </c>
      <c r="B9" s="250"/>
      <c r="C9" s="251" t="str">
        <f>IF(入力!C10="","",入力!C10&amp;"　"&amp;入力!E10)</f>
        <v>豊田　啓子</v>
      </c>
      <c r="D9" s="252"/>
      <c r="E9" s="252"/>
      <c r="F9" s="252"/>
      <c r="G9" s="257">
        <f>IF(入力!G9="","",入力!G9)</f>
        <v>507374679</v>
      </c>
      <c r="H9" s="257"/>
      <c r="I9" s="257"/>
      <c r="J9" s="257">
        <f>IF(入力!J9="","",入力!J9)</f>
        <v>18449</v>
      </c>
      <c r="K9" s="257"/>
      <c r="L9" s="257"/>
      <c r="M9" s="257" t="str">
        <f>IF(入力!M9="","",入力!M9)</f>
        <v>申請中</v>
      </c>
      <c r="N9" s="257"/>
      <c r="O9" s="257"/>
    </row>
    <row r="10" spans="1:15" ht="14.45" customHeight="1">
      <c r="A10" s="250"/>
      <c r="B10" s="250"/>
      <c r="C10" s="253"/>
      <c r="D10" s="254"/>
      <c r="E10" s="254"/>
      <c r="F10" s="254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0" t="s">
        <v>57</v>
      </c>
      <c r="B11" s="250"/>
      <c r="C11" s="251" t="str">
        <f>IF(入力!C12="","",入力!C12&amp;"　"&amp;入力!E12)</f>
        <v>会田　智美</v>
      </c>
      <c r="D11" s="252"/>
      <c r="E11" s="252"/>
      <c r="F11" s="252"/>
      <c r="G11" s="257">
        <f>IF(入力!G11="","",入力!G11)</f>
        <v>507374491</v>
      </c>
      <c r="H11" s="257"/>
      <c r="I11" s="257"/>
      <c r="J11" s="257">
        <f>IF(入力!J11="","",入力!J11)</f>
        <v>18472</v>
      </c>
      <c r="K11" s="257"/>
      <c r="L11" s="257"/>
      <c r="M11" s="257" t="str">
        <f>IF(入力!M11="","",入力!M11)</f>
        <v>申請中</v>
      </c>
      <c r="N11" s="257"/>
      <c r="O11" s="257"/>
    </row>
    <row r="12" spans="1:15" ht="14.45" customHeight="1">
      <c r="A12" s="250"/>
      <c r="B12" s="250"/>
      <c r="C12" s="253"/>
      <c r="D12" s="254"/>
      <c r="E12" s="254"/>
      <c r="F12" s="254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0" t="s">
        <v>65</v>
      </c>
      <c r="B13" s="250"/>
      <c r="C13" s="251" t="str">
        <f>IF(入力!C14="","",入力!C14&amp;"　"&amp;入力!E14)</f>
        <v>会田　智美</v>
      </c>
      <c r="D13" s="252"/>
      <c r="E13" s="252"/>
      <c r="F13" s="252"/>
      <c r="G13" s="101"/>
      <c r="H13" s="101"/>
      <c r="I13" s="101"/>
      <c r="J13" s="101"/>
      <c r="K13" s="101"/>
      <c r="L13" s="101"/>
      <c r="M13" s="101"/>
      <c r="N13" s="101"/>
      <c r="O13" s="101"/>
    </row>
    <row r="14" spans="1:15" ht="15" customHeight="1">
      <c r="A14" s="250"/>
      <c r="B14" s="250"/>
      <c r="C14" s="253"/>
      <c r="D14" s="254"/>
      <c r="E14" s="254"/>
      <c r="F14" s="254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1:15" ht="15" customHeight="1">
      <c r="A15" s="250" t="s">
        <v>133</v>
      </c>
      <c r="B15" s="250"/>
      <c r="C15" s="251" t="str">
        <f>IF(入力!C16="","",入力!C16&amp;"　"&amp;入力!E16)</f>
        <v>会田　智美</v>
      </c>
      <c r="D15" s="252"/>
      <c r="E15" s="252"/>
      <c r="F15" s="267" t="s">
        <v>134</v>
      </c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ht="15" customHeight="1">
      <c r="A16" s="250"/>
      <c r="B16" s="250"/>
      <c r="C16" s="253"/>
      <c r="D16" s="254"/>
      <c r="E16" s="254"/>
      <c r="F16" s="268"/>
      <c r="G16" s="101"/>
      <c r="H16" s="101"/>
      <c r="I16" s="101"/>
      <c r="J16" s="101"/>
      <c r="K16" s="101"/>
      <c r="L16" s="101"/>
      <c r="M16" s="101"/>
      <c r="N16" s="101"/>
      <c r="O16" s="101"/>
    </row>
    <row r="17" spans="1:15">
      <c r="A17" s="250" t="s">
        <v>67</v>
      </c>
      <c r="B17" s="250"/>
      <c r="C17" s="258" t="str">
        <f>IF(入力!C17="","",入力!C17&amp;"　"&amp;入力!E17)</f>
        <v>八千代市八千代台北9-12-6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0"/>
      <c r="B18" s="250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0" t="s">
        <v>68</v>
      </c>
      <c r="B19" s="250"/>
      <c r="C19" s="258" t="str">
        <f>IF(入力!C19="","",入力!C19&amp;"　"&amp;入力!E19)</f>
        <v>090-5527-3208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0"/>
      <c r="B20" s="250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0" t="s">
        <v>69</v>
      </c>
      <c r="B21" s="250"/>
      <c r="C21" s="258" t="str">
        <f>IF(入力!C21="","",入力!C21&amp;"－"&amp;入力!E21&amp;"－"&amp;入力!G21)</f>
        <v/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0"/>
      <c r="B22" s="250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0"/>
      <c r="B23" s="250" t="s">
        <v>71</v>
      </c>
      <c r="C23" s="250" t="s">
        <v>135</v>
      </c>
      <c r="D23" s="250"/>
      <c r="E23" s="250"/>
      <c r="F23" s="250"/>
      <c r="G23" s="250" t="s">
        <v>74</v>
      </c>
      <c r="H23" s="250"/>
      <c r="I23" s="250" t="s">
        <v>75</v>
      </c>
      <c r="J23" s="250"/>
      <c r="K23" s="250"/>
      <c r="L23" s="250"/>
      <c r="M23" s="250" t="s">
        <v>76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>
        <f>IF(入力!B25="","",入力!B25)</f>
        <v>1</v>
      </c>
      <c r="C25" s="251" t="str">
        <f>IF(入力!C26="","",入力!C26&amp;"　"&amp;入力!E26)</f>
        <v>平野　昴</v>
      </c>
      <c r="D25" s="252"/>
      <c r="E25" s="252"/>
      <c r="F25" s="252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八千代市立萱田小学校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513657147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53"/>
      <c r="D26" s="254"/>
      <c r="E26" s="254"/>
      <c r="F26" s="254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51" t="str">
        <f>IF(入力!C28="","",入力!C28&amp;"　"&amp;入力!E28)</f>
        <v>渡辺　伸空</v>
      </c>
      <c r="D27" s="252"/>
      <c r="E27" s="252"/>
      <c r="F27" s="252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千葉市立長作小学校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513457615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53"/>
      <c r="D28" s="254"/>
      <c r="E28" s="254"/>
      <c r="F28" s="254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51" t="str">
        <f>IF(入力!C30="","",入力!C30&amp;"　"&amp;入力!E30)</f>
        <v>飯沼　大輔</v>
      </c>
      <c r="D29" s="252"/>
      <c r="E29" s="252"/>
      <c r="F29" s="252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八千代市立萱田南小学校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513482113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53"/>
      <c r="D30" s="254"/>
      <c r="E30" s="254"/>
      <c r="F30" s="254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51" t="str">
        <f>IF(入力!C32="","",入力!C32&amp;"　"&amp;入力!E32)</f>
        <v>鈴木　啓大</v>
      </c>
      <c r="D31" s="252"/>
      <c r="E31" s="252"/>
      <c r="F31" s="252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千葉市立長作小学校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514594875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53"/>
      <c r="D32" s="254"/>
      <c r="E32" s="254"/>
      <c r="F32" s="254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51" t="str">
        <f>IF(入力!C34="","",入力!C34&amp;"　"&amp;入力!E34)</f>
        <v>石川　隼</v>
      </c>
      <c r="D33" s="252"/>
      <c r="E33" s="252"/>
      <c r="F33" s="252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八千代市立南高津小学校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515555294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53"/>
      <c r="D34" s="254"/>
      <c r="E34" s="254"/>
      <c r="F34" s="254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51" t="str">
        <f>IF(入力!C36="","",入力!C36&amp;"　"&amp;入力!E36)</f>
        <v>藤井　勇太郎</v>
      </c>
      <c r="D35" s="252"/>
      <c r="E35" s="252"/>
      <c r="F35" s="252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八千代市立八千代台西小学校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514827348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53"/>
      <c r="D36" s="254"/>
      <c r="E36" s="254"/>
      <c r="F36" s="254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>
        <f>IF(入力!B37="","",入力!B37)</f>
        <v>7</v>
      </c>
      <c r="C37" s="251" t="str">
        <f>IF(入力!C38="","",入力!C38&amp;"　"&amp;入力!E38)</f>
        <v>高橋　和馬</v>
      </c>
      <c r="D37" s="252"/>
      <c r="E37" s="252"/>
      <c r="F37" s="252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白井市立南山小学校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515677968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53"/>
      <c r="D38" s="254"/>
      <c r="E38" s="254"/>
      <c r="F38" s="254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51" t="str">
        <f>IF(入力!C40="","",入力!C40&amp;"　"&amp;入力!E40)</f>
        <v>田中　大聖</v>
      </c>
      <c r="D39" s="252"/>
      <c r="E39" s="252"/>
      <c r="F39" s="252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八千代市立八千代台西小学校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513657187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53"/>
      <c r="D40" s="254"/>
      <c r="E40" s="254"/>
      <c r="F40" s="254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51" t="str">
        <f>IF(入力!C42="","",入力!C42&amp;"　"&amp;入力!E42)</f>
        <v>藤井　奏馬</v>
      </c>
      <c r="D41" s="252"/>
      <c r="E41" s="252"/>
      <c r="F41" s="252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八千代市立八千代台西小学校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515553581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53"/>
      <c r="D42" s="254"/>
      <c r="E42" s="254"/>
      <c r="F42" s="254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51" t="str">
        <f>IF(入力!C44="","",入力!C44&amp;"　"&amp;入力!E44)</f>
        <v>荒井　湊</v>
      </c>
      <c r="D43" s="252"/>
      <c r="E43" s="252"/>
      <c r="F43" s="252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八千代市立萱田小学校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516044346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53"/>
      <c r="D44" s="254"/>
      <c r="E44" s="254"/>
      <c r="F44" s="254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 t="str">
        <f>IF(入力!B45="","",入力!B45)</f>
        <v/>
      </c>
      <c r="C45" s="251" t="str">
        <f>IF(入力!C46="","",入力!C46&amp;"　"&amp;入力!E46)</f>
        <v/>
      </c>
      <c r="D45" s="252"/>
      <c r="E45" s="252"/>
      <c r="F45" s="252"/>
      <c r="G45" s="250" t="str">
        <f>IF(入力!G45="","",入力!G45)</f>
        <v/>
      </c>
      <c r="H45" s="250" t="str">
        <f>IF(入力!H45="","",入力!H45)</f>
        <v/>
      </c>
      <c r="I45" s="250" t="str">
        <f>IF(入力!I45="","",入力!I45)</f>
        <v/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 t="str">
        <f>IF(入力!M45="","",入力!M45)</f>
        <v/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53"/>
      <c r="D46" s="254"/>
      <c r="E46" s="254"/>
      <c r="F46" s="254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 t="str">
        <f>IF(入力!B47="","",入力!B47)</f>
        <v/>
      </c>
      <c r="C47" s="251" t="str">
        <f>IF(入力!C48="","",入力!C48&amp;"　"&amp;入力!E48)</f>
        <v/>
      </c>
      <c r="D47" s="252"/>
      <c r="E47" s="252"/>
      <c r="F47" s="252"/>
      <c r="G47" s="250" t="str">
        <f>IF(入力!G47="","",入力!G47)</f>
        <v/>
      </c>
      <c r="H47" s="250" t="str">
        <f>IF(入力!H47="","",入力!H47)</f>
        <v/>
      </c>
      <c r="I47" s="250" t="str">
        <f>IF(入力!I47="","",入力!I47)</f>
        <v/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 t="str">
        <f>IF(入力!M47="","",入力!M47)</f>
        <v/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53"/>
      <c r="D48" s="254"/>
      <c r="E48" s="254"/>
      <c r="F48" s="254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4:I5"/>
    <mergeCell ref="M7:O8"/>
    <mergeCell ref="A6:B8"/>
    <mergeCell ref="J7:L8"/>
    <mergeCell ref="G11:I12"/>
    <mergeCell ref="G13:O14"/>
    <mergeCell ref="M9:O10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C21:O22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</mergeCells>
  <phoneticPr fontId="36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136</v>
      </c>
      <c r="AT1" s="5"/>
      <c r="AU1" s="5"/>
      <c r="AV1" s="396"/>
      <c r="AW1" s="396"/>
      <c r="AX1" s="5" t="s">
        <v>137</v>
      </c>
      <c r="AY1" s="5"/>
      <c r="AZ1" s="396"/>
      <c r="BA1" s="396"/>
      <c r="BB1" s="5" t="s">
        <v>138</v>
      </c>
      <c r="BC1" s="5"/>
      <c r="BD1" s="396"/>
      <c r="BE1" s="396"/>
      <c r="BF1" s="5" t="s">
        <v>139</v>
      </c>
    </row>
    <row r="3" spans="1:60" ht="9.75" customHeight="1"/>
    <row r="4" spans="1:60" ht="9.75" customHeight="1"/>
    <row r="5" spans="1:60" ht="28.5">
      <c r="A5" s="6"/>
      <c r="B5" s="6"/>
      <c r="C5" s="397" t="s">
        <v>140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7"/>
      <c r="BC5" s="397"/>
      <c r="BD5" s="397"/>
      <c r="BE5" s="397"/>
      <c r="BF5" s="397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141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408" t="s">
        <v>142</v>
      </c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1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411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14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6"/>
      <c r="S10" s="5" t="s">
        <v>143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144</v>
      </c>
    </row>
    <row r="11" spans="1:60" ht="5.25" customHeight="1"/>
    <row r="12" spans="1:60" ht="5.25" customHeight="1">
      <c r="G12" s="5"/>
      <c r="H12" s="403">
        <v>36</v>
      </c>
      <c r="I12" s="404"/>
      <c r="J12" s="405"/>
      <c r="K12" s="5"/>
    </row>
    <row r="13" spans="1:60" ht="13.5" customHeight="1">
      <c r="F13" s="5" t="s">
        <v>145</v>
      </c>
      <c r="G13" s="5"/>
      <c r="H13" s="406"/>
      <c r="I13" s="396"/>
      <c r="J13" s="407"/>
      <c r="K13" s="5" t="s">
        <v>146</v>
      </c>
      <c r="L13" s="9"/>
      <c r="M13" s="9"/>
      <c r="N13" s="9"/>
      <c r="Q13" s="10"/>
    </row>
    <row r="14" spans="1:60" ht="5.25" customHeight="1">
      <c r="F14" s="11"/>
      <c r="G14" s="5"/>
      <c r="H14" s="374"/>
      <c r="I14" s="375"/>
      <c r="J14" s="376"/>
      <c r="K14" s="5"/>
      <c r="L14" s="9"/>
      <c r="M14" s="9"/>
      <c r="N14" s="9"/>
      <c r="Q14" s="10"/>
    </row>
    <row r="15" spans="1:60" ht="5.25" customHeight="1"/>
    <row r="16" spans="1:60" ht="12" customHeight="1">
      <c r="C16" s="417" t="s">
        <v>147</v>
      </c>
      <c r="D16" s="342"/>
      <c r="E16" s="342"/>
      <c r="F16" s="342"/>
      <c r="G16" s="343"/>
      <c r="H16" s="398" t="s">
        <v>148</v>
      </c>
      <c r="I16" s="399"/>
      <c r="J16" s="399"/>
      <c r="K16" s="342" t="str">
        <f>IF(入力!C2="","",入力!C2)</f>
        <v>ヤチヨダイバレーボールクラブ</v>
      </c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3"/>
      <c r="Y16" s="400" t="s">
        <v>149</v>
      </c>
      <c r="Z16" s="401"/>
      <c r="AA16" s="401"/>
      <c r="AB16" s="401"/>
      <c r="AC16" s="401"/>
      <c r="AD16" s="401"/>
      <c r="AE16" s="401"/>
      <c r="AF16" s="401"/>
      <c r="AG16" s="401"/>
      <c r="AH16" s="401"/>
      <c r="AI16" s="402"/>
      <c r="AJ16" s="333" t="s">
        <v>150</v>
      </c>
      <c r="AK16" s="334"/>
      <c r="AL16" s="334"/>
      <c r="AM16" s="335"/>
      <c r="AN16" s="356" t="str">
        <f>IF(入力!P3="","",入力!P3)</f>
        <v>八千代市</v>
      </c>
      <c r="AO16" s="357"/>
      <c r="AP16" s="357"/>
      <c r="AQ16" s="357"/>
      <c r="AR16" s="357"/>
      <c r="AS16" s="357"/>
      <c r="AT16" s="334" t="s">
        <v>151</v>
      </c>
      <c r="AU16" s="335"/>
      <c r="AV16" s="341" t="s">
        <v>18</v>
      </c>
      <c r="AW16" s="342"/>
      <c r="AX16" s="342"/>
      <c r="AY16" s="343"/>
      <c r="AZ16" s="348" t="str">
        <f>IF(入力!P5="","",入力!P5)</f>
        <v>京成</v>
      </c>
      <c r="BA16" s="349"/>
      <c r="BB16" s="349"/>
      <c r="BC16" s="349"/>
      <c r="BD16" s="349"/>
      <c r="BE16" s="349"/>
      <c r="BF16" s="331" t="s">
        <v>152</v>
      </c>
    </row>
    <row r="17" spans="3:58" ht="4.5" customHeight="1">
      <c r="C17" s="418"/>
      <c r="D17" s="308"/>
      <c r="E17" s="308"/>
      <c r="F17" s="308"/>
      <c r="G17" s="345"/>
      <c r="H17" s="394" t="str">
        <f>IF(入力!C3="","",入力!C3)</f>
        <v>八千代台VBC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52" t="str">
        <f>IF(入力!J3="","","("&amp;入力!J3&amp;")")</f>
        <v>(男子)</v>
      </c>
      <c r="V17" s="352"/>
      <c r="W17" s="352"/>
      <c r="X17" s="353"/>
      <c r="Y17" s="320">
        <f>IF(入力!C4="","",入力!C4)</f>
        <v>435043132</v>
      </c>
      <c r="Z17" s="321"/>
      <c r="AA17" s="321"/>
      <c r="AB17" s="321"/>
      <c r="AC17" s="321"/>
      <c r="AD17" s="321"/>
      <c r="AE17" s="321"/>
      <c r="AF17" s="321"/>
      <c r="AG17" s="321"/>
      <c r="AH17" s="321"/>
      <c r="AI17" s="322"/>
      <c r="AJ17" s="336"/>
      <c r="AK17" s="337"/>
      <c r="AL17" s="337"/>
      <c r="AM17" s="338"/>
      <c r="AN17" s="358"/>
      <c r="AO17" s="359"/>
      <c r="AP17" s="359"/>
      <c r="AQ17" s="359"/>
      <c r="AR17" s="359"/>
      <c r="AS17" s="359"/>
      <c r="AT17" s="337"/>
      <c r="AU17" s="338"/>
      <c r="AV17" s="344"/>
      <c r="AW17" s="308"/>
      <c r="AX17" s="308"/>
      <c r="AY17" s="345"/>
      <c r="AZ17" s="350"/>
      <c r="BA17" s="351"/>
      <c r="BB17" s="351"/>
      <c r="BC17" s="351"/>
      <c r="BD17" s="351"/>
      <c r="BE17" s="351"/>
      <c r="BF17" s="332"/>
    </row>
    <row r="18" spans="3:58" ht="16.5" customHeight="1">
      <c r="C18" s="373"/>
      <c r="D18" s="309"/>
      <c r="E18" s="309"/>
      <c r="F18" s="309"/>
      <c r="G18" s="347"/>
      <c r="H18" s="377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54"/>
      <c r="V18" s="354"/>
      <c r="W18" s="354"/>
      <c r="X18" s="355"/>
      <c r="Y18" s="323"/>
      <c r="Z18" s="324"/>
      <c r="AA18" s="324"/>
      <c r="AB18" s="324"/>
      <c r="AC18" s="324"/>
      <c r="AD18" s="324"/>
      <c r="AE18" s="324"/>
      <c r="AF18" s="324"/>
      <c r="AG18" s="324"/>
      <c r="AH18" s="324"/>
      <c r="AI18" s="325"/>
      <c r="AJ18" s="339"/>
      <c r="AK18" s="312"/>
      <c r="AL18" s="312"/>
      <c r="AM18" s="340"/>
      <c r="AN18" s="360"/>
      <c r="AO18" s="361"/>
      <c r="AP18" s="361"/>
      <c r="AQ18" s="361"/>
      <c r="AR18" s="361"/>
      <c r="AS18" s="361"/>
      <c r="AT18" s="312"/>
      <c r="AU18" s="340"/>
      <c r="AV18" s="346"/>
      <c r="AW18" s="309"/>
      <c r="AX18" s="309"/>
      <c r="AY18" s="347"/>
      <c r="AZ18" s="389" t="str">
        <f>IF(入力!AE5="","",入力!AE5)</f>
        <v>八千代台</v>
      </c>
      <c r="BA18" s="390"/>
      <c r="BB18" s="390"/>
      <c r="BC18" s="390"/>
      <c r="BD18" s="390"/>
      <c r="BE18" s="390"/>
      <c r="BF18" s="12" t="s">
        <v>153</v>
      </c>
    </row>
    <row r="19" spans="3:58" ht="15" customHeight="1">
      <c r="C19" s="391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86" t="s">
        <v>154</v>
      </c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 t="s">
        <v>155</v>
      </c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 t="s">
        <v>156</v>
      </c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93"/>
    </row>
    <row r="20" spans="3:58" ht="15" customHeight="1">
      <c r="C20" s="385" t="s">
        <v>157</v>
      </c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7" t="str">
        <f>IF(入力!J7="","",入力!J7)</f>
        <v/>
      </c>
      <c r="P20" s="387"/>
      <c r="Q20" s="387"/>
      <c r="R20" s="387"/>
      <c r="S20" s="387"/>
      <c r="T20" s="387"/>
      <c r="U20" s="387"/>
      <c r="V20" s="387"/>
      <c r="W20" s="387"/>
      <c r="X20" s="387"/>
      <c r="Y20" s="387"/>
      <c r="Z20" s="387"/>
      <c r="AA20" s="387"/>
      <c r="AB20" s="387"/>
      <c r="AC20" s="387"/>
      <c r="AD20" s="387">
        <f>IF(入力!J9="","",入力!J9)</f>
        <v>18449</v>
      </c>
      <c r="AE20" s="387"/>
      <c r="AF20" s="387"/>
      <c r="AG20" s="387"/>
      <c r="AH20" s="387"/>
      <c r="AI20" s="387"/>
      <c r="AJ20" s="387"/>
      <c r="AK20" s="387"/>
      <c r="AL20" s="387"/>
      <c r="AM20" s="387"/>
      <c r="AN20" s="387"/>
      <c r="AO20" s="387"/>
      <c r="AP20" s="387"/>
      <c r="AQ20" s="387"/>
      <c r="AR20" s="387"/>
      <c r="AS20" s="387">
        <f>IF(入力!J11="","",入力!J11)</f>
        <v>18472</v>
      </c>
      <c r="AT20" s="387"/>
      <c r="AU20" s="387"/>
      <c r="AV20" s="387"/>
      <c r="AW20" s="387"/>
      <c r="AX20" s="387"/>
      <c r="AY20" s="387"/>
      <c r="AZ20" s="387"/>
      <c r="BA20" s="387"/>
      <c r="BB20" s="387"/>
      <c r="BC20" s="387"/>
      <c r="BD20" s="387"/>
      <c r="BE20" s="387"/>
      <c r="BF20" s="388"/>
    </row>
    <row r="21" spans="3:58" ht="15" customHeight="1">
      <c r="C21" s="385" t="s">
        <v>158</v>
      </c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7" t="str">
        <f>IF(入力!M7="","",入力!M7)</f>
        <v/>
      </c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 t="str">
        <f>IF(入力!M9="","",入力!M9)</f>
        <v>申請中</v>
      </c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 t="str">
        <f>IF(入力!M11="","",入力!M11)</f>
        <v>申請中</v>
      </c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88"/>
    </row>
    <row r="22" spans="3:58" ht="12" customHeight="1">
      <c r="C22" s="381" t="s">
        <v>148</v>
      </c>
      <c r="D22" s="382"/>
      <c r="E22" s="382"/>
      <c r="F22" s="382"/>
      <c r="G22" s="383"/>
      <c r="H22" s="192" t="str">
        <f>IF(入力!C7="","",入力!C7&amp;"　"&amp;入力!E7)</f>
        <v>マツザキ　トモユキ</v>
      </c>
      <c r="I22" s="193"/>
      <c r="J22" s="193"/>
      <c r="K22" s="193"/>
      <c r="L22" s="193"/>
      <c r="M22" s="193"/>
      <c r="N22" s="193"/>
      <c r="O22" s="193"/>
      <c r="P22" s="193"/>
      <c r="Q22" s="384"/>
      <c r="R22" s="310" t="s">
        <v>159</v>
      </c>
      <c r="S22" s="193"/>
      <c r="T22" s="314">
        <f>IF(入力!AT7="","",入力!AT7)</f>
        <v>43</v>
      </c>
      <c r="U22" s="315"/>
      <c r="V22" s="316"/>
      <c r="W22" s="310" t="s">
        <v>160</v>
      </c>
      <c r="X22" s="310"/>
      <c r="Y22" s="310"/>
      <c r="Z22" s="13" t="s">
        <v>36</v>
      </c>
      <c r="AA22" s="14"/>
      <c r="AB22" s="193" t="str">
        <f>IF(入力!R7="","",入力!R7)</f>
        <v>276</v>
      </c>
      <c r="AC22" s="193"/>
      <c r="AD22" s="193"/>
      <c r="AE22" s="193"/>
      <c r="AF22" s="15" t="s">
        <v>38</v>
      </c>
      <c r="AG22" s="193" t="str">
        <f>IF(入力!W7="","",入力!W7)</f>
        <v>0031</v>
      </c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384"/>
      <c r="AU22" s="310" t="s">
        <v>161</v>
      </c>
      <c r="AV22" s="193"/>
      <c r="AW22" s="193"/>
      <c r="AX22" s="16" t="s">
        <v>40</v>
      </c>
      <c r="AY22" s="193" t="str">
        <f>IF(入力!AL7="","",入力!AL7)</f>
        <v>090</v>
      </c>
      <c r="AZ22" s="193"/>
      <c r="BA22" s="193"/>
      <c r="BB22" s="193"/>
      <c r="BC22" s="193"/>
      <c r="BD22" s="193"/>
      <c r="BE22" s="193"/>
      <c r="BF22" s="17" t="s">
        <v>42</v>
      </c>
    </row>
    <row r="23" spans="3:58" ht="19.5" customHeight="1">
      <c r="C23" s="373" t="s">
        <v>162</v>
      </c>
      <c r="D23" s="309"/>
      <c r="E23" s="309"/>
      <c r="F23" s="309"/>
      <c r="G23" s="347"/>
      <c r="H23" s="374" t="str">
        <f>IF(入力!C8="","",入力!C8&amp;"　"&amp;入力!E8)</f>
        <v>松崎　智幸</v>
      </c>
      <c r="I23" s="375"/>
      <c r="J23" s="375"/>
      <c r="K23" s="375"/>
      <c r="L23" s="375"/>
      <c r="M23" s="375"/>
      <c r="N23" s="375"/>
      <c r="O23" s="375"/>
      <c r="P23" s="375"/>
      <c r="Q23" s="376"/>
      <c r="R23" s="309"/>
      <c r="S23" s="309"/>
      <c r="T23" s="326"/>
      <c r="U23" s="327"/>
      <c r="V23" s="328"/>
      <c r="W23" s="312"/>
      <c r="X23" s="312"/>
      <c r="Y23" s="312"/>
      <c r="Z23" s="377" t="str">
        <f>IF(入力!P8="","",入力!P8)</f>
        <v>八千代市八千代台北9-13-13</v>
      </c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8"/>
      <c r="AQ23" s="378"/>
      <c r="AR23" s="378"/>
      <c r="AS23" s="378"/>
      <c r="AT23" s="379"/>
      <c r="AU23" s="309"/>
      <c r="AV23" s="309"/>
      <c r="AW23" s="309"/>
      <c r="AX23" s="346" t="str">
        <f>IF(入力!AK8="","",入力!AK8)</f>
        <v>4046</v>
      </c>
      <c r="AY23" s="309"/>
      <c r="AZ23" s="309"/>
      <c r="BA23" s="309"/>
      <c r="BB23" s="18" t="s">
        <v>38</v>
      </c>
      <c r="BC23" s="309" t="str">
        <f>IF(入力!AP8="","",入力!AP8)</f>
        <v>6526</v>
      </c>
      <c r="BD23" s="309"/>
      <c r="BE23" s="309"/>
      <c r="BF23" s="380"/>
    </row>
    <row r="24" spans="3:58" ht="12" customHeight="1">
      <c r="C24" s="381" t="s">
        <v>148</v>
      </c>
      <c r="D24" s="382"/>
      <c r="E24" s="382"/>
      <c r="F24" s="382"/>
      <c r="G24" s="383"/>
      <c r="H24" s="192" t="str">
        <f>IF(入力!C9="","",入力!C9&amp;"　"&amp;入力!E9)</f>
        <v>トヨダ　ケイコ</v>
      </c>
      <c r="I24" s="193"/>
      <c r="J24" s="193"/>
      <c r="K24" s="193"/>
      <c r="L24" s="193"/>
      <c r="M24" s="193"/>
      <c r="N24" s="193"/>
      <c r="O24" s="193"/>
      <c r="P24" s="193"/>
      <c r="Q24" s="384"/>
      <c r="R24" s="310" t="s">
        <v>159</v>
      </c>
      <c r="S24" s="193"/>
      <c r="T24" s="314">
        <f>IF(入力!AT9="","",入力!AT9)</f>
        <v>55</v>
      </c>
      <c r="U24" s="315"/>
      <c r="V24" s="316"/>
      <c r="W24" s="310" t="s">
        <v>160</v>
      </c>
      <c r="X24" s="310"/>
      <c r="Y24" s="310"/>
      <c r="Z24" s="13" t="s">
        <v>36</v>
      </c>
      <c r="AA24" s="14"/>
      <c r="AB24" s="193" t="str">
        <f>IF(入力!R9="","",入力!R9)</f>
        <v>276</v>
      </c>
      <c r="AC24" s="193"/>
      <c r="AD24" s="193"/>
      <c r="AE24" s="193"/>
      <c r="AF24" s="15" t="s">
        <v>38</v>
      </c>
      <c r="AG24" s="193" t="str">
        <f>IF(入力!W9="","",入力!W9)</f>
        <v>0031</v>
      </c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384"/>
      <c r="AU24" s="310" t="s">
        <v>161</v>
      </c>
      <c r="AV24" s="193"/>
      <c r="AW24" s="193"/>
      <c r="AX24" s="16" t="s">
        <v>40</v>
      </c>
      <c r="AY24" s="193" t="str">
        <f>IF(入力!AL9="","",入力!AL9)</f>
        <v>090</v>
      </c>
      <c r="AZ24" s="193"/>
      <c r="BA24" s="193"/>
      <c r="BB24" s="193"/>
      <c r="BC24" s="193"/>
      <c r="BD24" s="193"/>
      <c r="BE24" s="193"/>
      <c r="BF24" s="17" t="s">
        <v>42</v>
      </c>
    </row>
    <row r="25" spans="3:58" ht="19.5" customHeight="1">
      <c r="C25" s="373" t="s">
        <v>155</v>
      </c>
      <c r="D25" s="309"/>
      <c r="E25" s="309"/>
      <c r="F25" s="309"/>
      <c r="G25" s="347"/>
      <c r="H25" s="374" t="str">
        <f>IF(入力!C10="","",入力!C10&amp;"　"&amp;入力!E10)</f>
        <v>豊田　啓子</v>
      </c>
      <c r="I25" s="375"/>
      <c r="J25" s="375"/>
      <c r="K25" s="375"/>
      <c r="L25" s="375"/>
      <c r="M25" s="375"/>
      <c r="N25" s="375"/>
      <c r="O25" s="375"/>
      <c r="P25" s="375"/>
      <c r="Q25" s="376"/>
      <c r="R25" s="309"/>
      <c r="S25" s="309"/>
      <c r="T25" s="326"/>
      <c r="U25" s="327"/>
      <c r="V25" s="328"/>
      <c r="W25" s="312"/>
      <c r="X25" s="312"/>
      <c r="Y25" s="312"/>
      <c r="Z25" s="377" t="str">
        <f>IF(入力!P10="","",入力!P10)</f>
        <v>八千代市八千代台北12-15-5</v>
      </c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9"/>
      <c r="AU25" s="309"/>
      <c r="AV25" s="309"/>
      <c r="AW25" s="309"/>
      <c r="AX25" s="346" t="str">
        <f>IF(入力!AK10="","",入力!AK10)</f>
        <v>7834</v>
      </c>
      <c r="AY25" s="309"/>
      <c r="AZ25" s="309"/>
      <c r="BA25" s="309"/>
      <c r="BB25" s="18" t="s">
        <v>38</v>
      </c>
      <c r="BC25" s="309" t="str">
        <f>IF(入力!AP10="","",入力!AP10)</f>
        <v>1422</v>
      </c>
      <c r="BD25" s="309"/>
      <c r="BE25" s="309"/>
      <c r="BF25" s="380"/>
    </row>
    <row r="26" spans="3:58" ht="12" customHeight="1">
      <c r="C26" s="381" t="s">
        <v>148</v>
      </c>
      <c r="D26" s="382"/>
      <c r="E26" s="382"/>
      <c r="F26" s="382"/>
      <c r="G26" s="383"/>
      <c r="H26" s="192" t="str">
        <f>IF(入力!C11="","",入力!C11&amp;"　"&amp;入力!E11)</f>
        <v>アイダ　サトミ</v>
      </c>
      <c r="I26" s="193"/>
      <c r="J26" s="193"/>
      <c r="K26" s="193"/>
      <c r="L26" s="193"/>
      <c r="M26" s="193"/>
      <c r="N26" s="193"/>
      <c r="O26" s="193"/>
      <c r="P26" s="193"/>
      <c r="Q26" s="384"/>
      <c r="R26" s="310" t="s">
        <v>159</v>
      </c>
      <c r="S26" s="193"/>
      <c r="T26" s="314">
        <f>IF(入力!AT11="","",入力!AT11)</f>
        <v>52</v>
      </c>
      <c r="U26" s="315"/>
      <c r="V26" s="316"/>
      <c r="W26" s="310" t="s">
        <v>160</v>
      </c>
      <c r="X26" s="310"/>
      <c r="Y26" s="310"/>
      <c r="Z26" s="13" t="s">
        <v>36</v>
      </c>
      <c r="AA26" s="14"/>
      <c r="AB26" s="193" t="str">
        <f>IF(入力!R11="","",入力!R11)</f>
        <v>276</v>
      </c>
      <c r="AC26" s="193"/>
      <c r="AD26" s="193"/>
      <c r="AE26" s="193"/>
      <c r="AF26" s="15" t="s">
        <v>38</v>
      </c>
      <c r="AG26" s="193" t="str">
        <f>IF(入力!W11="","",入力!W11)</f>
        <v>0031</v>
      </c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384"/>
      <c r="AU26" s="310" t="s">
        <v>161</v>
      </c>
      <c r="AV26" s="193"/>
      <c r="AW26" s="193"/>
      <c r="AX26" s="16" t="s">
        <v>40</v>
      </c>
      <c r="AY26" s="193" t="str">
        <f>IF(入力!AL11="","",入力!AL11)</f>
        <v>090</v>
      </c>
      <c r="AZ26" s="193"/>
      <c r="BA26" s="193"/>
      <c r="BB26" s="193"/>
      <c r="BC26" s="193"/>
      <c r="BD26" s="193"/>
      <c r="BE26" s="193"/>
      <c r="BF26" s="17" t="s">
        <v>42</v>
      </c>
    </row>
    <row r="27" spans="3:58" ht="19.5" customHeight="1">
      <c r="C27" s="373" t="s">
        <v>156</v>
      </c>
      <c r="D27" s="309"/>
      <c r="E27" s="309"/>
      <c r="F27" s="309"/>
      <c r="G27" s="347"/>
      <c r="H27" s="374" t="str">
        <f>IF(入力!C12="","",入力!C12&amp;"　"&amp;入力!E12)</f>
        <v>会田　智美</v>
      </c>
      <c r="I27" s="375"/>
      <c r="J27" s="375"/>
      <c r="K27" s="375"/>
      <c r="L27" s="375"/>
      <c r="M27" s="375"/>
      <c r="N27" s="375"/>
      <c r="O27" s="375"/>
      <c r="P27" s="375"/>
      <c r="Q27" s="376"/>
      <c r="R27" s="309"/>
      <c r="S27" s="309"/>
      <c r="T27" s="326"/>
      <c r="U27" s="327"/>
      <c r="V27" s="328"/>
      <c r="W27" s="312"/>
      <c r="X27" s="312"/>
      <c r="Y27" s="312"/>
      <c r="Z27" s="377" t="str">
        <f>IF(入力!P12="","",入力!P12)</f>
        <v>八千代市八千代台北9-12-6</v>
      </c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8"/>
      <c r="AQ27" s="378"/>
      <c r="AR27" s="378"/>
      <c r="AS27" s="378"/>
      <c r="AT27" s="379"/>
      <c r="AU27" s="309"/>
      <c r="AV27" s="309"/>
      <c r="AW27" s="309"/>
      <c r="AX27" s="346" t="str">
        <f>IF(入力!AK12="","",入力!AK12)</f>
        <v>5527</v>
      </c>
      <c r="AY27" s="309"/>
      <c r="AZ27" s="309"/>
      <c r="BA27" s="309"/>
      <c r="BB27" s="18" t="s">
        <v>38</v>
      </c>
      <c r="BC27" s="309" t="str">
        <f>IF(入力!AP12="","",入力!AP12)</f>
        <v>3208</v>
      </c>
      <c r="BD27" s="309"/>
      <c r="BE27" s="309"/>
      <c r="BF27" s="380"/>
    </row>
    <row r="28" spans="3:58" ht="12" customHeight="1">
      <c r="C28" s="381" t="s">
        <v>148</v>
      </c>
      <c r="D28" s="382"/>
      <c r="E28" s="382"/>
      <c r="F28" s="382"/>
      <c r="G28" s="383"/>
      <c r="H28" s="192" t="str">
        <f>IF(入力!C15="","",入力!C15&amp;"　"&amp;入力!E15)</f>
        <v>アイダ　サトミ</v>
      </c>
      <c r="I28" s="193"/>
      <c r="J28" s="193"/>
      <c r="K28" s="193"/>
      <c r="L28" s="193"/>
      <c r="M28" s="193"/>
      <c r="N28" s="193"/>
      <c r="O28" s="193"/>
      <c r="P28" s="193"/>
      <c r="Q28" s="384"/>
      <c r="R28" s="310" t="s">
        <v>159</v>
      </c>
      <c r="S28" s="193"/>
      <c r="T28" s="314">
        <f>IF(入力!AT15="","",入力!AT15)</f>
        <v>52</v>
      </c>
      <c r="U28" s="315"/>
      <c r="V28" s="316"/>
      <c r="W28" s="310" t="s">
        <v>160</v>
      </c>
      <c r="X28" s="310"/>
      <c r="Y28" s="310"/>
      <c r="Z28" s="13" t="s">
        <v>36</v>
      </c>
      <c r="AA28" s="14"/>
      <c r="AB28" s="193" t="str">
        <f>IF(入力!R15="","",入力!R15)</f>
        <v>276</v>
      </c>
      <c r="AC28" s="193"/>
      <c r="AD28" s="193"/>
      <c r="AE28" s="193"/>
      <c r="AF28" s="15" t="s">
        <v>38</v>
      </c>
      <c r="AG28" s="193" t="str">
        <f>IF(入力!W15="","",入力!W15)</f>
        <v>0031</v>
      </c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384"/>
      <c r="AU28" s="310" t="s">
        <v>161</v>
      </c>
      <c r="AV28" s="193"/>
      <c r="AW28" s="193"/>
      <c r="AX28" s="16" t="s">
        <v>40</v>
      </c>
      <c r="AY28" s="193" t="str">
        <f>IF(入力!AL15="","",入力!AL15)</f>
        <v>090</v>
      </c>
      <c r="AZ28" s="193"/>
      <c r="BA28" s="193"/>
      <c r="BB28" s="193"/>
      <c r="BC28" s="193"/>
      <c r="BD28" s="193"/>
      <c r="BE28" s="193"/>
      <c r="BF28" s="17" t="s">
        <v>42</v>
      </c>
    </row>
    <row r="29" spans="3:58" ht="19.5" customHeight="1">
      <c r="C29" s="362" t="s">
        <v>163</v>
      </c>
      <c r="D29" s="311"/>
      <c r="E29" s="311"/>
      <c r="F29" s="311"/>
      <c r="G29" s="363"/>
      <c r="H29" s="364" t="str">
        <f>IF(入力!C16="","",入力!C16&amp;"　"&amp;入力!E16)</f>
        <v>会田　智美</v>
      </c>
      <c r="I29" s="365"/>
      <c r="J29" s="365"/>
      <c r="K29" s="365"/>
      <c r="L29" s="365"/>
      <c r="M29" s="365"/>
      <c r="N29" s="365"/>
      <c r="O29" s="365"/>
      <c r="P29" s="365"/>
      <c r="Q29" s="366"/>
      <c r="R29" s="311"/>
      <c r="S29" s="311"/>
      <c r="T29" s="317"/>
      <c r="U29" s="318"/>
      <c r="V29" s="319"/>
      <c r="W29" s="313"/>
      <c r="X29" s="313"/>
      <c r="Y29" s="313"/>
      <c r="Z29" s="367" t="str">
        <f>IF(入力!P16="","",入力!P16)</f>
        <v>八千代市八千代台北9-12-6</v>
      </c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9"/>
      <c r="AU29" s="311"/>
      <c r="AV29" s="311"/>
      <c r="AW29" s="311"/>
      <c r="AX29" s="370" t="str">
        <f>IF(入力!AK16="","",入力!AK16)</f>
        <v>5527</v>
      </c>
      <c r="AY29" s="311"/>
      <c r="AZ29" s="311"/>
      <c r="BA29" s="311"/>
      <c r="BB29" s="64" t="s">
        <v>38</v>
      </c>
      <c r="BC29" s="311" t="str">
        <f>IF(入力!AP16="","",入力!AP16)</f>
        <v>3208</v>
      </c>
      <c r="BD29" s="311"/>
      <c r="BE29" s="311"/>
      <c r="BF29" s="371"/>
    </row>
    <row r="30" spans="3:58" ht="7.5" customHeight="1"/>
    <row r="31" spans="3:58" ht="16.5" customHeight="1">
      <c r="C31" s="19" t="s">
        <v>164</v>
      </c>
      <c r="D31" s="5"/>
      <c r="E31" s="5"/>
      <c r="F31" s="5"/>
      <c r="G31" s="5"/>
      <c r="H31" s="5"/>
      <c r="I31" s="20" t="s">
        <v>165</v>
      </c>
    </row>
    <row r="32" spans="3:58" ht="3" customHeight="1"/>
    <row r="33" spans="3:58" ht="15" customHeight="1">
      <c r="C33" s="372" t="s">
        <v>166</v>
      </c>
      <c r="D33" s="329"/>
      <c r="E33" s="329"/>
      <c r="F33" s="329" t="s">
        <v>167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168</v>
      </c>
      <c r="R33" s="329"/>
      <c r="S33" s="329"/>
      <c r="T33" s="329" t="s">
        <v>169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170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171</v>
      </c>
      <c r="BA33" s="329"/>
      <c r="BB33" s="329"/>
      <c r="BC33" s="329"/>
      <c r="BD33" s="329"/>
      <c r="BE33" s="329"/>
      <c r="BF33" s="330"/>
    </row>
    <row r="34" spans="3:58" ht="15" customHeight="1">
      <c r="C34" s="277">
        <f>IF(入力!B25="","",入力!B25)</f>
        <v>1</v>
      </c>
      <c r="D34" s="278"/>
      <c r="E34" s="279"/>
      <c r="F34" s="283" t="str">
        <f>IF(入力!C26="","",入力!C25&amp;"　"&amp;入力!E25&amp;"
"&amp;入力!C26&amp;"　"&amp;入力!E26)</f>
        <v>ヒラノ　スバル
平野　昴</v>
      </c>
      <c r="G34" s="284"/>
      <c r="H34" s="284"/>
      <c r="I34" s="284"/>
      <c r="J34" s="284"/>
      <c r="K34" s="284"/>
      <c r="L34" s="284"/>
      <c r="M34" s="284"/>
      <c r="N34" s="284"/>
      <c r="O34" s="284"/>
      <c r="P34" s="285"/>
      <c r="Q34" s="269">
        <f>IF(入力!G25="","",入力!G25)</f>
        <v>6</v>
      </c>
      <c r="R34" s="270"/>
      <c r="S34" s="271"/>
      <c r="T34" s="292" t="str">
        <f>IF(入力!I25="","",入力!I25)</f>
        <v>八千代市立萱田小学校</v>
      </c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4"/>
      <c r="AJ34" s="269">
        <f>IF(入力!M25="","",入力!M25)</f>
        <v>513657147</v>
      </c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1"/>
      <c r="AZ34" s="269">
        <f>IF(入力!P25="","",入力!P25)</f>
        <v>145</v>
      </c>
      <c r="BA34" s="270"/>
      <c r="BB34" s="270"/>
      <c r="BC34" s="270"/>
      <c r="BD34" s="270"/>
      <c r="BE34" s="270"/>
      <c r="BF34" s="275"/>
    </row>
    <row r="35" spans="3:58" ht="15" customHeight="1">
      <c r="C35" s="299"/>
      <c r="D35" s="300"/>
      <c r="E35" s="301"/>
      <c r="F35" s="302"/>
      <c r="G35" s="303"/>
      <c r="H35" s="303"/>
      <c r="I35" s="303"/>
      <c r="J35" s="303"/>
      <c r="K35" s="303"/>
      <c r="L35" s="303"/>
      <c r="M35" s="303"/>
      <c r="N35" s="303"/>
      <c r="O35" s="303"/>
      <c r="P35" s="304"/>
      <c r="Q35" s="272"/>
      <c r="R35" s="273"/>
      <c r="S35" s="274"/>
      <c r="T35" s="305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7"/>
      <c r="AJ35" s="272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4"/>
      <c r="AZ35" s="272"/>
      <c r="BA35" s="273"/>
      <c r="BB35" s="273"/>
      <c r="BC35" s="273"/>
      <c r="BD35" s="273"/>
      <c r="BE35" s="273"/>
      <c r="BF35" s="276"/>
    </row>
    <row r="36" spans="3:58" ht="15" customHeight="1">
      <c r="C36" s="277">
        <f>IF(入力!B27="","",入力!B27)</f>
        <v>2</v>
      </c>
      <c r="D36" s="278"/>
      <c r="E36" s="279"/>
      <c r="F36" s="283" t="str">
        <f>IF(入力!C28="","",入力!C27&amp;"　"&amp;入力!E27&amp;"
"&amp;入力!C28&amp;"　"&amp;入力!E28)</f>
        <v>ワタナベ　ノア
渡辺　伸空</v>
      </c>
      <c r="G36" s="284"/>
      <c r="H36" s="284"/>
      <c r="I36" s="284"/>
      <c r="J36" s="284"/>
      <c r="K36" s="284"/>
      <c r="L36" s="284"/>
      <c r="M36" s="284"/>
      <c r="N36" s="284"/>
      <c r="O36" s="284"/>
      <c r="P36" s="285"/>
      <c r="Q36" s="269">
        <f>IF(入力!G27="","",入力!G27)</f>
        <v>6</v>
      </c>
      <c r="R36" s="270"/>
      <c r="S36" s="271"/>
      <c r="T36" s="292" t="str">
        <f>IF(入力!I27="","",入力!I27)</f>
        <v>千葉市立長作小学校</v>
      </c>
      <c r="U36" s="293"/>
      <c r="V36" s="293"/>
      <c r="W36" s="293"/>
      <c r="X36" s="293"/>
      <c r="Y36" s="293"/>
      <c r="Z36" s="293"/>
      <c r="AA36" s="293"/>
      <c r="AB36" s="293"/>
      <c r="AC36" s="293"/>
      <c r="AD36" s="293"/>
      <c r="AE36" s="293"/>
      <c r="AF36" s="293"/>
      <c r="AG36" s="293"/>
      <c r="AH36" s="293"/>
      <c r="AI36" s="294"/>
      <c r="AJ36" s="269">
        <f>IF(入力!M27="","",入力!M27)</f>
        <v>513457615</v>
      </c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1"/>
      <c r="AZ36" s="269">
        <f>IF(入力!P27="","",入力!P27)</f>
        <v>152</v>
      </c>
      <c r="BA36" s="270"/>
      <c r="BB36" s="270"/>
      <c r="BC36" s="270"/>
      <c r="BD36" s="270"/>
      <c r="BE36" s="270"/>
      <c r="BF36" s="275"/>
    </row>
    <row r="37" spans="3:58" ht="15" customHeight="1">
      <c r="C37" s="299"/>
      <c r="D37" s="300"/>
      <c r="E37" s="301"/>
      <c r="F37" s="302"/>
      <c r="G37" s="303"/>
      <c r="H37" s="303"/>
      <c r="I37" s="303"/>
      <c r="J37" s="303"/>
      <c r="K37" s="303"/>
      <c r="L37" s="303"/>
      <c r="M37" s="303"/>
      <c r="N37" s="303"/>
      <c r="O37" s="303"/>
      <c r="P37" s="304"/>
      <c r="Q37" s="272"/>
      <c r="R37" s="273"/>
      <c r="S37" s="274"/>
      <c r="T37" s="305"/>
      <c r="U37" s="306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7"/>
      <c r="AJ37" s="272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4"/>
      <c r="AZ37" s="272"/>
      <c r="BA37" s="273"/>
      <c r="BB37" s="273"/>
      <c r="BC37" s="273"/>
      <c r="BD37" s="273"/>
      <c r="BE37" s="273"/>
      <c r="BF37" s="276"/>
    </row>
    <row r="38" spans="3:58" ht="15" customHeight="1">
      <c r="C38" s="277">
        <f>IF(入力!B29="","",入力!B29)</f>
        <v>3</v>
      </c>
      <c r="D38" s="278"/>
      <c r="E38" s="279"/>
      <c r="F38" s="283" t="str">
        <f>IF(入力!C30="","",入力!C29&amp;"　"&amp;入力!E29&amp;"
"&amp;入力!C30&amp;"　"&amp;入力!E30)</f>
        <v>イイヌマ　ダイスケ
飯沼　大輔</v>
      </c>
      <c r="G38" s="284"/>
      <c r="H38" s="284"/>
      <c r="I38" s="284"/>
      <c r="J38" s="284"/>
      <c r="K38" s="284"/>
      <c r="L38" s="284"/>
      <c r="M38" s="284"/>
      <c r="N38" s="284"/>
      <c r="O38" s="284"/>
      <c r="P38" s="285"/>
      <c r="Q38" s="269">
        <f>IF(入力!G29="","",入力!G29)</f>
        <v>6</v>
      </c>
      <c r="R38" s="270"/>
      <c r="S38" s="271"/>
      <c r="T38" s="292" t="str">
        <f>IF(入力!I29="","",入力!I29)</f>
        <v>八千代市立萱田南小学校</v>
      </c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4"/>
      <c r="AJ38" s="269">
        <f>IF(入力!M29="","",入力!M29)</f>
        <v>513482113</v>
      </c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1"/>
      <c r="AZ38" s="269">
        <f>IF(入力!P29="","",入力!P29)</f>
        <v>150</v>
      </c>
      <c r="BA38" s="270"/>
      <c r="BB38" s="270"/>
      <c r="BC38" s="270"/>
      <c r="BD38" s="270"/>
      <c r="BE38" s="270"/>
      <c r="BF38" s="275"/>
    </row>
    <row r="39" spans="3:58" ht="15" customHeight="1">
      <c r="C39" s="299"/>
      <c r="D39" s="300"/>
      <c r="E39" s="301"/>
      <c r="F39" s="302"/>
      <c r="G39" s="303"/>
      <c r="H39" s="303"/>
      <c r="I39" s="303"/>
      <c r="J39" s="303"/>
      <c r="K39" s="303"/>
      <c r="L39" s="303"/>
      <c r="M39" s="303"/>
      <c r="N39" s="303"/>
      <c r="O39" s="303"/>
      <c r="P39" s="304"/>
      <c r="Q39" s="272"/>
      <c r="R39" s="273"/>
      <c r="S39" s="274"/>
      <c r="T39" s="305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7"/>
      <c r="AJ39" s="272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4"/>
      <c r="AZ39" s="272"/>
      <c r="BA39" s="273"/>
      <c r="BB39" s="273"/>
      <c r="BC39" s="273"/>
      <c r="BD39" s="273"/>
      <c r="BE39" s="273"/>
      <c r="BF39" s="276"/>
    </row>
    <row r="40" spans="3:58" ht="15" customHeight="1">
      <c r="C40" s="277">
        <f>IF(入力!B31="","",入力!B31)</f>
        <v>4</v>
      </c>
      <c r="D40" s="278"/>
      <c r="E40" s="279"/>
      <c r="F40" s="283" t="str">
        <f>IF(入力!C32="","",入力!C31&amp;"　"&amp;入力!E31&amp;"
"&amp;入力!C32&amp;"　"&amp;入力!E32)</f>
        <v>スズキ　ケイタ
鈴木　啓大</v>
      </c>
      <c r="G40" s="284"/>
      <c r="H40" s="284"/>
      <c r="I40" s="284"/>
      <c r="J40" s="284"/>
      <c r="K40" s="284"/>
      <c r="L40" s="284"/>
      <c r="M40" s="284"/>
      <c r="N40" s="284"/>
      <c r="O40" s="284"/>
      <c r="P40" s="285"/>
      <c r="Q40" s="269">
        <f>IF(入力!G31="","",入力!G31)</f>
        <v>6</v>
      </c>
      <c r="R40" s="270"/>
      <c r="S40" s="271"/>
      <c r="T40" s="292" t="str">
        <f>IF(入力!I31="","",入力!I31)</f>
        <v>千葉市立長作小学校</v>
      </c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  <c r="AH40" s="293"/>
      <c r="AI40" s="294"/>
      <c r="AJ40" s="269">
        <f>IF(入力!M31="","",入力!M31)</f>
        <v>514594875</v>
      </c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1"/>
      <c r="AZ40" s="269">
        <f>IF(入力!P31="","",入力!P31)</f>
        <v>153</v>
      </c>
      <c r="BA40" s="270"/>
      <c r="BB40" s="270"/>
      <c r="BC40" s="270"/>
      <c r="BD40" s="270"/>
      <c r="BE40" s="270"/>
      <c r="BF40" s="275"/>
    </row>
    <row r="41" spans="3:58" ht="15" customHeight="1">
      <c r="C41" s="299"/>
      <c r="D41" s="300"/>
      <c r="E41" s="301"/>
      <c r="F41" s="302"/>
      <c r="G41" s="303"/>
      <c r="H41" s="303"/>
      <c r="I41" s="303"/>
      <c r="J41" s="303"/>
      <c r="K41" s="303"/>
      <c r="L41" s="303"/>
      <c r="M41" s="303"/>
      <c r="N41" s="303"/>
      <c r="O41" s="303"/>
      <c r="P41" s="304"/>
      <c r="Q41" s="272"/>
      <c r="R41" s="273"/>
      <c r="S41" s="274"/>
      <c r="T41" s="305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7"/>
      <c r="AJ41" s="272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4"/>
      <c r="AZ41" s="272"/>
      <c r="BA41" s="273"/>
      <c r="BB41" s="273"/>
      <c r="BC41" s="273"/>
      <c r="BD41" s="273"/>
      <c r="BE41" s="273"/>
      <c r="BF41" s="276"/>
    </row>
    <row r="42" spans="3:58" ht="15" customHeight="1">
      <c r="C42" s="277">
        <f>IF(入力!B33="","",入力!B33)</f>
        <v>5</v>
      </c>
      <c r="D42" s="278"/>
      <c r="E42" s="279"/>
      <c r="F42" s="283" t="str">
        <f>IF(入力!C34="","",入力!C33&amp;"　"&amp;入力!E33&amp;"
"&amp;入力!C34&amp;"　"&amp;入力!E34)</f>
        <v>イシカワ　ハヤト
石川　隼</v>
      </c>
      <c r="G42" s="284"/>
      <c r="H42" s="284"/>
      <c r="I42" s="284"/>
      <c r="J42" s="284"/>
      <c r="K42" s="284"/>
      <c r="L42" s="284"/>
      <c r="M42" s="284"/>
      <c r="N42" s="284"/>
      <c r="O42" s="284"/>
      <c r="P42" s="285"/>
      <c r="Q42" s="269">
        <f>IF(入力!G33="","",入力!G33)</f>
        <v>6</v>
      </c>
      <c r="R42" s="270"/>
      <c r="S42" s="271"/>
      <c r="T42" s="292" t="str">
        <f>IF(入力!I33="","",入力!I33)</f>
        <v>八千代市立南高津小学校</v>
      </c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4"/>
      <c r="AJ42" s="269">
        <f>IF(入力!M33="","",入力!M33)</f>
        <v>515555294</v>
      </c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1"/>
      <c r="AZ42" s="269">
        <f>IF(入力!P33="","",入力!P33)</f>
        <v>158</v>
      </c>
      <c r="BA42" s="270"/>
      <c r="BB42" s="270"/>
      <c r="BC42" s="270"/>
      <c r="BD42" s="270"/>
      <c r="BE42" s="270"/>
      <c r="BF42" s="275"/>
    </row>
    <row r="43" spans="3:58" ht="15" customHeight="1">
      <c r="C43" s="299"/>
      <c r="D43" s="300"/>
      <c r="E43" s="301"/>
      <c r="F43" s="302"/>
      <c r="G43" s="303"/>
      <c r="H43" s="303"/>
      <c r="I43" s="303"/>
      <c r="J43" s="303"/>
      <c r="K43" s="303"/>
      <c r="L43" s="303"/>
      <c r="M43" s="303"/>
      <c r="N43" s="303"/>
      <c r="O43" s="303"/>
      <c r="P43" s="304"/>
      <c r="Q43" s="272"/>
      <c r="R43" s="273"/>
      <c r="S43" s="274"/>
      <c r="T43" s="305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6"/>
      <c r="AH43" s="306"/>
      <c r="AI43" s="307"/>
      <c r="AJ43" s="272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4"/>
      <c r="AZ43" s="272"/>
      <c r="BA43" s="273"/>
      <c r="BB43" s="273"/>
      <c r="BC43" s="273"/>
      <c r="BD43" s="273"/>
      <c r="BE43" s="273"/>
      <c r="BF43" s="276"/>
    </row>
    <row r="44" spans="3:58" ht="15" customHeight="1">
      <c r="C44" s="277">
        <f>IF(入力!B35="","",入力!B35)</f>
        <v>6</v>
      </c>
      <c r="D44" s="278"/>
      <c r="E44" s="279"/>
      <c r="F44" s="283" t="str">
        <f>IF(入力!C36="","",入力!C35&amp;"　"&amp;入力!E35&amp;"
"&amp;入力!C36&amp;"　"&amp;入力!E36)</f>
        <v>フジイ　ユウタロウ
藤井　勇太郎</v>
      </c>
      <c r="G44" s="284"/>
      <c r="H44" s="284"/>
      <c r="I44" s="284"/>
      <c r="J44" s="284"/>
      <c r="K44" s="284"/>
      <c r="L44" s="284"/>
      <c r="M44" s="284"/>
      <c r="N44" s="284"/>
      <c r="O44" s="284"/>
      <c r="P44" s="285"/>
      <c r="Q44" s="269">
        <f>IF(入力!G35="","",入力!G35)</f>
        <v>6</v>
      </c>
      <c r="R44" s="270"/>
      <c r="S44" s="271"/>
      <c r="T44" s="292" t="str">
        <f>IF(入力!I35="","",入力!I35)</f>
        <v>八千代市立八千代台西小学校</v>
      </c>
      <c r="U44" s="293"/>
      <c r="V44" s="293"/>
      <c r="W44" s="293"/>
      <c r="X44" s="293"/>
      <c r="Y44" s="293"/>
      <c r="Z44" s="293"/>
      <c r="AA44" s="293"/>
      <c r="AB44" s="293"/>
      <c r="AC44" s="293"/>
      <c r="AD44" s="293"/>
      <c r="AE44" s="293"/>
      <c r="AF44" s="293"/>
      <c r="AG44" s="293"/>
      <c r="AH44" s="293"/>
      <c r="AI44" s="294"/>
      <c r="AJ44" s="269">
        <f>IF(入力!M35="","",入力!M35)</f>
        <v>514827348</v>
      </c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1"/>
      <c r="AZ44" s="269">
        <f>IF(入力!P35="","",入力!P35)</f>
        <v>150</v>
      </c>
      <c r="BA44" s="270"/>
      <c r="BB44" s="270"/>
      <c r="BC44" s="270"/>
      <c r="BD44" s="270"/>
      <c r="BE44" s="270"/>
      <c r="BF44" s="275"/>
    </row>
    <row r="45" spans="3:58" ht="15" customHeight="1">
      <c r="C45" s="299"/>
      <c r="D45" s="300"/>
      <c r="E45" s="301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4"/>
      <c r="Q45" s="272"/>
      <c r="R45" s="273"/>
      <c r="S45" s="274"/>
      <c r="T45" s="305"/>
      <c r="U45" s="306"/>
      <c r="V45" s="306"/>
      <c r="W45" s="306"/>
      <c r="X45" s="306"/>
      <c r="Y45" s="306"/>
      <c r="Z45" s="306"/>
      <c r="AA45" s="306"/>
      <c r="AB45" s="306"/>
      <c r="AC45" s="306"/>
      <c r="AD45" s="306"/>
      <c r="AE45" s="306"/>
      <c r="AF45" s="306"/>
      <c r="AG45" s="306"/>
      <c r="AH45" s="306"/>
      <c r="AI45" s="307"/>
      <c r="AJ45" s="272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4"/>
      <c r="AZ45" s="272"/>
      <c r="BA45" s="273"/>
      <c r="BB45" s="273"/>
      <c r="BC45" s="273"/>
      <c r="BD45" s="273"/>
      <c r="BE45" s="273"/>
      <c r="BF45" s="276"/>
    </row>
    <row r="46" spans="3:58" ht="15" customHeight="1">
      <c r="C46" s="277">
        <f>IF(入力!B37="","",入力!B37)</f>
        <v>7</v>
      </c>
      <c r="D46" s="278"/>
      <c r="E46" s="279"/>
      <c r="F46" s="283" t="str">
        <f>IF(入力!C38="","",入力!C37&amp;"　"&amp;入力!E37&amp;"
"&amp;入力!C38&amp;"　"&amp;入力!E38)</f>
        <v>タカハシ　カズマ
高橋　和馬</v>
      </c>
      <c r="G46" s="284"/>
      <c r="H46" s="284"/>
      <c r="I46" s="284"/>
      <c r="J46" s="284"/>
      <c r="K46" s="284"/>
      <c r="L46" s="284"/>
      <c r="M46" s="284"/>
      <c r="N46" s="284"/>
      <c r="O46" s="284"/>
      <c r="P46" s="285"/>
      <c r="Q46" s="269">
        <f>IF(入力!G37="","",入力!G37)</f>
        <v>6</v>
      </c>
      <c r="R46" s="270"/>
      <c r="S46" s="271"/>
      <c r="T46" s="292" t="str">
        <f>IF(入力!I37="","",入力!I37)</f>
        <v>白井市立南山小学校</v>
      </c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3"/>
      <c r="AF46" s="293"/>
      <c r="AG46" s="293"/>
      <c r="AH46" s="293"/>
      <c r="AI46" s="294"/>
      <c r="AJ46" s="269">
        <f>IF(入力!M37="","",入力!M37)</f>
        <v>515677968</v>
      </c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1"/>
      <c r="AZ46" s="269">
        <f>IF(入力!P37="","",入力!P37)</f>
        <v>156</v>
      </c>
      <c r="BA46" s="270"/>
      <c r="BB46" s="270"/>
      <c r="BC46" s="270"/>
      <c r="BD46" s="270"/>
      <c r="BE46" s="270"/>
      <c r="BF46" s="275"/>
    </row>
    <row r="47" spans="3:58" ht="15" customHeight="1">
      <c r="C47" s="299"/>
      <c r="D47" s="300"/>
      <c r="E47" s="301"/>
      <c r="F47" s="302"/>
      <c r="G47" s="303"/>
      <c r="H47" s="303"/>
      <c r="I47" s="303"/>
      <c r="J47" s="303"/>
      <c r="K47" s="303"/>
      <c r="L47" s="303"/>
      <c r="M47" s="303"/>
      <c r="N47" s="303"/>
      <c r="O47" s="303"/>
      <c r="P47" s="304"/>
      <c r="Q47" s="272"/>
      <c r="R47" s="273"/>
      <c r="S47" s="274"/>
      <c r="T47" s="305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7"/>
      <c r="AJ47" s="272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4"/>
      <c r="AZ47" s="272"/>
      <c r="BA47" s="273"/>
      <c r="BB47" s="273"/>
      <c r="BC47" s="273"/>
      <c r="BD47" s="273"/>
      <c r="BE47" s="273"/>
      <c r="BF47" s="276"/>
    </row>
    <row r="48" spans="3:58" ht="15" customHeight="1">
      <c r="C48" s="277">
        <f>IF(入力!B39="","",入力!B39)</f>
        <v>8</v>
      </c>
      <c r="D48" s="278"/>
      <c r="E48" s="279"/>
      <c r="F48" s="283" t="str">
        <f>IF(入力!C40="","",入力!C39&amp;"　"&amp;入力!E39&amp;"
"&amp;入力!C40&amp;"　"&amp;入力!E40)</f>
        <v>タナカ　タイセイ
田中　大聖</v>
      </c>
      <c r="G48" s="284"/>
      <c r="H48" s="284"/>
      <c r="I48" s="284"/>
      <c r="J48" s="284"/>
      <c r="K48" s="284"/>
      <c r="L48" s="284"/>
      <c r="M48" s="284"/>
      <c r="N48" s="284"/>
      <c r="O48" s="284"/>
      <c r="P48" s="285"/>
      <c r="Q48" s="269">
        <f>IF(入力!G39="","",入力!G39)</f>
        <v>4</v>
      </c>
      <c r="R48" s="270"/>
      <c r="S48" s="271"/>
      <c r="T48" s="292" t="str">
        <f>IF(入力!I39="","",入力!I39)</f>
        <v>八千代市立八千代台西小学校</v>
      </c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  <c r="AG48" s="293"/>
      <c r="AH48" s="293"/>
      <c r="AI48" s="294"/>
      <c r="AJ48" s="269">
        <f>IF(入力!M39="","",入力!M39)</f>
        <v>513657187</v>
      </c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1"/>
      <c r="AZ48" s="269">
        <f>IF(入力!P39="","",入力!P39)</f>
        <v>141</v>
      </c>
      <c r="BA48" s="270"/>
      <c r="BB48" s="270"/>
      <c r="BC48" s="270"/>
      <c r="BD48" s="270"/>
      <c r="BE48" s="270"/>
      <c r="BF48" s="275"/>
    </row>
    <row r="49" spans="3:58" ht="15" customHeight="1">
      <c r="C49" s="299"/>
      <c r="D49" s="300"/>
      <c r="E49" s="301"/>
      <c r="F49" s="302"/>
      <c r="G49" s="303"/>
      <c r="H49" s="303"/>
      <c r="I49" s="303"/>
      <c r="J49" s="303"/>
      <c r="K49" s="303"/>
      <c r="L49" s="303"/>
      <c r="M49" s="303"/>
      <c r="N49" s="303"/>
      <c r="O49" s="303"/>
      <c r="P49" s="304"/>
      <c r="Q49" s="272"/>
      <c r="R49" s="273"/>
      <c r="S49" s="274"/>
      <c r="T49" s="305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06"/>
      <c r="AI49" s="307"/>
      <c r="AJ49" s="272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4"/>
      <c r="AZ49" s="272"/>
      <c r="BA49" s="273"/>
      <c r="BB49" s="273"/>
      <c r="BC49" s="273"/>
      <c r="BD49" s="273"/>
      <c r="BE49" s="273"/>
      <c r="BF49" s="276"/>
    </row>
    <row r="50" spans="3:58" ht="15" customHeight="1">
      <c r="C50" s="277">
        <f>IF(入力!B41="","",入力!B41)</f>
        <v>9</v>
      </c>
      <c r="D50" s="278"/>
      <c r="E50" s="279"/>
      <c r="F50" s="283" t="str">
        <f>IF(入力!C42="","",入力!C41&amp;"　"&amp;入力!E41&amp;"
"&amp;入力!C42&amp;"　"&amp;入力!E42)</f>
        <v>フジイ　ソウマ
藤井　奏馬</v>
      </c>
      <c r="G50" s="284"/>
      <c r="H50" s="284"/>
      <c r="I50" s="284"/>
      <c r="J50" s="284"/>
      <c r="K50" s="284"/>
      <c r="L50" s="284"/>
      <c r="M50" s="284"/>
      <c r="N50" s="284"/>
      <c r="O50" s="284"/>
      <c r="P50" s="285"/>
      <c r="Q50" s="269">
        <f>IF(入力!G41="","",入力!G41)</f>
        <v>4</v>
      </c>
      <c r="R50" s="270"/>
      <c r="S50" s="271"/>
      <c r="T50" s="292" t="str">
        <f>IF(入力!I41="","",入力!I41)</f>
        <v>八千代市立八千代台西小学校</v>
      </c>
      <c r="U50" s="293"/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J50" s="269">
        <f>IF(入力!M41="","",入力!M41)</f>
        <v>515553581</v>
      </c>
      <c r="AK50" s="270"/>
      <c r="AL50" s="270"/>
      <c r="AM50" s="270"/>
      <c r="AN50" s="270"/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1"/>
      <c r="AZ50" s="269">
        <f>IF(入力!P41="","",入力!P41)</f>
        <v>141</v>
      </c>
      <c r="BA50" s="270"/>
      <c r="BB50" s="270"/>
      <c r="BC50" s="270"/>
      <c r="BD50" s="270"/>
      <c r="BE50" s="270"/>
      <c r="BF50" s="275"/>
    </row>
    <row r="51" spans="3:58" ht="15" customHeight="1">
      <c r="C51" s="299"/>
      <c r="D51" s="300"/>
      <c r="E51" s="301"/>
      <c r="F51" s="302"/>
      <c r="G51" s="303"/>
      <c r="H51" s="303"/>
      <c r="I51" s="303"/>
      <c r="J51" s="303"/>
      <c r="K51" s="303"/>
      <c r="L51" s="303"/>
      <c r="M51" s="303"/>
      <c r="N51" s="303"/>
      <c r="O51" s="303"/>
      <c r="P51" s="304"/>
      <c r="Q51" s="272"/>
      <c r="R51" s="273"/>
      <c r="S51" s="274"/>
      <c r="T51" s="305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  <c r="AG51" s="306"/>
      <c r="AH51" s="306"/>
      <c r="AI51" s="307"/>
      <c r="AJ51" s="272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4"/>
      <c r="AZ51" s="272"/>
      <c r="BA51" s="273"/>
      <c r="BB51" s="273"/>
      <c r="BC51" s="273"/>
      <c r="BD51" s="273"/>
      <c r="BE51" s="273"/>
      <c r="BF51" s="276"/>
    </row>
    <row r="52" spans="3:58" ht="15" customHeight="1">
      <c r="C52" s="277">
        <f>IF(入力!B43="","",入力!B43)</f>
        <v>10</v>
      </c>
      <c r="D52" s="278"/>
      <c r="E52" s="279"/>
      <c r="F52" s="283" t="str">
        <f>IF(入力!C44="","",入力!C43&amp;"　"&amp;入力!E43&amp;"
"&amp;入力!C44&amp;"　"&amp;入力!E44)</f>
        <v>アライ　ミナト
荒井　湊</v>
      </c>
      <c r="G52" s="284"/>
      <c r="H52" s="284"/>
      <c r="I52" s="284"/>
      <c r="J52" s="284"/>
      <c r="K52" s="284"/>
      <c r="L52" s="284"/>
      <c r="M52" s="284"/>
      <c r="N52" s="284"/>
      <c r="O52" s="284"/>
      <c r="P52" s="285"/>
      <c r="Q52" s="269">
        <f>IF(入力!G43="","",入力!G43)</f>
        <v>3</v>
      </c>
      <c r="R52" s="270"/>
      <c r="S52" s="271"/>
      <c r="T52" s="292" t="str">
        <f>IF(入力!I43="","",入力!I43)</f>
        <v>八千代市立萱田小学校</v>
      </c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3"/>
      <c r="AH52" s="293"/>
      <c r="AI52" s="294"/>
      <c r="AJ52" s="269">
        <f>IF(入力!M43="","",入力!M43)</f>
        <v>516044346</v>
      </c>
      <c r="AK52" s="270"/>
      <c r="AL52" s="270"/>
      <c r="AM52" s="270"/>
      <c r="AN52" s="270"/>
      <c r="AO52" s="270"/>
      <c r="AP52" s="270"/>
      <c r="AQ52" s="270"/>
      <c r="AR52" s="270"/>
      <c r="AS52" s="270"/>
      <c r="AT52" s="270"/>
      <c r="AU52" s="270"/>
      <c r="AV52" s="270"/>
      <c r="AW52" s="270"/>
      <c r="AX52" s="270"/>
      <c r="AY52" s="271"/>
      <c r="AZ52" s="269">
        <f>IF(入力!P43="","",入力!P43)</f>
        <v>140</v>
      </c>
      <c r="BA52" s="270"/>
      <c r="BB52" s="270"/>
      <c r="BC52" s="270"/>
      <c r="BD52" s="270"/>
      <c r="BE52" s="270"/>
      <c r="BF52" s="275"/>
    </row>
    <row r="53" spans="3:58" ht="15" customHeight="1">
      <c r="C53" s="299"/>
      <c r="D53" s="300"/>
      <c r="E53" s="301"/>
      <c r="F53" s="302"/>
      <c r="G53" s="303"/>
      <c r="H53" s="303"/>
      <c r="I53" s="303"/>
      <c r="J53" s="303"/>
      <c r="K53" s="303"/>
      <c r="L53" s="303"/>
      <c r="M53" s="303"/>
      <c r="N53" s="303"/>
      <c r="O53" s="303"/>
      <c r="P53" s="304"/>
      <c r="Q53" s="272"/>
      <c r="R53" s="273"/>
      <c r="S53" s="274"/>
      <c r="T53" s="305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  <c r="AG53" s="306"/>
      <c r="AH53" s="306"/>
      <c r="AI53" s="307"/>
      <c r="AJ53" s="272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4"/>
      <c r="AZ53" s="272"/>
      <c r="BA53" s="273"/>
      <c r="BB53" s="273"/>
      <c r="BC53" s="273"/>
      <c r="BD53" s="273"/>
      <c r="BE53" s="273"/>
      <c r="BF53" s="276"/>
    </row>
    <row r="54" spans="3:58" ht="15" customHeight="1">
      <c r="C54" s="277" t="str">
        <f>IF(入力!B45="","",入力!B45)</f>
        <v/>
      </c>
      <c r="D54" s="278"/>
      <c r="E54" s="279"/>
      <c r="F54" s="283" t="str">
        <f>IF(入力!C46="","",入力!C45&amp;"　"&amp;入力!E45&amp;"
"&amp;入力!C46&amp;"　"&amp;入力!E46)</f>
        <v/>
      </c>
      <c r="G54" s="284"/>
      <c r="H54" s="284"/>
      <c r="I54" s="284"/>
      <c r="J54" s="284"/>
      <c r="K54" s="284"/>
      <c r="L54" s="284"/>
      <c r="M54" s="284"/>
      <c r="N54" s="284"/>
      <c r="O54" s="284"/>
      <c r="P54" s="285"/>
      <c r="Q54" s="269" t="str">
        <f>IF(入力!G45="","",入力!G45)</f>
        <v/>
      </c>
      <c r="R54" s="270"/>
      <c r="S54" s="271"/>
      <c r="T54" s="292" t="str">
        <f>IF(入力!I45="","",入力!I45)</f>
        <v/>
      </c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294"/>
      <c r="AJ54" s="269" t="str">
        <f>IF(入力!M45="","",入力!M45)</f>
        <v/>
      </c>
      <c r="AK54" s="270"/>
      <c r="AL54" s="270"/>
      <c r="AM54" s="270"/>
      <c r="AN54" s="270"/>
      <c r="AO54" s="270"/>
      <c r="AP54" s="270"/>
      <c r="AQ54" s="270"/>
      <c r="AR54" s="270"/>
      <c r="AS54" s="270"/>
      <c r="AT54" s="270"/>
      <c r="AU54" s="270"/>
      <c r="AV54" s="270"/>
      <c r="AW54" s="270"/>
      <c r="AX54" s="270"/>
      <c r="AY54" s="271"/>
      <c r="AZ54" s="269" t="str">
        <f>IF(入力!P45="","",入力!P45)</f>
        <v/>
      </c>
      <c r="BA54" s="270"/>
      <c r="BB54" s="270"/>
      <c r="BC54" s="270"/>
      <c r="BD54" s="270"/>
      <c r="BE54" s="270"/>
      <c r="BF54" s="275"/>
    </row>
    <row r="55" spans="3:58" ht="15" customHeight="1">
      <c r="C55" s="299"/>
      <c r="D55" s="300"/>
      <c r="E55" s="301"/>
      <c r="F55" s="302"/>
      <c r="G55" s="303"/>
      <c r="H55" s="303"/>
      <c r="I55" s="303"/>
      <c r="J55" s="303"/>
      <c r="K55" s="303"/>
      <c r="L55" s="303"/>
      <c r="M55" s="303"/>
      <c r="N55" s="303"/>
      <c r="O55" s="303"/>
      <c r="P55" s="304"/>
      <c r="Q55" s="272"/>
      <c r="R55" s="273"/>
      <c r="S55" s="274"/>
      <c r="T55" s="305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  <c r="AG55" s="306"/>
      <c r="AH55" s="306"/>
      <c r="AI55" s="307"/>
      <c r="AJ55" s="272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4"/>
      <c r="AZ55" s="272"/>
      <c r="BA55" s="273"/>
      <c r="BB55" s="273"/>
      <c r="BC55" s="273"/>
      <c r="BD55" s="273"/>
      <c r="BE55" s="273"/>
      <c r="BF55" s="276"/>
    </row>
    <row r="56" spans="3:58" ht="15" customHeight="1">
      <c r="C56" s="277" t="str">
        <f>IF(入力!B47="","",入力!B47)</f>
        <v/>
      </c>
      <c r="D56" s="278"/>
      <c r="E56" s="279"/>
      <c r="F56" s="283" t="str">
        <f>IF(入力!C48="","",入力!C47&amp;"　"&amp;入力!E47&amp;"
"&amp;入力!C48&amp;"　"&amp;入力!E48)</f>
        <v/>
      </c>
      <c r="G56" s="284"/>
      <c r="H56" s="284"/>
      <c r="I56" s="284"/>
      <c r="J56" s="284"/>
      <c r="K56" s="284"/>
      <c r="L56" s="284"/>
      <c r="M56" s="284"/>
      <c r="N56" s="284"/>
      <c r="O56" s="284"/>
      <c r="P56" s="285"/>
      <c r="Q56" s="269" t="str">
        <f>IF(入力!G47="","",入力!G47)</f>
        <v/>
      </c>
      <c r="R56" s="270"/>
      <c r="S56" s="271"/>
      <c r="T56" s="292" t="str">
        <f>IF(入力!I47="","",入力!I47)</f>
        <v/>
      </c>
      <c r="U56" s="293"/>
      <c r="V56" s="293"/>
      <c r="W56" s="293"/>
      <c r="X56" s="293"/>
      <c r="Y56" s="293"/>
      <c r="Z56" s="293"/>
      <c r="AA56" s="293"/>
      <c r="AB56" s="293"/>
      <c r="AC56" s="293"/>
      <c r="AD56" s="293"/>
      <c r="AE56" s="293"/>
      <c r="AF56" s="293"/>
      <c r="AG56" s="293"/>
      <c r="AH56" s="293"/>
      <c r="AI56" s="294"/>
      <c r="AJ56" s="269" t="str">
        <f>IF(入力!M47="","",入力!M47)</f>
        <v/>
      </c>
      <c r="AK56" s="270"/>
      <c r="AL56" s="270"/>
      <c r="AM56" s="270"/>
      <c r="AN56" s="270"/>
      <c r="AO56" s="270"/>
      <c r="AP56" s="270"/>
      <c r="AQ56" s="270"/>
      <c r="AR56" s="270"/>
      <c r="AS56" s="270"/>
      <c r="AT56" s="270"/>
      <c r="AU56" s="270"/>
      <c r="AV56" s="270"/>
      <c r="AW56" s="270"/>
      <c r="AX56" s="270"/>
      <c r="AY56" s="271"/>
      <c r="AZ56" s="269" t="str">
        <f>IF(入力!P47="","",入力!P47)</f>
        <v/>
      </c>
      <c r="BA56" s="270"/>
      <c r="BB56" s="270"/>
      <c r="BC56" s="270"/>
      <c r="BD56" s="270"/>
      <c r="BE56" s="270"/>
      <c r="BF56" s="275"/>
    </row>
    <row r="57" spans="3:58" ht="15" customHeight="1">
      <c r="C57" s="280"/>
      <c r="D57" s="281"/>
      <c r="E57" s="282"/>
      <c r="F57" s="286"/>
      <c r="G57" s="287"/>
      <c r="H57" s="287"/>
      <c r="I57" s="287"/>
      <c r="J57" s="287"/>
      <c r="K57" s="287"/>
      <c r="L57" s="287"/>
      <c r="M57" s="287"/>
      <c r="N57" s="287"/>
      <c r="O57" s="287"/>
      <c r="P57" s="288"/>
      <c r="Q57" s="289"/>
      <c r="R57" s="290"/>
      <c r="S57" s="291"/>
      <c r="T57" s="295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7"/>
      <c r="AJ57" s="289"/>
      <c r="AK57" s="290"/>
      <c r="AL57" s="290"/>
      <c r="AM57" s="290"/>
      <c r="AN57" s="290"/>
      <c r="AO57" s="290"/>
      <c r="AP57" s="290"/>
      <c r="AQ57" s="290"/>
      <c r="AR57" s="290"/>
      <c r="AS57" s="290"/>
      <c r="AT57" s="290"/>
      <c r="AU57" s="290"/>
      <c r="AV57" s="290"/>
      <c r="AW57" s="290"/>
      <c r="AX57" s="290"/>
      <c r="AY57" s="291"/>
      <c r="AZ57" s="289"/>
      <c r="BA57" s="290"/>
      <c r="BB57" s="290"/>
      <c r="BC57" s="290"/>
      <c r="BD57" s="290"/>
      <c r="BE57" s="290"/>
      <c r="BF57" s="298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172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173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174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175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176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177</v>
      </c>
      <c r="BF63" s="308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178</v>
      </c>
      <c r="AL64" s="7"/>
      <c r="AM64" s="7"/>
      <c r="AN64" s="7"/>
      <c r="AO64" s="7"/>
      <c r="AP64" s="7"/>
      <c r="AQ64" s="7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AZ18:BE18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Z29:AT29"/>
    <mergeCell ref="Z27:AT2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AZ33:BF33"/>
    <mergeCell ref="C29:G29"/>
    <mergeCell ref="H29:Q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AX27:BA27"/>
    <mergeCell ref="BC27:BF27"/>
    <mergeCell ref="C28:G28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6:AY47"/>
    <mergeCell ref="AZ46:BF47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C46:E47"/>
    <mergeCell ref="F46:P47"/>
    <mergeCell ref="Q46:S47"/>
    <mergeCell ref="T46:AI47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</mergeCells>
  <phoneticPr fontId="36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9" t="s">
        <v>179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50" t="s">
        <v>130</v>
      </c>
      <c r="B2" s="250"/>
      <c r="C2" s="258" t="str">
        <f>IF(入力!C3="","",入力!C3)</f>
        <v>八千代台VBC</v>
      </c>
      <c r="D2" s="258"/>
      <c r="E2" s="258"/>
      <c r="F2" s="258"/>
      <c r="G2" s="258"/>
      <c r="H2" s="258"/>
      <c r="I2" s="258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8"/>
      <c r="D3" s="258"/>
      <c r="E3" s="258"/>
      <c r="F3" s="258"/>
      <c r="G3" s="258"/>
      <c r="H3" s="258"/>
      <c r="I3" s="258"/>
      <c r="J3" s="250"/>
      <c r="K3" s="250"/>
      <c r="L3" s="250"/>
      <c r="M3" s="250"/>
      <c r="N3" s="250"/>
      <c r="O3" s="250"/>
    </row>
    <row r="4" spans="1:15" ht="15" customHeight="1">
      <c r="A4" s="250" t="s">
        <v>131</v>
      </c>
      <c r="B4" s="250"/>
      <c r="C4" s="259">
        <f>IF(入力!C4="","",IF(入力!C5="",入力!C4,入力!C4&amp;"　　"&amp;入力!C5))</f>
        <v>435043132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61"/>
      <c r="D5" s="262"/>
      <c r="E5" s="262"/>
      <c r="F5" s="262"/>
      <c r="G5" s="262"/>
      <c r="H5" s="262"/>
      <c r="I5" s="262"/>
      <c r="J5" s="264" t="s">
        <v>132</v>
      </c>
      <c r="K5" s="264"/>
      <c r="L5" s="264"/>
      <c r="M5" s="264"/>
      <c r="N5" s="264"/>
      <c r="O5" s="265"/>
    </row>
    <row r="6" spans="1:15" ht="12" customHeight="1">
      <c r="A6" s="250" t="s">
        <v>25</v>
      </c>
      <c r="B6" s="250"/>
      <c r="C6" s="251" t="str">
        <f>IF(入力!C8="","",入力!C8&amp;"　"&amp;入力!E8)</f>
        <v>松崎　智幸</v>
      </c>
      <c r="D6" s="252"/>
      <c r="E6" s="252"/>
      <c r="F6" s="252"/>
      <c r="G6" s="266" t="s">
        <v>28</v>
      </c>
      <c r="H6" s="266"/>
      <c r="I6" s="266"/>
      <c r="J6" s="266" t="s">
        <v>29</v>
      </c>
      <c r="K6" s="266"/>
      <c r="L6" s="266"/>
      <c r="M6" s="266" t="s">
        <v>30</v>
      </c>
      <c r="N6" s="266"/>
      <c r="O6" s="266"/>
    </row>
    <row r="7" spans="1:15" ht="13.5" customHeight="1">
      <c r="A7" s="250"/>
      <c r="B7" s="250"/>
      <c r="C7" s="255"/>
      <c r="D7" s="256"/>
      <c r="E7" s="256"/>
      <c r="F7" s="256"/>
      <c r="G7" s="257">
        <f>IF(入力!G7="","",入力!G7)</f>
        <v>513652779</v>
      </c>
      <c r="H7" s="257"/>
      <c r="I7" s="257"/>
      <c r="J7" s="257" t="str">
        <f>IF(入力!J7="","",入力!J7)</f>
        <v/>
      </c>
      <c r="K7" s="257"/>
      <c r="L7" s="257"/>
      <c r="M7" s="257" t="str">
        <f>IF(入力!M7="","",入力!M7)</f>
        <v/>
      </c>
      <c r="N7" s="257"/>
      <c r="O7" s="257"/>
    </row>
    <row r="8" spans="1:15" ht="13.5" customHeight="1">
      <c r="A8" s="250"/>
      <c r="B8" s="250"/>
      <c r="C8" s="253"/>
      <c r="D8" s="254"/>
      <c r="E8" s="254"/>
      <c r="F8" s="254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0" t="s">
        <v>48</v>
      </c>
      <c r="B9" s="250"/>
      <c r="C9" s="251" t="str">
        <f>IF(入力!C10="","",入力!C10&amp;"　"&amp;入力!E10)</f>
        <v>豊田　啓子</v>
      </c>
      <c r="D9" s="252"/>
      <c r="E9" s="252"/>
      <c r="F9" s="252"/>
      <c r="G9" s="257">
        <f>IF(入力!G9="","",入力!G9)</f>
        <v>507374679</v>
      </c>
      <c r="H9" s="257"/>
      <c r="I9" s="257"/>
      <c r="J9" s="257">
        <f>IF(入力!J9="","",入力!J9)</f>
        <v>18449</v>
      </c>
      <c r="K9" s="257"/>
      <c r="L9" s="257"/>
      <c r="M9" s="257" t="str">
        <f>IF(入力!M9="","",入力!M9)</f>
        <v>申請中</v>
      </c>
      <c r="N9" s="257"/>
      <c r="O9" s="257"/>
    </row>
    <row r="10" spans="1:15" ht="14.45" customHeight="1">
      <c r="A10" s="250"/>
      <c r="B10" s="250"/>
      <c r="C10" s="253"/>
      <c r="D10" s="254"/>
      <c r="E10" s="254"/>
      <c r="F10" s="254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0" t="s">
        <v>57</v>
      </c>
      <c r="B11" s="250"/>
      <c r="C11" s="251" t="str">
        <f>IF(入力!C12="","",入力!C12&amp;"　"&amp;入力!E12)</f>
        <v>会田　智美</v>
      </c>
      <c r="D11" s="252"/>
      <c r="E11" s="252"/>
      <c r="F11" s="252"/>
      <c r="G11" s="257">
        <f>IF(入力!G11="","",入力!G11)</f>
        <v>507374491</v>
      </c>
      <c r="H11" s="257"/>
      <c r="I11" s="257"/>
      <c r="J11" s="257">
        <f>IF(入力!J11="","",入力!J11)</f>
        <v>18472</v>
      </c>
      <c r="K11" s="257"/>
      <c r="L11" s="257"/>
      <c r="M11" s="257" t="str">
        <f>IF(入力!M11="","",入力!M11)</f>
        <v>申請中</v>
      </c>
      <c r="N11" s="257"/>
      <c r="O11" s="257"/>
    </row>
    <row r="12" spans="1:15" ht="14.45" customHeight="1">
      <c r="A12" s="250"/>
      <c r="B12" s="250"/>
      <c r="C12" s="253"/>
      <c r="D12" s="254"/>
      <c r="E12" s="254"/>
      <c r="F12" s="254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0" t="s">
        <v>65</v>
      </c>
      <c r="B13" s="250"/>
      <c r="C13" s="251" t="str">
        <f>IF(入力!C14="","",入力!C14&amp;"　"&amp;入力!E14)</f>
        <v>会田　智美</v>
      </c>
      <c r="D13" s="252"/>
      <c r="E13" s="252"/>
      <c r="F13" s="252"/>
      <c r="G13" s="101"/>
      <c r="H13" s="101"/>
      <c r="I13" s="101"/>
      <c r="J13" s="101"/>
      <c r="K13" s="101"/>
      <c r="L13" s="101"/>
      <c r="M13" s="101"/>
      <c r="N13" s="101"/>
      <c r="O13" s="101"/>
    </row>
    <row r="14" spans="1:15" ht="15" customHeight="1">
      <c r="A14" s="250"/>
      <c r="B14" s="250"/>
      <c r="C14" s="253"/>
      <c r="D14" s="254"/>
      <c r="E14" s="254"/>
      <c r="F14" s="254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1:15" ht="15" customHeight="1">
      <c r="A15" s="250" t="s">
        <v>133</v>
      </c>
      <c r="B15" s="250"/>
      <c r="C15" s="251" t="str">
        <f>IF(入力!C16="","",入力!C16&amp;"　"&amp;入力!E16)</f>
        <v>会田　智美</v>
      </c>
      <c r="D15" s="252"/>
      <c r="E15" s="252"/>
      <c r="F15" s="267" t="s">
        <v>134</v>
      </c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ht="15" customHeight="1">
      <c r="A16" s="250"/>
      <c r="B16" s="250"/>
      <c r="C16" s="253"/>
      <c r="D16" s="254"/>
      <c r="E16" s="254"/>
      <c r="F16" s="268"/>
      <c r="G16" s="101"/>
      <c r="H16" s="101"/>
      <c r="I16" s="101"/>
      <c r="J16" s="101"/>
      <c r="K16" s="101"/>
      <c r="L16" s="101"/>
      <c r="M16" s="101"/>
      <c r="N16" s="101"/>
      <c r="O16" s="101"/>
    </row>
    <row r="17" spans="1:15" ht="14.45" customHeight="1">
      <c r="A17" s="250" t="s">
        <v>67</v>
      </c>
      <c r="B17" s="250"/>
      <c r="C17" s="258" t="str">
        <f>IF(入力!C17="","",入力!C17&amp;"　"&amp;入力!E17)</f>
        <v>八千代市八千代台北9-12-6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0"/>
      <c r="B18" s="250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0" t="s">
        <v>68</v>
      </c>
      <c r="B19" s="250"/>
      <c r="C19" s="258" t="str">
        <f>IF(入力!C19="","",入力!C19&amp;"　"&amp;入力!E19)</f>
        <v>090-5527-3208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0"/>
      <c r="B20" s="250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0" t="s">
        <v>69</v>
      </c>
      <c r="B21" s="250"/>
      <c r="C21" s="258" t="str">
        <f>IF(入力!C21="","",入力!C21&amp;"－"&amp;入力!E21&amp;"－"&amp;入力!G21)</f>
        <v/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0"/>
      <c r="B22" s="250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0"/>
      <c r="B23" s="250" t="s">
        <v>71</v>
      </c>
      <c r="C23" s="250" t="s">
        <v>135</v>
      </c>
      <c r="D23" s="250"/>
      <c r="E23" s="250"/>
      <c r="F23" s="250"/>
      <c r="G23" s="250" t="s">
        <v>74</v>
      </c>
      <c r="H23" s="250"/>
      <c r="I23" s="250" t="s">
        <v>75</v>
      </c>
      <c r="J23" s="250"/>
      <c r="K23" s="250"/>
      <c r="L23" s="250"/>
      <c r="M23" s="250" t="s">
        <v>76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>
        <f>IF(入力!B25="","",入力!B25)</f>
        <v>1</v>
      </c>
      <c r="C25" s="251" t="str">
        <f>IF(入力!C26="","",入力!C26&amp;"　"&amp;入力!E26)</f>
        <v>平野　昴</v>
      </c>
      <c r="D25" s="252"/>
      <c r="E25" s="252"/>
      <c r="F25" s="252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八千代市立萱田小学校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513657147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53"/>
      <c r="D26" s="254"/>
      <c r="E26" s="254"/>
      <c r="F26" s="254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51" t="str">
        <f>IF(入力!C28="","",入力!C28&amp;"　"&amp;入力!E28)</f>
        <v>渡辺　伸空</v>
      </c>
      <c r="D27" s="252"/>
      <c r="E27" s="252"/>
      <c r="F27" s="252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千葉市立長作小学校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513457615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53"/>
      <c r="D28" s="254"/>
      <c r="E28" s="254"/>
      <c r="F28" s="254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51" t="str">
        <f>IF(入力!C30="","",入力!C30&amp;"　"&amp;入力!E30)</f>
        <v>飯沼　大輔</v>
      </c>
      <c r="D29" s="252"/>
      <c r="E29" s="252"/>
      <c r="F29" s="252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八千代市立萱田南小学校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513482113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53"/>
      <c r="D30" s="254"/>
      <c r="E30" s="254"/>
      <c r="F30" s="254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51" t="str">
        <f>IF(入力!C32="","",入力!C32&amp;"　"&amp;入力!E32)</f>
        <v>鈴木　啓大</v>
      </c>
      <c r="D31" s="252"/>
      <c r="E31" s="252"/>
      <c r="F31" s="252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千葉市立長作小学校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514594875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53"/>
      <c r="D32" s="254"/>
      <c r="E32" s="254"/>
      <c r="F32" s="254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51" t="str">
        <f>IF(入力!C34="","",入力!C34&amp;"　"&amp;入力!E34)</f>
        <v>石川　隼</v>
      </c>
      <c r="D33" s="252"/>
      <c r="E33" s="252"/>
      <c r="F33" s="252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八千代市立南高津小学校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515555294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53"/>
      <c r="D34" s="254"/>
      <c r="E34" s="254"/>
      <c r="F34" s="254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51" t="str">
        <f>IF(入力!C36="","",入力!C36&amp;"　"&amp;入力!E36)</f>
        <v>藤井　勇太郎</v>
      </c>
      <c r="D35" s="252"/>
      <c r="E35" s="252"/>
      <c r="F35" s="252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八千代市立八千代台西小学校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514827348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53"/>
      <c r="D36" s="254"/>
      <c r="E36" s="254"/>
      <c r="F36" s="254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51" t="str">
        <f>IF(入力!C38="","",入力!C38&amp;"　"&amp;入力!E38)</f>
        <v>高橋　和馬</v>
      </c>
      <c r="D37" s="252"/>
      <c r="E37" s="252"/>
      <c r="F37" s="252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白井市立南山小学校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515677968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53"/>
      <c r="D38" s="254"/>
      <c r="E38" s="254"/>
      <c r="F38" s="254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51" t="str">
        <f>IF(入力!C40="","",入力!C40&amp;"　"&amp;入力!E40)</f>
        <v>田中　大聖</v>
      </c>
      <c r="D39" s="252"/>
      <c r="E39" s="252"/>
      <c r="F39" s="252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八千代市立八千代台西小学校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513657187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53"/>
      <c r="D40" s="254"/>
      <c r="E40" s="254"/>
      <c r="F40" s="254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51" t="str">
        <f>IF(入力!C42="","",入力!C42&amp;"　"&amp;入力!E42)</f>
        <v>藤井　奏馬</v>
      </c>
      <c r="D41" s="252"/>
      <c r="E41" s="252"/>
      <c r="F41" s="252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八千代市立八千代台西小学校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515553581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53"/>
      <c r="D42" s="254"/>
      <c r="E42" s="254"/>
      <c r="F42" s="254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51" t="str">
        <f>IF(入力!C44="","",入力!C44&amp;"　"&amp;入力!E44)</f>
        <v>荒井　湊</v>
      </c>
      <c r="D43" s="252"/>
      <c r="E43" s="252"/>
      <c r="F43" s="252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八千代市立萱田小学校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516044346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53"/>
      <c r="D44" s="254"/>
      <c r="E44" s="254"/>
      <c r="F44" s="254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 t="str">
        <f>IF(入力!B45="","",入力!B45)</f>
        <v/>
      </c>
      <c r="C45" s="251" t="str">
        <f>IF(入力!C46="","",入力!C46&amp;"　"&amp;入力!E46)</f>
        <v/>
      </c>
      <c r="D45" s="252"/>
      <c r="E45" s="252"/>
      <c r="F45" s="252"/>
      <c r="G45" s="250" t="str">
        <f>IF(入力!G45="","",入力!G45)</f>
        <v/>
      </c>
      <c r="H45" s="250" t="str">
        <f>IF(入力!H45="","",入力!H45)</f>
        <v/>
      </c>
      <c r="I45" s="250" t="str">
        <f>IF(入力!I45="","",入力!I45)</f>
        <v/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 t="str">
        <f>IF(入力!M45="","",入力!M45)</f>
        <v/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53"/>
      <c r="D46" s="254"/>
      <c r="E46" s="254"/>
      <c r="F46" s="254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 t="str">
        <f>IF(入力!B47="","",入力!B47)</f>
        <v/>
      </c>
      <c r="C47" s="251" t="str">
        <f>IF(入力!C48="","",入力!C48&amp;"　"&amp;入力!E48)</f>
        <v/>
      </c>
      <c r="D47" s="252"/>
      <c r="E47" s="252"/>
      <c r="F47" s="252"/>
      <c r="G47" s="250" t="str">
        <f>IF(入力!G47="","",入力!G47)</f>
        <v/>
      </c>
      <c r="H47" s="250" t="str">
        <f>IF(入力!H47="","",入力!H47)</f>
        <v/>
      </c>
      <c r="I47" s="250" t="str">
        <f>IF(入力!I47="","",入力!I47)</f>
        <v/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 t="str">
        <f>IF(入力!M47="","",入力!M47)</f>
        <v/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53"/>
      <c r="D48" s="254"/>
      <c r="E48" s="254"/>
      <c r="F48" s="254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51" t="str">
        <f>IF(入力!C50="","",入力!C50&amp;"　"&amp;入力!E50)</f>
        <v/>
      </c>
      <c r="D49" s="252"/>
      <c r="E49" s="252"/>
      <c r="F49" s="252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53"/>
      <c r="D50" s="254"/>
      <c r="E50" s="254"/>
      <c r="F50" s="254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51" t="str">
        <f>IF(入力!C52="","",入力!C52&amp;"　"&amp;入力!E52)</f>
        <v/>
      </c>
      <c r="D51" s="252"/>
      <c r="E51" s="252"/>
      <c r="F51" s="252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53"/>
      <c r="D52" s="254"/>
      <c r="E52" s="254"/>
      <c r="F52" s="254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25:A26"/>
    <mergeCell ref="A27:A28"/>
    <mergeCell ref="A29:A30"/>
    <mergeCell ref="A31:A32"/>
    <mergeCell ref="A33:A34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B41:B42"/>
    <mergeCell ref="B43:B44"/>
    <mergeCell ref="B45:B46"/>
    <mergeCell ref="B47:B48"/>
    <mergeCell ref="B49:B50"/>
    <mergeCell ref="A49:A50"/>
    <mergeCell ref="A51:A52"/>
    <mergeCell ref="A41:A42"/>
    <mergeCell ref="A43:A44"/>
    <mergeCell ref="A45:A46"/>
    <mergeCell ref="A47:A48"/>
    <mergeCell ref="A35:A3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G45:H46"/>
    <mergeCell ref="I45:L46"/>
    <mergeCell ref="M45:O46"/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C41:F42"/>
    <mergeCell ref="C37:F38"/>
    <mergeCell ref="G39:H40"/>
    <mergeCell ref="I39:L40"/>
    <mergeCell ref="M39:O40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</mergeCells>
  <phoneticPr fontId="36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9" t="s">
        <v>180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50" t="s">
        <v>130</v>
      </c>
      <c r="B2" s="250"/>
      <c r="C2" s="258" t="str">
        <f>IF(入力!C3="","",入力!C3)</f>
        <v>八千代台VBC</v>
      </c>
      <c r="D2" s="258"/>
      <c r="E2" s="258"/>
      <c r="F2" s="258"/>
      <c r="G2" s="258"/>
      <c r="H2" s="258"/>
      <c r="I2" s="258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8"/>
      <c r="D3" s="258"/>
      <c r="E3" s="258"/>
      <c r="F3" s="258"/>
      <c r="G3" s="258"/>
      <c r="H3" s="258"/>
      <c r="I3" s="258"/>
      <c r="J3" s="250"/>
      <c r="K3" s="250"/>
      <c r="L3" s="250"/>
      <c r="M3" s="250"/>
      <c r="N3" s="250"/>
      <c r="O3" s="250"/>
    </row>
    <row r="4" spans="1:15" ht="15" customHeight="1">
      <c r="A4" s="250" t="s">
        <v>131</v>
      </c>
      <c r="B4" s="250"/>
      <c r="C4" s="259">
        <f>IF(入力!C4="","",IF(入力!C5="",入力!C4,入力!C4&amp;"　　"&amp;入力!C5))</f>
        <v>435043132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61"/>
      <c r="D5" s="262"/>
      <c r="E5" s="262"/>
      <c r="F5" s="262"/>
      <c r="G5" s="262"/>
      <c r="H5" s="262"/>
      <c r="I5" s="262"/>
      <c r="J5" s="264" t="s">
        <v>132</v>
      </c>
      <c r="K5" s="264"/>
      <c r="L5" s="264"/>
      <c r="M5" s="264"/>
      <c r="N5" s="264"/>
      <c r="O5" s="265"/>
    </row>
    <row r="6" spans="1:15" ht="12" customHeight="1">
      <c r="A6" s="250" t="s">
        <v>25</v>
      </c>
      <c r="B6" s="250"/>
      <c r="C6" s="251" t="str">
        <f>IF(入力!C8="","",入力!C8&amp;"　"&amp;入力!E8)</f>
        <v>松崎　智幸</v>
      </c>
      <c r="D6" s="252"/>
      <c r="E6" s="252"/>
      <c r="F6" s="252"/>
      <c r="G6" s="266" t="s">
        <v>28</v>
      </c>
      <c r="H6" s="266"/>
      <c r="I6" s="266"/>
      <c r="J6" s="266" t="s">
        <v>29</v>
      </c>
      <c r="K6" s="266"/>
      <c r="L6" s="266"/>
      <c r="M6" s="266" t="s">
        <v>30</v>
      </c>
      <c r="N6" s="266"/>
      <c r="O6" s="266"/>
    </row>
    <row r="7" spans="1:15" ht="13.5" customHeight="1">
      <c r="A7" s="250"/>
      <c r="B7" s="250"/>
      <c r="C7" s="255"/>
      <c r="D7" s="256"/>
      <c r="E7" s="256"/>
      <c r="F7" s="256"/>
      <c r="G7" s="257">
        <f>IF(入力!G7="","",入力!G7)</f>
        <v>513652779</v>
      </c>
      <c r="H7" s="257"/>
      <c r="I7" s="257"/>
      <c r="J7" s="257" t="str">
        <f>IF(入力!J7="","",入力!J7)</f>
        <v/>
      </c>
      <c r="K7" s="257"/>
      <c r="L7" s="257"/>
      <c r="M7" s="257" t="str">
        <f>IF(入力!M7="","",入力!M7)</f>
        <v/>
      </c>
      <c r="N7" s="257"/>
      <c r="O7" s="257"/>
    </row>
    <row r="8" spans="1:15" ht="13.5" customHeight="1">
      <c r="A8" s="250"/>
      <c r="B8" s="250"/>
      <c r="C8" s="253"/>
      <c r="D8" s="254"/>
      <c r="E8" s="254"/>
      <c r="F8" s="254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0" t="s">
        <v>48</v>
      </c>
      <c r="B9" s="250"/>
      <c r="C9" s="251" t="str">
        <f>IF(入力!C10="","",入力!C10&amp;"　"&amp;入力!E10)</f>
        <v>豊田　啓子</v>
      </c>
      <c r="D9" s="252"/>
      <c r="E9" s="252"/>
      <c r="F9" s="252"/>
      <c r="G9" s="257">
        <f>IF(入力!G9="","",入力!G9)</f>
        <v>507374679</v>
      </c>
      <c r="H9" s="257"/>
      <c r="I9" s="257"/>
      <c r="J9" s="257">
        <f>IF(入力!J9="","",入力!J9)</f>
        <v>18449</v>
      </c>
      <c r="K9" s="257"/>
      <c r="L9" s="257"/>
      <c r="M9" s="257" t="str">
        <f>IF(入力!M9="","",入力!M9)</f>
        <v>申請中</v>
      </c>
      <c r="N9" s="257"/>
      <c r="O9" s="257"/>
    </row>
    <row r="10" spans="1:15" ht="14.45" customHeight="1">
      <c r="A10" s="250"/>
      <c r="B10" s="250"/>
      <c r="C10" s="253"/>
      <c r="D10" s="254"/>
      <c r="E10" s="254"/>
      <c r="F10" s="254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0" t="s">
        <v>57</v>
      </c>
      <c r="B11" s="250"/>
      <c r="C11" s="251" t="str">
        <f>IF(入力!C12="","",入力!C12&amp;"　"&amp;入力!E12)</f>
        <v>会田　智美</v>
      </c>
      <c r="D11" s="252"/>
      <c r="E11" s="252"/>
      <c r="F11" s="252"/>
      <c r="G11" s="257">
        <f>IF(入力!G11="","",入力!G11)</f>
        <v>507374491</v>
      </c>
      <c r="H11" s="257"/>
      <c r="I11" s="257"/>
      <c r="J11" s="257">
        <f>IF(入力!J11="","",入力!J11)</f>
        <v>18472</v>
      </c>
      <c r="K11" s="257"/>
      <c r="L11" s="257"/>
      <c r="M11" s="257" t="str">
        <f>IF(入力!M11="","",入力!M11)</f>
        <v>申請中</v>
      </c>
      <c r="N11" s="257"/>
      <c r="O11" s="257"/>
    </row>
    <row r="12" spans="1:15" ht="14.45" customHeight="1">
      <c r="A12" s="250"/>
      <c r="B12" s="250"/>
      <c r="C12" s="253"/>
      <c r="D12" s="254"/>
      <c r="E12" s="254"/>
      <c r="F12" s="254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0" t="s">
        <v>65</v>
      </c>
      <c r="B13" s="250"/>
      <c r="C13" s="251" t="str">
        <f>IF(入力!C14="","",入力!C14&amp;"　"&amp;入力!E14)</f>
        <v>会田　智美</v>
      </c>
      <c r="D13" s="252"/>
      <c r="E13" s="252"/>
      <c r="F13" s="252"/>
      <c r="G13" s="101"/>
      <c r="H13" s="101"/>
      <c r="I13" s="101"/>
      <c r="J13" s="101"/>
      <c r="K13" s="101"/>
      <c r="L13" s="101"/>
      <c r="M13" s="101"/>
      <c r="N13" s="101"/>
      <c r="O13" s="101"/>
    </row>
    <row r="14" spans="1:15" ht="15" customHeight="1">
      <c r="A14" s="250"/>
      <c r="B14" s="250"/>
      <c r="C14" s="253"/>
      <c r="D14" s="254"/>
      <c r="E14" s="254"/>
      <c r="F14" s="254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1:15" ht="15" customHeight="1">
      <c r="A15" s="250" t="s">
        <v>133</v>
      </c>
      <c r="B15" s="250"/>
      <c r="C15" s="251" t="str">
        <f>IF(入力!C16="","",入力!C16&amp;"　"&amp;入力!E16)</f>
        <v>会田　智美</v>
      </c>
      <c r="D15" s="252"/>
      <c r="E15" s="252"/>
      <c r="F15" s="267" t="s">
        <v>134</v>
      </c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ht="15" customHeight="1">
      <c r="A16" s="250"/>
      <c r="B16" s="250"/>
      <c r="C16" s="253"/>
      <c r="D16" s="254"/>
      <c r="E16" s="254"/>
      <c r="F16" s="268"/>
      <c r="G16" s="101"/>
      <c r="H16" s="101"/>
      <c r="I16" s="101"/>
      <c r="J16" s="101"/>
      <c r="K16" s="101"/>
      <c r="L16" s="101"/>
      <c r="M16" s="101"/>
      <c r="N16" s="101"/>
      <c r="O16" s="101"/>
    </row>
    <row r="17" spans="1:15" ht="14.45" customHeight="1">
      <c r="A17" s="250" t="s">
        <v>67</v>
      </c>
      <c r="B17" s="250"/>
      <c r="C17" s="258" t="str">
        <f>IF(入力!C17="","",入力!C17&amp;"　"&amp;入力!E17)</f>
        <v>八千代市八千代台北9-12-6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0"/>
      <c r="B18" s="250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0" t="s">
        <v>68</v>
      </c>
      <c r="B19" s="250"/>
      <c r="C19" s="258" t="str">
        <f>IF(入力!C19="","",入力!C19&amp;"　"&amp;入力!E19)</f>
        <v>090-5527-3208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0"/>
      <c r="B20" s="250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0" t="s">
        <v>69</v>
      </c>
      <c r="B21" s="250"/>
      <c r="C21" s="258" t="str">
        <f>IF(入力!C21="","",入力!C21&amp;"－"&amp;入力!E21&amp;"－"&amp;入力!G21)</f>
        <v/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0"/>
      <c r="B22" s="250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0"/>
      <c r="B23" s="250" t="s">
        <v>71</v>
      </c>
      <c r="C23" s="250" t="s">
        <v>135</v>
      </c>
      <c r="D23" s="250"/>
      <c r="E23" s="250"/>
      <c r="F23" s="250"/>
      <c r="G23" s="250" t="s">
        <v>74</v>
      </c>
      <c r="H23" s="250"/>
      <c r="I23" s="250" t="s">
        <v>75</v>
      </c>
      <c r="J23" s="250"/>
      <c r="K23" s="250"/>
      <c r="L23" s="250"/>
      <c r="M23" s="250" t="s">
        <v>76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>
        <f>IF(入力!B25="","",入力!B25)</f>
        <v>1</v>
      </c>
      <c r="C25" s="251" t="str">
        <f>IF(入力!C26="","",入力!C26&amp;"　"&amp;入力!E26)</f>
        <v>平野　昴</v>
      </c>
      <c r="D25" s="252"/>
      <c r="E25" s="252"/>
      <c r="F25" s="252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八千代市立萱田小学校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513657147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53"/>
      <c r="D26" s="254"/>
      <c r="E26" s="254"/>
      <c r="F26" s="254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51" t="str">
        <f>IF(入力!C28="","",入力!C28&amp;"　"&amp;入力!E28)</f>
        <v>渡辺　伸空</v>
      </c>
      <c r="D27" s="252"/>
      <c r="E27" s="252"/>
      <c r="F27" s="252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千葉市立長作小学校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513457615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53"/>
      <c r="D28" s="254"/>
      <c r="E28" s="254"/>
      <c r="F28" s="254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51" t="str">
        <f>IF(入力!C30="","",入力!C30&amp;"　"&amp;入力!E30)</f>
        <v>飯沼　大輔</v>
      </c>
      <c r="D29" s="252"/>
      <c r="E29" s="252"/>
      <c r="F29" s="252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八千代市立萱田南小学校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513482113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53"/>
      <c r="D30" s="254"/>
      <c r="E30" s="254"/>
      <c r="F30" s="254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51" t="str">
        <f>IF(入力!C32="","",入力!C32&amp;"　"&amp;入力!E32)</f>
        <v>鈴木　啓大</v>
      </c>
      <c r="D31" s="252"/>
      <c r="E31" s="252"/>
      <c r="F31" s="252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千葉市立長作小学校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514594875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53"/>
      <c r="D32" s="254"/>
      <c r="E32" s="254"/>
      <c r="F32" s="254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51" t="str">
        <f>IF(入力!C34="","",入力!C34&amp;"　"&amp;入力!E34)</f>
        <v>石川　隼</v>
      </c>
      <c r="D33" s="252"/>
      <c r="E33" s="252"/>
      <c r="F33" s="252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八千代市立南高津小学校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515555294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53"/>
      <c r="D34" s="254"/>
      <c r="E34" s="254"/>
      <c r="F34" s="254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51" t="str">
        <f>IF(入力!C36="","",入力!C36&amp;"　"&amp;入力!E36)</f>
        <v>藤井　勇太郎</v>
      </c>
      <c r="D35" s="252"/>
      <c r="E35" s="252"/>
      <c r="F35" s="252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八千代市立八千代台西小学校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514827348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53"/>
      <c r="D36" s="254"/>
      <c r="E36" s="254"/>
      <c r="F36" s="254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51" t="str">
        <f>IF(入力!C38="","",入力!C38&amp;"　"&amp;入力!E38)</f>
        <v>高橋　和馬</v>
      </c>
      <c r="D37" s="252"/>
      <c r="E37" s="252"/>
      <c r="F37" s="252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白井市立南山小学校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515677968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53"/>
      <c r="D38" s="254"/>
      <c r="E38" s="254"/>
      <c r="F38" s="254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51" t="str">
        <f>IF(入力!C40="","",入力!C40&amp;"　"&amp;入力!E40)</f>
        <v>田中　大聖</v>
      </c>
      <c r="D39" s="252"/>
      <c r="E39" s="252"/>
      <c r="F39" s="252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八千代市立八千代台西小学校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513657187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53"/>
      <c r="D40" s="254"/>
      <c r="E40" s="254"/>
      <c r="F40" s="254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51" t="str">
        <f>IF(入力!C42="","",入力!C42&amp;"　"&amp;入力!E42)</f>
        <v>藤井　奏馬</v>
      </c>
      <c r="D41" s="252"/>
      <c r="E41" s="252"/>
      <c r="F41" s="252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八千代市立八千代台西小学校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515553581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53"/>
      <c r="D42" s="254"/>
      <c r="E42" s="254"/>
      <c r="F42" s="254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51" t="str">
        <f>IF(入力!C44="","",入力!C44&amp;"　"&amp;入力!E44)</f>
        <v>荒井　湊</v>
      </c>
      <c r="D43" s="252"/>
      <c r="E43" s="252"/>
      <c r="F43" s="252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八千代市立萱田小学校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516044346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53"/>
      <c r="D44" s="254"/>
      <c r="E44" s="254"/>
      <c r="F44" s="254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 t="str">
        <f>IF(入力!B45="","",入力!B45)</f>
        <v/>
      </c>
      <c r="C45" s="251" t="str">
        <f>IF(入力!C46="","",入力!C46&amp;"　"&amp;入力!E46)</f>
        <v/>
      </c>
      <c r="D45" s="252"/>
      <c r="E45" s="252"/>
      <c r="F45" s="252"/>
      <c r="G45" s="250" t="str">
        <f>IF(入力!G45="","",入力!G45)</f>
        <v/>
      </c>
      <c r="H45" s="250" t="str">
        <f>IF(入力!H45="","",入力!H45)</f>
        <v/>
      </c>
      <c r="I45" s="250" t="str">
        <f>IF(入力!I45="","",入力!I45)</f>
        <v/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 t="str">
        <f>IF(入力!M45="","",入力!M45)</f>
        <v/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53"/>
      <c r="D46" s="254"/>
      <c r="E46" s="254"/>
      <c r="F46" s="254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 t="str">
        <f>IF(入力!B47="","",入力!B47)</f>
        <v/>
      </c>
      <c r="C47" s="251" t="str">
        <f>IF(入力!C48="","",入力!C48&amp;"　"&amp;入力!E48)</f>
        <v/>
      </c>
      <c r="D47" s="252"/>
      <c r="E47" s="252"/>
      <c r="F47" s="252"/>
      <c r="G47" s="250" t="str">
        <f>IF(入力!G47="","",入力!G47)</f>
        <v/>
      </c>
      <c r="H47" s="250" t="str">
        <f>IF(入力!H47="","",入力!H47)</f>
        <v/>
      </c>
      <c r="I47" s="250" t="str">
        <f>IF(入力!I47="","",入力!I47)</f>
        <v/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 t="str">
        <f>IF(入力!M47="","",入力!M47)</f>
        <v/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53"/>
      <c r="D48" s="254"/>
      <c r="E48" s="254"/>
      <c r="F48" s="254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51" t="str">
        <f>IF(入力!C50="","",入力!C50&amp;"　"&amp;入力!E50)</f>
        <v/>
      </c>
      <c r="D49" s="252"/>
      <c r="E49" s="252"/>
      <c r="F49" s="252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53"/>
      <c r="D50" s="254"/>
      <c r="E50" s="254"/>
      <c r="F50" s="254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51" t="str">
        <f>IF(入力!C52="","",入力!C52&amp;"　"&amp;入力!E52)</f>
        <v/>
      </c>
      <c r="D51" s="252"/>
      <c r="E51" s="252"/>
      <c r="F51" s="252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53"/>
      <c r="D52" s="254"/>
      <c r="E52" s="254"/>
      <c r="F52" s="254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</mergeCells>
  <phoneticPr fontId="36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30" t="s">
        <v>181</v>
      </c>
      <c r="B1" s="430"/>
      <c r="D1" s="22" t="s">
        <v>182</v>
      </c>
      <c r="E1" s="23" t="s">
        <v>183</v>
      </c>
      <c r="F1" s="24" t="s">
        <v>184</v>
      </c>
      <c r="G1" s="22" t="s">
        <v>182</v>
      </c>
      <c r="H1" s="23" t="s">
        <v>185</v>
      </c>
      <c r="I1" s="24" t="s">
        <v>186</v>
      </c>
      <c r="J1" s="22" t="s">
        <v>182</v>
      </c>
      <c r="K1" s="23" t="s">
        <v>185</v>
      </c>
      <c r="L1" s="24" t="s">
        <v>186</v>
      </c>
      <c r="M1" s="22" t="s">
        <v>182</v>
      </c>
      <c r="N1" s="23" t="s">
        <v>185</v>
      </c>
      <c r="O1" s="24" t="s">
        <v>186</v>
      </c>
      <c r="P1" s="22" t="s">
        <v>182</v>
      </c>
      <c r="Q1" s="23" t="s">
        <v>185</v>
      </c>
      <c r="R1" s="24" t="s">
        <v>186</v>
      </c>
      <c r="S1" s="22" t="s">
        <v>182</v>
      </c>
      <c r="T1" s="23" t="s">
        <v>185</v>
      </c>
      <c r="U1" s="24" t="s">
        <v>186</v>
      </c>
      <c r="V1" s="22" t="s">
        <v>182</v>
      </c>
      <c r="W1" s="23" t="s">
        <v>185</v>
      </c>
      <c r="X1" s="24" t="s">
        <v>186</v>
      </c>
      <c r="Y1" s="22" t="s">
        <v>182</v>
      </c>
      <c r="Z1" s="23" t="s">
        <v>185</v>
      </c>
      <c r="AA1" s="24" t="s">
        <v>186</v>
      </c>
      <c r="AB1" s="22" t="s">
        <v>182</v>
      </c>
      <c r="AC1" s="23" t="s">
        <v>185</v>
      </c>
      <c r="AD1" s="24" t="s">
        <v>186</v>
      </c>
      <c r="AE1" s="22" t="s">
        <v>182</v>
      </c>
      <c r="AF1" s="23" t="s">
        <v>185</v>
      </c>
      <c r="AG1" s="24" t="s">
        <v>186</v>
      </c>
      <c r="AH1" s="22" t="s">
        <v>182</v>
      </c>
      <c r="AI1" s="23" t="s">
        <v>185</v>
      </c>
      <c r="AJ1" s="24" t="s">
        <v>186</v>
      </c>
    </row>
    <row r="2" spans="1:41">
      <c r="A2" s="430"/>
      <c r="B2" s="430"/>
      <c r="C2" s="25"/>
      <c r="D2" s="26">
        <v>1</v>
      </c>
      <c r="E2" s="27" t="s">
        <v>187</v>
      </c>
      <c r="F2" s="28">
        <v>42443</v>
      </c>
      <c r="G2" s="26">
        <v>1.01</v>
      </c>
      <c r="H2" s="27" t="s">
        <v>187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20" t="s">
        <v>188</v>
      </c>
      <c r="B4" s="421"/>
      <c r="C4" s="421"/>
      <c r="D4" s="421"/>
      <c r="E4" s="421"/>
      <c r="F4" s="421"/>
      <c r="G4" s="422"/>
      <c r="H4" s="23" t="s">
        <v>189</v>
      </c>
      <c r="I4" s="23" t="s">
        <v>80</v>
      </c>
      <c r="J4" s="423" t="s">
        <v>190</v>
      </c>
      <c r="K4" s="421"/>
      <c r="L4" s="421"/>
      <c r="M4" s="421"/>
      <c r="N4" s="421"/>
      <c r="O4" s="421"/>
      <c r="P4" s="421"/>
      <c r="Q4" s="422"/>
    </row>
    <row r="5" spans="1:41" ht="72" customHeight="1">
      <c r="A5" s="424"/>
      <c r="B5" s="425"/>
      <c r="C5" s="425"/>
      <c r="D5" s="425"/>
      <c r="E5" s="425"/>
      <c r="F5" s="425"/>
      <c r="G5" s="426"/>
      <c r="H5" s="27" t="str">
        <f>IF(入力!J3="","",入力!J3)</f>
        <v>男子</v>
      </c>
      <c r="I5" s="27">
        <f>入力!Y25</f>
        <v>12</v>
      </c>
      <c r="J5" s="427" t="str">
        <f>IF(入力!A55="","",入力!A55)</f>
        <v>　新人大会の雪辱を見事に晴らして県大会に出場！！課題克服のために縄跳びを練習に取り入れたり、練習の最後まで声を出し続けたりしてきました。その成果は・・・これから更にパワーアップ！スリムアップ目指します。楽しく！元気よく！そして勝負する！</v>
      </c>
      <c r="K5" s="428"/>
      <c r="L5" s="428"/>
      <c r="M5" s="428"/>
      <c r="N5" s="428"/>
      <c r="O5" s="428"/>
      <c r="P5" s="428"/>
      <c r="Q5" s="429"/>
    </row>
    <row r="6" spans="1:41">
      <c r="A6" s="22" t="s">
        <v>191</v>
      </c>
      <c r="B6" s="23" t="s">
        <v>9</v>
      </c>
      <c r="C6" s="23" t="s">
        <v>192</v>
      </c>
      <c r="D6" s="23" t="s">
        <v>193</v>
      </c>
      <c r="E6" s="23" t="s">
        <v>189</v>
      </c>
      <c r="F6" s="23" t="s">
        <v>194</v>
      </c>
      <c r="G6" s="23" t="s">
        <v>195</v>
      </c>
      <c r="H6" s="23" t="s">
        <v>141</v>
      </c>
      <c r="I6" s="23" t="s">
        <v>196</v>
      </c>
      <c r="J6" s="23" t="s">
        <v>197</v>
      </c>
      <c r="K6" s="23" t="s">
        <v>198</v>
      </c>
      <c r="L6" s="23" t="s">
        <v>199</v>
      </c>
      <c r="M6" s="23" t="s">
        <v>200</v>
      </c>
      <c r="N6" s="23" t="s">
        <v>201</v>
      </c>
      <c r="O6" s="23" t="s">
        <v>202</v>
      </c>
      <c r="P6" s="23" t="s">
        <v>203</v>
      </c>
      <c r="Q6" s="23" t="s">
        <v>204</v>
      </c>
      <c r="R6" s="23" t="s">
        <v>205</v>
      </c>
      <c r="S6" s="23" t="s">
        <v>206</v>
      </c>
      <c r="T6" s="23" t="s">
        <v>207</v>
      </c>
      <c r="U6" s="23" t="s">
        <v>208</v>
      </c>
      <c r="V6" s="23" t="s">
        <v>208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12007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南支部</v>
      </c>
      <c r="E7" s="31" t="str">
        <f>IF(入力!J3="","",入力!J3)</f>
        <v>男子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435043132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209</v>
      </c>
      <c r="B15" s="23" t="s">
        <v>210</v>
      </c>
      <c r="C15" s="23" t="s">
        <v>211</v>
      </c>
      <c r="D15" s="23" t="s">
        <v>212</v>
      </c>
      <c r="E15" s="23" t="s">
        <v>213</v>
      </c>
      <c r="F15" s="23" t="s">
        <v>214</v>
      </c>
      <c r="G15" s="23" t="s">
        <v>215</v>
      </c>
      <c r="H15" s="23" t="s">
        <v>216</v>
      </c>
      <c r="I15" s="23" t="s">
        <v>217</v>
      </c>
      <c r="J15" s="23" t="s">
        <v>218</v>
      </c>
      <c r="K15" s="23" t="s">
        <v>219</v>
      </c>
      <c r="L15" s="23" t="s">
        <v>33</v>
      </c>
      <c r="M15" s="23" t="s">
        <v>220</v>
      </c>
      <c r="N15" s="23" t="s">
        <v>221</v>
      </c>
      <c r="O15" s="23" t="s">
        <v>222</v>
      </c>
      <c r="P15" s="23" t="s">
        <v>223</v>
      </c>
      <c r="Q15" s="23" t="s">
        <v>224</v>
      </c>
      <c r="R15" s="23" t="s">
        <v>194</v>
      </c>
      <c r="S15" s="23" t="s">
        <v>195</v>
      </c>
      <c r="T15" s="23" t="s">
        <v>225</v>
      </c>
      <c r="U15" s="23" t="s">
        <v>226</v>
      </c>
      <c r="V15" s="23" t="s">
        <v>227</v>
      </c>
      <c r="W15" s="23" t="s">
        <v>228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229</v>
      </c>
      <c r="C16" s="31" t="str">
        <f>IF(入力!C8="","",入力!C8)</f>
        <v>松崎</v>
      </c>
      <c r="D16" s="31" t="str">
        <f>IF(入力!E8="","",入力!E8)</f>
        <v>智幸</v>
      </c>
      <c r="E16" s="31" t="str">
        <f>IF(入力!C7="","",入力!C7)</f>
        <v>マツザキ</v>
      </c>
      <c r="F16" s="31" t="str">
        <f>IF(入力!E7="","",入力!E7)</f>
        <v>トモユキ</v>
      </c>
      <c r="G16" s="31">
        <f>IF(入力!G7="","",入力!G7)</f>
        <v>513652779</v>
      </c>
      <c r="H16" s="31" t="str">
        <f>IF(入力!J7="","",入力!J7)</f>
        <v/>
      </c>
      <c r="I16" s="31" t="str">
        <f>IF(入力!M7="","",入力!M7)</f>
        <v/>
      </c>
      <c r="J16" s="31"/>
      <c r="K16" s="31"/>
      <c r="L16" s="31">
        <f>IF(入力!AT7="","",入力!AT7)</f>
        <v>43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八千代市八千代台北9-13-13</v>
      </c>
      <c r="U16" s="31" t="str">
        <f>IF(入力!AL7="","",入力!AL7)</f>
        <v>090</v>
      </c>
      <c r="V16" s="31" t="str">
        <f>IF(入力!AK8="","",入力!AK8)</f>
        <v>4046</v>
      </c>
      <c r="W16" s="31" t="str">
        <f>IF(入力!AP8="","",入力!AP8)</f>
        <v>6526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230</v>
      </c>
      <c r="C17" s="31" t="str">
        <f>IF(入力!C10="","",入力!C10)</f>
        <v>豊田</v>
      </c>
      <c r="D17" s="31" t="str">
        <f>IF(入力!E10="","",入力!E10)</f>
        <v>啓子</v>
      </c>
      <c r="E17" s="31" t="str">
        <f>IF(入力!C9="","",入力!C9)</f>
        <v>トヨダ</v>
      </c>
      <c r="F17" s="31" t="str">
        <f>IF(入力!E9="","",入力!E9)</f>
        <v>ケイコ</v>
      </c>
      <c r="G17" s="31">
        <f>IF(入力!G9="","",入力!G9)</f>
        <v>507374679</v>
      </c>
      <c r="H17" s="31">
        <f>IF(入力!J9="","",入力!J9)</f>
        <v>18449</v>
      </c>
      <c r="I17" s="31" t="str">
        <f>IF(入力!M9="","",入力!M9)</f>
        <v>申請中</v>
      </c>
      <c r="J17" s="31"/>
      <c r="K17" s="31"/>
      <c r="L17" s="31">
        <f>IF(入力!AT9="","",入力!AT9)</f>
        <v>55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八千代市八千代台北12-15-5</v>
      </c>
      <c r="U17" s="31" t="str">
        <f>IF(入力!AL9="","",入力!AL9)</f>
        <v>090</v>
      </c>
      <c r="V17" s="31" t="str">
        <f>IF(入力!AK10="","",入力!AK10)</f>
        <v>7834</v>
      </c>
      <c r="W17" s="31" t="str">
        <f>IF(入力!AP10="","",入力!AP10)</f>
        <v>1422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231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232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156</v>
      </c>
      <c r="C20" s="31" t="str">
        <f>IF(入力!C12="","",入力!C12)</f>
        <v>会田</v>
      </c>
      <c r="D20" s="31" t="str">
        <f>IF(入力!E12="","",入力!E12)</f>
        <v>智美</v>
      </c>
      <c r="E20" s="31" t="str">
        <f>IF(入力!C11="","",入力!C11)</f>
        <v>アイダ</v>
      </c>
      <c r="F20" s="31" t="str">
        <f>IF(入力!E11="","",入力!E11)</f>
        <v>サトミ</v>
      </c>
      <c r="G20" s="31">
        <f>IF(入力!G11="","",入力!G11)</f>
        <v>507374491</v>
      </c>
      <c r="H20" s="31">
        <f>IF(入力!J11="","",入力!J11)</f>
        <v>18472</v>
      </c>
      <c r="I20" s="31" t="str">
        <f>IF(入力!M11="","",入力!M11)</f>
        <v>申請中</v>
      </c>
      <c r="J20" s="31"/>
      <c r="K20" s="31"/>
      <c r="L20" s="31">
        <f>IF(入力!AT11="","",入力!AT11)</f>
        <v>52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八千代市八千代台北9-12-6</v>
      </c>
      <c r="U20" s="31" t="str">
        <f>IF(入力!AL11="","",入力!AL11)</f>
        <v>090</v>
      </c>
      <c r="V20" s="31" t="str">
        <f>IF(入力!AK12="","",入力!AK12)</f>
        <v>5527</v>
      </c>
      <c r="W20" s="31" t="str">
        <f>IF(入力!AP12="","",入力!AP12)</f>
        <v>3208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233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234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52</v>
      </c>
      <c r="M22" s="31"/>
      <c r="N22" s="31" t="str">
        <f>IF(入力!C21="","",入力!C21)</f>
        <v/>
      </c>
      <c r="O22" s="31" t="str">
        <f>IF(入力!E21="","",入力!E21)</f>
        <v/>
      </c>
      <c r="P22" s="31" t="str">
        <f>IF(入力!G21="","",入力!G21)</f>
        <v/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235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100</v>
      </c>
      <c r="C24" s="66" t="str">
        <f>VLOOKUP($B$51,$A$53:$F$352,3)</f>
        <v>平野</v>
      </c>
      <c r="D24" s="66" t="str">
        <f>VLOOKUP($B$51,$A$53:$F$352,4)</f>
        <v>昴</v>
      </c>
      <c r="E24" s="66" t="str">
        <f>VLOOKUP($B$51,$A$53:$F$352,5)</f>
        <v>ヒラノ</v>
      </c>
      <c r="F24" s="66" t="str">
        <f>VLOOKUP($B$51,$A$53:$F$352,6)</f>
        <v>スバル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236</v>
      </c>
      <c r="B51" s="37">
        <f>IF(入力!Y33="","",入力!Y33)</f>
        <v>1</v>
      </c>
    </row>
    <row r="52" spans="1:41">
      <c r="A52" s="38" t="s">
        <v>237</v>
      </c>
      <c r="B52" s="39" t="s">
        <v>166</v>
      </c>
      <c r="C52" s="23" t="s">
        <v>238</v>
      </c>
      <c r="D52" s="23" t="s">
        <v>239</v>
      </c>
      <c r="E52" s="23" t="s">
        <v>240</v>
      </c>
      <c r="F52" s="23" t="s">
        <v>241</v>
      </c>
      <c r="G52" s="23" t="s">
        <v>215</v>
      </c>
      <c r="H52" s="23" t="s">
        <v>242</v>
      </c>
      <c r="I52" s="23" t="s">
        <v>168</v>
      </c>
      <c r="J52" s="23" t="s">
        <v>243</v>
      </c>
      <c r="K52" s="23" t="s">
        <v>244</v>
      </c>
      <c r="L52" s="23" t="s">
        <v>245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>
        <f>IF(入力!B25="","",入力!B25)</f>
        <v>1</v>
      </c>
      <c r="C53" s="31" t="str">
        <f>IF(入力!C26="","",入力!C26)</f>
        <v>平野</v>
      </c>
      <c r="D53" s="31" t="str">
        <f>IF(入力!E26="","",入力!E26)</f>
        <v>昴</v>
      </c>
      <c r="E53" s="31" t="str">
        <f>IF(入力!C25="","",入力!C25)</f>
        <v>ヒラノ</v>
      </c>
      <c r="F53" s="31" t="str">
        <f>IF(入力!E25="","",入力!E25)</f>
        <v>スバル</v>
      </c>
      <c r="G53" s="31">
        <f>IF(入力!M25="","",入力!M25)</f>
        <v>513657147</v>
      </c>
      <c r="H53" s="31" t="str">
        <f>IF(入力!I25="","",入力!I25)</f>
        <v>八千代市立萱田小学校</v>
      </c>
      <c r="I53" s="31">
        <f>IF(入力!G25="","",入力!G25)</f>
        <v>6</v>
      </c>
      <c r="J53" s="31">
        <f>IF(入力!P25="","",入力!P25)</f>
        <v>145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渡辺</v>
      </c>
      <c r="D54" s="31" t="str">
        <f>IF(入力!E28="","",入力!E28)</f>
        <v>伸空</v>
      </c>
      <c r="E54" s="31" t="str">
        <f>IF(入力!C27="","",入力!C27)</f>
        <v>ワタナベ</v>
      </c>
      <c r="F54" s="31" t="str">
        <f>IF(入力!E27="","",入力!E27)</f>
        <v>ノア</v>
      </c>
      <c r="G54" s="31">
        <f>IF(入力!M27="","",入力!M27)</f>
        <v>513457615</v>
      </c>
      <c r="H54" s="31" t="str">
        <f>IF(入力!I27="","",入力!I27)</f>
        <v>千葉市立長作小学校</v>
      </c>
      <c r="I54" s="31">
        <f>IF(入力!G27="","",入力!G27)</f>
        <v>6</v>
      </c>
      <c r="J54" s="31">
        <f>IF(入力!P27="","",入力!P27)</f>
        <v>152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飯沼</v>
      </c>
      <c r="D55" s="31" t="str">
        <f>IF(入力!E30="","",入力!E30)</f>
        <v>大輔</v>
      </c>
      <c r="E55" s="31" t="str">
        <f>IF(入力!C29="","",入力!C29)</f>
        <v>イイヌマ</v>
      </c>
      <c r="F55" s="31" t="str">
        <f>IF(入力!E29="","",入力!E29)</f>
        <v>ダイスケ</v>
      </c>
      <c r="G55" s="31">
        <f>IF(入力!M29="","",入力!M29)</f>
        <v>513482113</v>
      </c>
      <c r="H55" s="31" t="str">
        <f>IF(入力!I29="","",入力!I29)</f>
        <v>八千代市立萱田南小学校</v>
      </c>
      <c r="I55" s="31">
        <f>IF(入力!G29="","",入力!G29)</f>
        <v>6</v>
      </c>
      <c r="J55" s="31">
        <f>IF(入力!P29="","",入力!P29)</f>
        <v>150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鈴木</v>
      </c>
      <c r="D56" s="31" t="str">
        <f>IF(入力!E32="","",入力!E32)</f>
        <v>啓大</v>
      </c>
      <c r="E56" s="31" t="str">
        <f>IF(入力!C31="","",入力!C31)</f>
        <v>スズキ</v>
      </c>
      <c r="F56" s="31" t="str">
        <f>IF(入力!E31="","",入力!E31)</f>
        <v>ケイタ</v>
      </c>
      <c r="G56" s="31">
        <f>IF(入力!M31="","",入力!M31)</f>
        <v>514594875</v>
      </c>
      <c r="H56" s="31" t="str">
        <f>IF(入力!I31="","",入力!I31)</f>
        <v>千葉市立長作小学校</v>
      </c>
      <c r="I56" s="31">
        <f>IF(入力!G31="","",入力!G31)</f>
        <v>6</v>
      </c>
      <c r="J56" s="31">
        <f>IF(入力!P31="","",入力!P31)</f>
        <v>153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石川</v>
      </c>
      <c r="D57" s="31" t="str">
        <f>IF(入力!E34="","",入力!E34)</f>
        <v>隼</v>
      </c>
      <c r="E57" s="31" t="str">
        <f>IF(入力!C33="","",入力!C33)</f>
        <v>イシカワ</v>
      </c>
      <c r="F57" s="31" t="str">
        <f>IF(入力!E33="","",入力!E33)</f>
        <v>ハヤト</v>
      </c>
      <c r="G57" s="31">
        <f>IF(入力!M33="","",入力!M33)</f>
        <v>515555294</v>
      </c>
      <c r="H57" s="31" t="str">
        <f>IF(入力!I33="","",入力!I33)</f>
        <v>八千代市立南高津小学校</v>
      </c>
      <c r="I57" s="31">
        <f>IF(入力!G33="","",入力!G33)</f>
        <v>6</v>
      </c>
      <c r="J57" s="31">
        <f>IF(入力!P33="","",入力!P33)</f>
        <v>158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藤井</v>
      </c>
      <c r="D58" s="31" t="str">
        <f>IF(入力!E36="","",入力!E36)</f>
        <v>勇太郎</v>
      </c>
      <c r="E58" s="31" t="str">
        <f>IF(入力!C35="","",入力!C35)</f>
        <v>フジイ</v>
      </c>
      <c r="F58" s="31" t="str">
        <f>IF(入力!E35="","",入力!E35)</f>
        <v>ユウタロウ</v>
      </c>
      <c r="G58" s="31">
        <f>IF(入力!M35="","",入力!M35)</f>
        <v>514827348</v>
      </c>
      <c r="H58" s="31" t="str">
        <f>IF(入力!I35="","",入力!I35)</f>
        <v>八千代市立八千代台西小学校</v>
      </c>
      <c r="I58" s="31">
        <f>IF(入力!G35="","",入力!G35)</f>
        <v>6</v>
      </c>
      <c r="J58" s="31">
        <f>IF(入力!P35="","",入力!P35)</f>
        <v>150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高橋</v>
      </c>
      <c r="D59" s="31" t="str">
        <f>IF(入力!E38="","",入力!E38)</f>
        <v>和馬</v>
      </c>
      <c r="E59" s="31" t="str">
        <f>IF(入力!C37="","",入力!C37)</f>
        <v>タカハシ</v>
      </c>
      <c r="F59" s="31" t="str">
        <f>IF(入力!E37="","",入力!E37)</f>
        <v>カズマ</v>
      </c>
      <c r="G59" s="31">
        <f>IF(入力!M37="","",入力!M37)</f>
        <v>515677968</v>
      </c>
      <c r="H59" s="31" t="str">
        <f>IF(入力!I37="","",入力!I37)</f>
        <v>白井市立南山小学校</v>
      </c>
      <c r="I59" s="31">
        <f>IF(入力!G37="","",入力!G37)</f>
        <v>6</v>
      </c>
      <c r="J59" s="31">
        <f>IF(入力!P37="","",入力!P37)</f>
        <v>156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田中</v>
      </c>
      <c r="D60" s="31" t="str">
        <f>IF(入力!E40="","",入力!E40)</f>
        <v>大聖</v>
      </c>
      <c r="E60" s="31" t="str">
        <f>IF(入力!C39="","",入力!C39)</f>
        <v>タナカ</v>
      </c>
      <c r="F60" s="31" t="str">
        <f>IF(入力!E39="","",入力!E39)</f>
        <v>タイセイ</v>
      </c>
      <c r="G60" s="31">
        <f>IF(入力!M39="","",入力!M39)</f>
        <v>513657187</v>
      </c>
      <c r="H60" s="31" t="str">
        <f>IF(入力!I39="","",入力!I39)</f>
        <v>八千代市立八千代台西小学校</v>
      </c>
      <c r="I60" s="31">
        <f>IF(入力!G39="","",入力!G39)</f>
        <v>4</v>
      </c>
      <c r="J60" s="31">
        <f>IF(入力!P39="","",入力!P39)</f>
        <v>141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藤井</v>
      </c>
      <c r="D61" s="31" t="str">
        <f>IF(入力!E42="","",入力!E42)</f>
        <v>奏馬</v>
      </c>
      <c r="E61" s="31" t="str">
        <f>IF(入力!C41="","",入力!C41)</f>
        <v>フジイ</v>
      </c>
      <c r="F61" s="31" t="str">
        <f>IF(入力!E41="","",入力!E41)</f>
        <v>ソウマ</v>
      </c>
      <c r="G61" s="31">
        <f>IF(入力!M41="","",入力!M41)</f>
        <v>515553581</v>
      </c>
      <c r="H61" s="31" t="str">
        <f>IF(入力!I41="","",入力!I41)</f>
        <v>八千代市立八千代台西小学校</v>
      </c>
      <c r="I61" s="31">
        <f>IF(入力!G41="","",入力!G41)</f>
        <v>4</v>
      </c>
      <c r="J61" s="31">
        <f>IF(入力!P41="","",入力!P41)</f>
        <v>141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荒井</v>
      </c>
      <c r="D62" s="31" t="str">
        <f>IF(入力!E44="","",入力!E44)</f>
        <v>湊</v>
      </c>
      <c r="E62" s="31" t="str">
        <f>IF(入力!C43="","",入力!C43)</f>
        <v>アライ</v>
      </c>
      <c r="F62" s="31" t="str">
        <f>IF(入力!E43="","",入力!E43)</f>
        <v>ミナト</v>
      </c>
      <c r="G62" s="31">
        <f>IF(入力!M43="","",入力!M43)</f>
        <v>516044346</v>
      </c>
      <c r="H62" s="31" t="str">
        <f>IF(入力!I43="","",入力!I43)</f>
        <v>八千代市立萱田小学校</v>
      </c>
      <c r="I62" s="31">
        <f>IF(入力!G43="","",入力!G43)</f>
        <v>3</v>
      </c>
      <c r="J62" s="31">
        <f>IF(入力!P43="","",入力!P43)</f>
        <v>140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 t="str">
        <f>IF(入力!B45="","",入力!B45)</f>
        <v/>
      </c>
      <c r="C63" s="31" t="str">
        <f>IF(入力!C46="","",入力!C46)</f>
        <v/>
      </c>
      <c r="D63" s="31" t="str">
        <f>IF(入力!E46="","",入力!E46)</f>
        <v/>
      </c>
      <c r="E63" s="31" t="str">
        <f>IF(入力!C45="","",入力!C45)</f>
        <v/>
      </c>
      <c r="F63" s="31" t="str">
        <f>IF(入力!E45="","",入力!E45)</f>
        <v/>
      </c>
      <c r="G63" s="31" t="str">
        <f>IF(入力!M45="","",入力!M45)</f>
        <v/>
      </c>
      <c r="H63" s="31" t="str">
        <f>IF(入力!I45="","",入力!I45)</f>
        <v/>
      </c>
      <c r="I63" s="31" t="str">
        <f>IF(入力!G45="","",入力!G45)</f>
        <v/>
      </c>
      <c r="J63" s="31" t="str">
        <f>IF(入力!P45="","",入力!P45)</f>
        <v/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6"/>
  <pageMargins left="0.69930555555555551" right="0.69930555555555551" top="0.75" bottom="0.75" header="0.3" footer="0.3"/>
  <pageSetup paperSize="9" firstPageNumber="4294963191" orientation="portrait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Miki</cp:lastModifiedBy>
  <cp:revision/>
  <cp:lastPrinted>1899-12-30T00:00:00Z</cp:lastPrinted>
  <dcterms:created xsi:type="dcterms:W3CDTF">2014-04-05T09:56:00Z</dcterms:created>
  <dcterms:modified xsi:type="dcterms:W3CDTF">2018-05-18T13:40:20Z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