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千葉県小学生連盟\2019年度\新人大会\プログラム\"/>
    </mc:Choice>
  </mc:AlternateContent>
  <xr:revisionPtr revIDLastSave="0" documentId="8_{E0F2535F-E095-45C8-9BE4-0B0A3B9EFE5C}" xr6:coauthVersionLast="45" xr6:coauthVersionMax="45" xr10:uidLastSave="{00000000-0000-0000-0000-000000000000}"/>
  <workbookProtection lockStructure="1"/>
  <bookViews>
    <workbookView xWindow="390" yWindow="390" windowWidth="22140" windowHeight="1560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4" i="6"/>
  <c r="C54" i="6"/>
  <c r="D54" i="6"/>
  <c r="E54" i="6"/>
  <c r="F54" i="6"/>
  <c r="G54" i="6"/>
  <c r="H54" i="6"/>
  <c r="I54" i="6"/>
  <c r="J54" i="6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7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2" s="1"/>
  <c r="C19" i="1"/>
  <c r="C19" i="2" s="1"/>
  <c r="V55" i="1"/>
  <c r="E24" i="6" l="1"/>
  <c r="F24" i="6"/>
  <c r="D24" i="6"/>
  <c r="C24" i="6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C19" i="4"/>
  <c r="C19" i="5"/>
  <c r="C17" i="5"/>
</calcChain>
</file>

<file path=xl/sharedStrings.xml><?xml version="1.0" encoding="utf-8"?>
<sst xmlns="http://schemas.openxmlformats.org/spreadsheetml/2006/main" count="417" uniqueCount="249">
  <si>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</si>
  <si>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</si>
  <si>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ヤチヨダイバレーボールクラブ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</si>
  <si>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</si>
  <si>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</si>
  <si>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</si>
  <si>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</si>
  <si>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</si>
  <si>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</si>
  <si>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</si>
  <si>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</si>
  <si>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八千代市</t>
  </si>
  <si>
    <t>女子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</si>
  <si>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</si>
  <si>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</si>
  <si>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</si>
  <si>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</si>
  <si>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</si>
  <si>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</si>
  <si>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</si>
  <si>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</si>
  <si>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</si>
  <si>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</si>
  <si>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</si>
  <si>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</si>
  <si>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</si>
  <si>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</si>
  <si>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</si>
  <si>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</si>
  <si>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</si>
  <si>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</si>
  <si>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</si>
  <si>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</si>
  <si>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</si>
  <si>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マツザキ</t>
  </si>
  <si>
    <t>トモユキ</t>
  </si>
  <si>
    <t>〒</t>
  </si>
  <si>
    <t>276</t>
  </si>
  <si>
    <t>―</t>
  </si>
  <si>
    <t>0031</t>
  </si>
  <si>
    <t>（</t>
  </si>
  <si>
    <t>090</t>
  </si>
  <si>
    <t>）</t>
  </si>
  <si>
    <t>松崎</t>
  </si>
  <si>
    <t>智幸</t>
  </si>
  <si>
    <t>八千代市八千代台北9-13-13</t>
  </si>
  <si>
    <t>4046</t>
  </si>
  <si>
    <t>6526</t>
  </si>
  <si>
    <r>
      <rPr>
        <sz val="11"/>
        <color indexed="8"/>
        <rFont val="ＭＳ Ｐゴシック"/>
        <charset val="128"/>
      </rPr>
      <t>コーチ</t>
    </r>
  </si>
  <si>
    <t>フジサキ</t>
  </si>
  <si>
    <t>トモナリ</t>
  </si>
  <si>
    <t>274</t>
  </si>
  <si>
    <t>080</t>
  </si>
  <si>
    <t>藤崎</t>
  </si>
  <si>
    <t>智成</t>
  </si>
  <si>
    <t>習志野市鷺沼台4-3-17</t>
  </si>
  <si>
    <t>1061</t>
  </si>
  <si>
    <t>8841</t>
  </si>
  <si>
    <r>
      <rPr>
        <sz val="11"/>
        <color indexed="8"/>
        <rFont val="ＭＳ Ｐゴシック"/>
        <charset val="128"/>
      </rPr>
      <t>マネージャー</t>
    </r>
  </si>
  <si>
    <t>トヨダ</t>
  </si>
  <si>
    <t>ケイコ</t>
  </si>
  <si>
    <t>0433454</t>
  </si>
  <si>
    <t>豊田</t>
  </si>
  <si>
    <t>啓子</t>
  </si>
  <si>
    <t>八千代市八千代台北12-15-5</t>
  </si>
  <si>
    <t>7834</t>
  </si>
  <si>
    <t>1422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</si>
  <si>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</si>
  <si>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</si>
  <si>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アイダ</t>
  </si>
  <si>
    <t>サトミ</t>
  </si>
  <si>
    <t>会田</t>
  </si>
  <si>
    <t>智美</t>
  </si>
  <si>
    <t>八千代市八千代台北9-12-6</t>
  </si>
  <si>
    <t>5527</t>
  </si>
  <si>
    <t>3208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</si>
  <si>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</si>
  <si>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</si>
  <si>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</si>
  <si>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</si>
  <si>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</si>
  <si>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</si>
  <si>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</si>
  <si>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</si>
  <si>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</si>
  <si>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</si>
  <si>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</si>
  <si>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</si>
  <si>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</si>
  <si>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</si>
  <si>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</si>
  <si>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タナカ</t>
  </si>
  <si>
    <t>タイセイ</t>
  </si>
  <si>
    <t>八千代台西小学校</t>
  </si>
  <si>
    <t>田中</t>
  </si>
  <si>
    <t>大聖</t>
  </si>
  <si>
    <t>フジイ</t>
  </si>
  <si>
    <t>ソウマ</t>
  </si>
  <si>
    <t>藤井</t>
  </si>
  <si>
    <t>奏馬</t>
  </si>
  <si>
    <t>ナカエ</t>
  </si>
  <si>
    <t>ショウタ</t>
  </si>
  <si>
    <t>南高津小学校</t>
  </si>
  <si>
    <t>中江</t>
  </si>
  <si>
    <t>咲太</t>
  </si>
  <si>
    <t>アライ</t>
  </si>
  <si>
    <t>ミナト</t>
  </si>
  <si>
    <t>萱田小学校</t>
  </si>
  <si>
    <t>荒井</t>
  </si>
  <si>
    <t>湊</t>
  </si>
  <si>
    <t>キャプテン</t>
  </si>
  <si>
    <t>ハルト</t>
  </si>
  <si>
    <t>鷺沼小学校</t>
  </si>
  <si>
    <t>陽斗</t>
  </si>
  <si>
    <t>オカダ</t>
  </si>
  <si>
    <t>ユウキ</t>
  </si>
  <si>
    <t>岡田</t>
  </si>
  <si>
    <t>佑樹</t>
  </si>
  <si>
    <t>カンノ</t>
  </si>
  <si>
    <t>高津小学校</t>
  </si>
  <si>
    <t>菅野</t>
  </si>
  <si>
    <t>タカオカ</t>
  </si>
  <si>
    <t>ソラ</t>
  </si>
  <si>
    <t>髙岡</t>
  </si>
  <si>
    <t>蒼空</t>
  </si>
  <si>
    <t>ヤナギ</t>
  </si>
  <si>
    <t>トモヤ</t>
  </si>
  <si>
    <t>柳</t>
  </si>
  <si>
    <t>智也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</si>
  <si>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</si>
  <si>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</si>
  <si>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我慢の１年を経て、2年越しで念願の県大会への切符を手にしました！目の前の一戦一戦を勝ち抜くことが目標！！中江の華麗なレシーブから藤井の気持ちの入ったトスを田中がとにかく打ち抜く！！元気な４年生たちと共に力を合わせて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</si>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</sst>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41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indexed="8"/>
      <name val="ＭＳ ゴシック"/>
      <charset val="128"/>
    </font>
    <font>
      <sz val="11"/>
      <color indexed="8"/>
      <name val="ＭＳ Ｐゴシック"/>
      <charset val="128"/>
    </font>
    <font>
      <sz val="12"/>
      <color indexed="8"/>
      <name val="Meiryo UI"/>
      <charset val="128"/>
    </font>
    <font>
      <sz val="16"/>
      <color indexed="8"/>
      <name val="ＭＳ ゴシック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32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  <protection locked="0"/>
    </xf>
    <xf numFmtId="0" fontId="14" fillId="0" borderId="2" xfId="0" applyNumberFormat="1" applyFont="1" applyFill="1" applyBorder="1" applyAlignment="1" applyProtection="1">
      <alignment vertical="center"/>
      <protection locked="0"/>
    </xf>
    <xf numFmtId="0" fontId="14" fillId="0" borderId="21" xfId="0" applyNumberFormat="1" applyFont="1" applyFill="1" applyBorder="1" applyAlignment="1" applyProtection="1">
      <alignment vertical="center"/>
      <protection locked="0"/>
    </xf>
    <xf numFmtId="0" fontId="14" fillId="0" borderId="22" xfId="0" applyNumberFormat="1" applyFont="1" applyFill="1" applyBorder="1" applyAlignment="1" applyProtection="1">
      <alignment vertical="center"/>
      <protection locked="0"/>
    </xf>
    <xf numFmtId="0" fontId="3" fillId="4" borderId="9" xfId="0" applyNumberFormat="1" applyFont="1" applyFill="1" applyBorder="1" applyAlignment="1" applyProtection="1">
      <alignment vertical="center"/>
    </xf>
    <xf numFmtId="0" fontId="3" fillId="4" borderId="15" xfId="0" applyNumberFormat="1" applyFont="1" applyFill="1" applyBorder="1" applyAlignment="1" applyProtection="1">
      <alignment vertical="center"/>
    </xf>
    <xf numFmtId="0" fontId="0" fillId="3" borderId="23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0" fillId="4" borderId="25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17" fillId="0" borderId="21" xfId="0" applyNumberFormat="1" applyFont="1" applyFill="1" applyBorder="1" applyAlignment="1" applyProtection="1">
      <alignment horizontal="left" vertical="center"/>
    </xf>
    <xf numFmtId="0" fontId="13" fillId="3" borderId="27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3" fillId="3" borderId="29" xfId="0" applyNumberFormat="1" applyFont="1" applyFill="1" applyBorder="1" applyAlignment="1" applyProtection="1">
      <alignment horizontal="center" vertical="center" wrapText="1"/>
    </xf>
    <xf numFmtId="0" fontId="3" fillId="3" borderId="30" xfId="0" applyNumberFormat="1" applyFont="1" applyFill="1" applyBorder="1" applyAlignment="1" applyProtection="1">
      <alignment horizontal="center" vertical="center" wrapText="1"/>
    </xf>
    <xf numFmtId="0" fontId="39" fillId="0" borderId="83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3" borderId="54" xfId="0" applyNumberFormat="1" applyFont="1" applyFill="1" applyBorder="1" applyAlignment="1" applyProtection="1">
      <alignment horizontal="center" vertical="center"/>
    </xf>
    <xf numFmtId="0" fontId="3" fillId="3" borderId="35" xfId="0" applyNumberFormat="1" applyFont="1" applyFill="1" applyBorder="1" applyAlignment="1" applyProtection="1">
      <alignment horizontal="center" vertical="center"/>
    </xf>
    <xf numFmtId="0" fontId="3" fillId="3" borderId="74" xfId="0" applyNumberFormat="1" applyFont="1" applyFill="1" applyBorder="1" applyAlignment="1" applyProtection="1">
      <alignment horizontal="center" vertical="center"/>
    </xf>
    <xf numFmtId="0" fontId="0" fillId="3" borderId="35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3" fillId="3" borderId="33" xfId="0" applyNumberFormat="1" applyFont="1" applyFill="1" applyBorder="1" applyAlignment="1" applyProtection="1">
      <alignment horizontal="center" vertical="center"/>
    </xf>
    <xf numFmtId="0" fontId="34" fillId="0" borderId="47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7" borderId="47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53" xfId="0" applyNumberFormat="1" applyFont="1" applyFill="1" applyBorder="1" applyAlignment="1" applyProtection="1">
      <alignment horizontal="center" vertical="center"/>
      <protection locked="0"/>
    </xf>
    <xf numFmtId="0" fontId="0" fillId="3" borderId="66" xfId="0" applyNumberFormat="1" applyFont="1" applyFill="1" applyBorder="1" applyAlignment="1" applyProtection="1">
      <alignment horizontal="center" vertical="center" shrinkToFit="1"/>
    </xf>
    <xf numFmtId="0" fontId="3" fillId="3" borderId="67" xfId="0" applyNumberFormat="1" applyFont="1" applyFill="1" applyBorder="1" applyAlignment="1" applyProtection="1">
      <alignment horizontal="center" vertical="center" shrinkToFit="1"/>
    </xf>
    <xf numFmtId="0" fontId="14" fillId="0" borderId="70" xfId="0" applyNumberFormat="1" applyFont="1" applyFill="1" applyBorder="1" applyAlignment="1" applyProtection="1">
      <alignment horizontal="center" vertical="center"/>
      <protection locked="0"/>
    </xf>
    <xf numFmtId="0" fontId="14" fillId="0" borderId="71" xfId="0" applyNumberFormat="1" applyFont="1" applyFill="1" applyBorder="1" applyAlignment="1" applyProtection="1">
      <alignment horizontal="center" vertical="center"/>
      <protection locked="0"/>
    </xf>
    <xf numFmtId="0" fontId="14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3" borderId="53" xfId="0" applyNumberFormat="1" applyFont="1" applyFill="1" applyBorder="1" applyAlignment="1" applyProtection="1">
      <alignment horizontal="center" vertical="center" shrinkToFit="1"/>
    </xf>
    <xf numFmtId="0" fontId="3" fillId="3" borderId="55" xfId="0" applyNumberFormat="1" applyFont="1" applyFill="1" applyBorder="1" applyAlignment="1" applyProtection="1">
      <alignment horizontal="center" vertical="center" shrinkToFit="1"/>
    </xf>
    <xf numFmtId="0" fontId="3" fillId="3" borderId="72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53" xfId="0" applyNumberFormat="1" applyFont="1" applyFill="1" applyBorder="1" applyAlignment="1" applyProtection="1">
      <alignment horizontal="center" vertical="center"/>
    </xf>
    <xf numFmtId="0" fontId="0" fillId="3" borderId="68" xfId="0" applyNumberFormat="1" applyFont="1" applyFill="1" applyBorder="1" applyAlignment="1" applyProtection="1">
      <alignment horizontal="center" vertical="center" shrinkToFit="1"/>
    </xf>
    <xf numFmtId="0" fontId="3" fillId="3" borderId="69" xfId="0" applyNumberFormat="1" applyFont="1" applyFill="1" applyBorder="1" applyAlignment="1" applyProtection="1">
      <alignment horizontal="center" vertical="center" shrinkToFit="1"/>
    </xf>
    <xf numFmtId="0" fontId="14" fillId="5" borderId="47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56" xfId="0" applyNumberFormat="1" applyFont="1" applyFill="1" applyBorder="1" applyAlignment="1" applyProtection="1">
      <alignment horizontal="center" vertical="center" wrapText="1" shrinkToFit="1"/>
    </xf>
    <xf numFmtId="0" fontId="9" fillId="0" borderId="57" xfId="0" applyNumberFormat="1" applyFont="1" applyFill="1" applyBorder="1" applyAlignment="1" applyProtection="1">
      <alignment horizontal="center" vertical="center" shrinkToFit="1"/>
    </xf>
    <xf numFmtId="0" fontId="8" fillId="0" borderId="57" xfId="0" applyNumberFormat="1" applyFont="1" applyFill="1" applyBorder="1" applyAlignment="1" applyProtection="1">
      <alignment horizontal="center" vertical="center" wrapText="1" shrinkToFit="1"/>
    </xf>
    <xf numFmtId="0" fontId="9" fillId="0" borderId="58" xfId="0" applyNumberFormat="1" applyFont="1" applyFill="1" applyBorder="1" applyAlignment="1" applyProtection="1">
      <alignment horizontal="center" vertical="center" shrinkToFi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55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36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NumberFormat="1" applyFont="1" applyFill="1" applyBorder="1" applyAlignment="1" applyProtection="1">
      <alignment horizontal="center" vertical="center"/>
      <protection locked="0"/>
    </xf>
    <xf numFmtId="0" fontId="36" fillId="0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43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36" fillId="0" borderId="48" xfId="0" applyNumberFormat="1" applyFont="1" applyFill="1" applyBorder="1" applyAlignment="1" applyProtection="1">
      <alignment horizontal="center" vertical="center"/>
      <protection locked="0"/>
    </xf>
    <xf numFmtId="0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7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50" xfId="0" applyNumberFormat="1" applyFont="1" applyFill="1" applyBorder="1" applyAlignment="1" applyProtection="1">
      <alignment horizontal="center" vertical="center"/>
      <protection locked="0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22" fillId="0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33" xfId="0" applyNumberFormat="1" applyFont="1" applyFill="1" applyBorder="1" applyAlignment="1" applyProtection="1">
      <alignment horizontal="center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37" fillId="0" borderId="48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59" xfId="0" applyNumberFormat="1" applyFont="1" applyFill="1" applyBorder="1" applyAlignment="1" applyProtection="1">
      <alignment horizontal="center" vertical="center"/>
    </xf>
    <xf numFmtId="49" fontId="17" fillId="4" borderId="47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3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NumberFormat="1" applyFont="1" applyFill="1" applyBorder="1" applyAlignment="1" applyProtection="1">
      <alignment horizontal="center" vertical="center"/>
    </xf>
    <xf numFmtId="0" fontId="3" fillId="3" borderId="64" xfId="0" applyNumberFormat="1" applyFont="1" applyFill="1" applyBorder="1" applyAlignment="1" applyProtection="1">
      <alignment horizontal="center" vertical="center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3" fillId="3" borderId="65" xfId="0" applyNumberFormat="1" applyFont="1" applyFill="1" applyBorder="1" applyAlignment="1" applyProtection="1">
      <alignment horizontal="center" vertical="center"/>
    </xf>
    <xf numFmtId="0" fontId="0" fillId="3" borderId="48" xfId="0" applyNumberFormat="1" applyFont="1" applyFill="1" applyBorder="1" applyAlignment="1" applyProtection="1">
      <alignment horizontal="center" vertical="center"/>
    </xf>
    <xf numFmtId="0" fontId="3" fillId="3" borderId="49" xfId="0" applyNumberFormat="1" applyFont="1" applyFill="1" applyBorder="1" applyAlignment="1" applyProtection="1">
      <alignment horizontal="center" vertical="center"/>
    </xf>
    <xf numFmtId="0" fontId="0" fillId="3" borderId="49" xfId="0" applyNumberFormat="1" applyFont="1" applyFill="1" applyBorder="1" applyAlignment="1" applyProtection="1">
      <alignment horizontal="center" vertical="center"/>
    </xf>
    <xf numFmtId="0" fontId="3" fillId="3" borderId="50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36" xfId="0" applyNumberFormat="1" applyFont="1" applyFill="1" applyBorder="1" applyAlignment="1" applyProtection="1">
      <alignment horizontal="center" vertical="center"/>
    </xf>
    <xf numFmtId="0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8" xfId="0" applyNumberFormat="1" applyFont="1" applyFill="1" applyBorder="1" applyAlignment="1" applyProtection="1">
      <alignment horizontal="center" vertical="center"/>
      <protection locked="0"/>
    </xf>
    <xf numFmtId="0" fontId="3" fillId="0" borderId="44" xfId="0" applyNumberFormat="1" applyFont="1" applyFill="1" applyBorder="1" applyAlignment="1" applyProtection="1">
      <alignment horizontal="center" vertical="center"/>
      <protection locked="0"/>
    </xf>
    <xf numFmtId="0" fontId="3" fillId="0" borderId="45" xfId="0" applyNumberFormat="1" applyFont="1" applyFill="1" applyBorder="1" applyAlignment="1" applyProtection="1">
      <alignment horizontal="center" vertical="center"/>
      <protection locked="0"/>
    </xf>
    <xf numFmtId="0" fontId="3" fillId="0" borderId="46" xfId="0" applyNumberFormat="1" applyFont="1" applyFill="1" applyBorder="1" applyAlignment="1" applyProtection="1">
      <alignment horizontal="center" vertical="center"/>
      <protection locked="0"/>
    </xf>
    <xf numFmtId="0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3" fillId="6" borderId="42" xfId="0" applyNumberFormat="1" applyFont="1" applyFill="1" applyBorder="1" applyAlignment="1" applyProtection="1">
      <alignment horizontal="center" vertical="center"/>
      <protection locked="0"/>
    </xf>
    <xf numFmtId="0" fontId="3" fillId="6" borderId="43" xfId="0" applyNumberFormat="1" applyFont="1" applyFill="1" applyBorder="1" applyAlignment="1" applyProtection="1">
      <alignment horizontal="center" vertical="center"/>
      <protection locked="0"/>
    </xf>
    <xf numFmtId="0" fontId="3" fillId="6" borderId="48" xfId="0" applyNumberFormat="1" applyFont="1" applyFill="1" applyBorder="1" applyAlignment="1" applyProtection="1">
      <alignment horizontal="center" vertical="center"/>
      <protection locked="0"/>
    </xf>
    <xf numFmtId="0" fontId="3" fillId="6" borderId="49" xfId="0" applyNumberFormat="1" applyFont="1" applyFill="1" applyBorder="1" applyAlignment="1" applyProtection="1">
      <alignment horizontal="center" vertical="center"/>
      <protection locked="0"/>
    </xf>
    <xf numFmtId="0" fontId="3" fillId="6" borderId="50" xfId="0" applyNumberFormat="1" applyFont="1" applyFill="1" applyBorder="1" applyAlignment="1" applyProtection="1">
      <alignment horizontal="center" vertical="center"/>
      <protection locked="0"/>
    </xf>
    <xf numFmtId="0" fontId="3" fillId="6" borderId="44" xfId="0" applyNumberFormat="1" applyFont="1" applyFill="1" applyBorder="1" applyAlignment="1" applyProtection="1">
      <alignment horizontal="center" vertical="center"/>
      <protection locked="0"/>
    </xf>
    <xf numFmtId="0" fontId="3" fillId="6" borderId="45" xfId="0" applyNumberFormat="1" applyFont="1" applyFill="1" applyBorder="1" applyAlignment="1" applyProtection="1">
      <alignment horizontal="center" vertical="center"/>
      <protection locked="0"/>
    </xf>
    <xf numFmtId="0" fontId="3" fillId="6" borderId="4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60" xfId="0" applyNumberFormat="1" applyFont="1" applyFill="1" applyBorder="1" applyAlignment="1" applyProtection="1">
      <alignment horizontal="left" vertical="top" wrapText="1"/>
      <protection locked="0"/>
    </xf>
    <xf numFmtId="49" fontId="3" fillId="0" borderId="61" xfId="0" applyNumberFormat="1" applyFont="1" applyFill="1" applyBorder="1" applyAlignment="1" applyProtection="1">
      <alignment horizontal="left" vertical="top" wrapText="1"/>
      <protection locked="0"/>
    </xf>
    <xf numFmtId="49" fontId="3" fillId="0" borderId="62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73" xfId="0" applyNumberFormat="1" applyFont="1" applyFill="1" applyBorder="1" applyAlignment="1" applyProtection="1">
      <alignment horizontal="center" vertical="center" wrapText="1"/>
    </xf>
    <xf numFmtId="0" fontId="3" fillId="3" borderId="19" xfId="0" applyNumberFormat="1" applyFont="1" applyFill="1" applyBorder="1" applyAlignment="1" applyProtection="1">
      <alignment horizontal="center" vertical="center" wrapText="1"/>
    </xf>
    <xf numFmtId="0" fontId="3" fillId="3" borderId="51" xfId="0" applyNumberFormat="1" applyFont="1" applyFill="1" applyBorder="1" applyAlignment="1" applyProtection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</xf>
    <xf numFmtId="0" fontId="3" fillId="3" borderId="52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0" borderId="39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6" borderId="39" xfId="0" applyNumberFormat="1" applyFont="1" applyFill="1" applyBorder="1" applyAlignment="1" applyProtection="1">
      <alignment horizontal="center" vertical="center"/>
      <protection locked="0"/>
    </xf>
    <xf numFmtId="0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25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181" fontId="3" fillId="0" borderId="37" xfId="0" applyNumberFormat="1" applyFont="1" applyFill="1" applyBorder="1" applyAlignment="1" applyProtection="1">
      <alignment horizontal="center"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181" fontId="3" fillId="0" borderId="5" xfId="0" applyNumberFormat="1" applyFont="1" applyFill="1" applyBorder="1" applyAlignment="1" applyProtection="1">
      <alignment horizontal="center" vertical="center"/>
      <protection locked="0"/>
    </xf>
    <xf numFmtId="181" fontId="3" fillId="0" borderId="38" xfId="0" applyNumberFormat="1" applyFont="1" applyFill="1" applyBorder="1" applyAlignment="1" applyProtection="1">
      <alignment horizontal="center" vertical="center"/>
      <protection locked="0"/>
    </xf>
    <xf numFmtId="181" fontId="3" fillId="0" borderId="21" xfId="0" applyNumberFormat="1" applyFont="1" applyFill="1" applyBorder="1" applyAlignment="1" applyProtection="1">
      <alignment horizontal="center" vertical="center"/>
      <protection locked="0"/>
    </xf>
    <xf numFmtId="181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37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0" fontId="3" fillId="6" borderId="47" xfId="0" applyNumberFormat="1" applyFont="1" applyFill="1" applyBorder="1" applyAlignment="1" applyProtection="1">
      <alignment horizontal="center" vertical="center"/>
      <protection locked="0"/>
    </xf>
    <xf numFmtId="0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25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NumberFormat="1" applyFont="1" applyFill="1" applyBorder="1" applyAlignment="1" applyProtection="1">
      <alignment horizontal="center" vertical="center"/>
      <protection locked="0"/>
    </xf>
    <xf numFmtId="0" fontId="3" fillId="6" borderId="21" xfId="0" applyNumberFormat="1" applyFont="1" applyFill="1" applyBorder="1" applyAlignment="1" applyProtection="1">
      <alignment horizontal="center" vertical="center"/>
      <protection locked="0"/>
    </xf>
    <xf numFmtId="0" fontId="3" fillId="6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" fillId="3" borderId="23" xfId="0" applyNumberFormat="1" applyFont="1" applyFill="1" applyBorder="1" applyAlignment="1" applyProtection="1">
      <alignment horizontal="center" vertical="center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8" fillId="0" borderId="14" xfId="0" applyNumberFormat="1" applyFont="1" applyFill="1" applyBorder="1" applyAlignment="1" applyProtection="1">
      <alignment horizontal="center" vertical="center"/>
      <protection locked="0"/>
    </xf>
    <xf numFmtId="49" fontId="38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3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47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75" xfId="0" applyNumberFormat="1" applyFont="1" applyFill="1" applyBorder="1" applyAlignment="1" applyProtection="1">
      <alignment horizontal="center" vertical="center"/>
    </xf>
    <xf numFmtId="0" fontId="10" fillId="0" borderId="76" xfId="0" applyNumberFormat="1" applyFont="1" applyFill="1" applyBorder="1" applyAlignment="1" applyProtection="1">
      <alignment horizontal="center" vertical="center"/>
    </xf>
    <xf numFmtId="0" fontId="17" fillId="0" borderId="76" xfId="0" applyNumberFormat="1" applyFont="1" applyFill="1" applyBorder="1" applyAlignment="1" applyProtection="1">
      <alignment horizontal="center" vertical="center"/>
    </xf>
    <xf numFmtId="0" fontId="17" fillId="0" borderId="77" xfId="0" applyNumberFormat="1" applyFont="1" applyFill="1" applyBorder="1" applyAlignment="1" applyProtection="1">
      <alignment horizontal="center" vertical="center"/>
    </xf>
    <xf numFmtId="0" fontId="17" fillId="0" borderId="75" xfId="0" applyNumberFormat="1" applyFont="1" applyFill="1" applyBorder="1" applyAlignment="1" applyProtection="1">
      <alignment horizontal="left" vertical="center"/>
    </xf>
    <xf numFmtId="0" fontId="17" fillId="0" borderId="76" xfId="0" applyNumberFormat="1" applyFont="1" applyFill="1" applyBorder="1" applyAlignment="1" applyProtection="1">
      <alignment horizontal="left" vertical="center"/>
    </xf>
    <xf numFmtId="0" fontId="17" fillId="0" borderId="77" xfId="0" applyNumberFormat="1" applyFont="1" applyFill="1" applyBorder="1" applyAlignment="1" applyProtection="1">
      <alignment horizontal="left" vertical="center"/>
    </xf>
    <xf numFmtId="0" fontId="32" fillId="0" borderId="47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37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3" xfId="0" applyNumberFormat="1" applyFont="1" applyFill="1" applyBorder="1" applyAlignment="1" applyProtection="1">
      <alignment horizontal="center" vertical="center"/>
    </xf>
    <xf numFmtId="0" fontId="15" fillId="0" borderId="47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3" xfId="0" applyNumberFormat="1" applyFont="1" applyFill="1" applyBorder="1" applyAlignment="1" applyProtection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3" xfId="0" applyNumberFormat="1" applyFont="1" applyFill="1" applyBorder="1" applyAlignment="1" applyProtection="1">
      <alignment horizontal="center" vertical="center"/>
    </xf>
    <xf numFmtId="0" fontId="17" fillId="0" borderId="47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38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/>
    </xf>
    <xf numFmtId="0" fontId="15" fillId="0" borderId="21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/>
    </xf>
    <xf numFmtId="0" fontId="22" fillId="0" borderId="25" xfId="0" applyNumberFormat="1" applyFont="1" applyFill="1" applyBorder="1" applyAlignment="1" applyProtection="1">
      <alignment horizontal="center" vertical="center"/>
    </xf>
    <xf numFmtId="0" fontId="22" fillId="0" borderId="21" xfId="0" applyNumberFormat="1" applyFont="1" applyFill="1" applyBorder="1" applyAlignment="1" applyProtection="1">
      <alignment horizontal="center" vertical="center"/>
    </xf>
    <xf numFmtId="0" fontId="22" fillId="0" borderId="22" xfId="0" applyNumberFormat="1" applyFont="1" applyFill="1" applyBorder="1" applyAlignment="1" applyProtection="1">
      <alignment horizontal="center" vertical="center"/>
    </xf>
    <xf numFmtId="0" fontId="17" fillId="0" borderId="25" xfId="0" applyNumberFormat="1" applyFont="1" applyFill="1" applyBorder="1" applyAlignment="1" applyProtection="1">
      <alignment horizontal="center" vertical="center"/>
    </xf>
    <xf numFmtId="0" fontId="17" fillId="0" borderId="26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78" xfId="0" applyNumberFormat="1" applyFont="1" applyFill="1" applyBorder="1" applyAlignment="1" applyProtection="1">
      <alignment horizontal="center" vertical="center" wrapText="1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 wrapText="1"/>
    </xf>
    <xf numFmtId="0" fontId="17" fillId="0" borderId="76" xfId="0" applyNumberFormat="1" applyFont="1" applyFill="1" applyBorder="1" applyAlignment="1" applyProtection="1">
      <alignment horizontal="center" vertical="center" wrapText="1"/>
    </xf>
    <xf numFmtId="0" fontId="17" fillId="0" borderId="77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59" xfId="0" applyNumberFormat="1" applyFont="1" applyFill="1" applyBorder="1" applyAlignment="1" applyProtection="1">
      <alignment horizontal="center" vertical="center" wrapText="1"/>
    </xf>
    <xf numFmtId="0" fontId="17" fillId="0" borderId="47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3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59" xfId="0" applyNumberFormat="1" applyFont="1" applyFill="1" applyBorder="1" applyAlignment="1" applyProtection="1">
      <alignment horizontal="center" vertical="center"/>
    </xf>
    <xf numFmtId="0" fontId="32" fillId="0" borderId="75" xfId="0" applyNumberFormat="1" applyFont="1" applyFill="1" applyBorder="1" applyAlignment="1" applyProtection="1">
      <alignment horizontal="center" vertical="center"/>
    </xf>
    <xf numFmtId="0" fontId="32" fillId="0" borderId="76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59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3" xfId="0" applyNumberFormat="1" applyFont="1" applyFill="1" applyBorder="1" applyAlignment="1" applyProtection="1">
      <alignment horizontal="center"/>
    </xf>
    <xf numFmtId="0" fontId="22" fillId="0" borderId="17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75" xfId="0" applyNumberFormat="1" applyFont="1" applyFill="1" applyBorder="1" applyAlignment="1" applyProtection="1">
      <alignment horizontal="center" vertical="center" wrapText="1"/>
    </xf>
    <xf numFmtId="0" fontId="22" fillId="0" borderId="76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47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59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59" xfId="0" applyNumberFormat="1" applyFont="1" applyFill="1" applyBorder="1" applyAlignment="1" applyProtection="1">
      <alignment horizontal="center" vertical="center"/>
    </xf>
    <xf numFmtId="0" fontId="31" fillId="0" borderId="47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3" xfId="0" applyNumberFormat="1" applyFont="1" applyFill="1" applyBorder="1" applyAlignment="1" applyProtection="1">
      <alignment horizontal="center" vertical="center"/>
    </xf>
    <xf numFmtId="0" fontId="17" fillId="0" borderId="79" xfId="0" applyNumberFormat="1" applyFont="1" applyFill="1" applyBorder="1" applyAlignment="1" applyProtection="1">
      <alignment horizontal="center" vertical="center" wrapText="1"/>
    </xf>
    <xf numFmtId="0" fontId="17" fillId="0" borderId="80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59" xfId="0" applyNumberFormat="1" applyFont="1" applyFill="1" applyBorder="1" applyAlignment="1" applyProtection="1">
      <alignment horizontal="center" vertical="center"/>
    </xf>
    <xf numFmtId="0" fontId="30" fillId="0" borderId="47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3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47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3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29" fillId="0" borderId="25" xfId="0" applyNumberFormat="1" applyFont="1" applyFill="1" applyBorder="1" applyAlignment="1" applyProtection="1">
      <alignment horizontal="center" vertical="center"/>
    </xf>
    <xf numFmtId="0" fontId="29" fillId="0" borderId="21" xfId="0" applyNumberFormat="1" applyFont="1" applyFill="1" applyBorder="1" applyAlignment="1" applyProtection="1">
      <alignment horizontal="center" vertical="center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47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3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28" fillId="0" borderId="37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32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3" xfId="0" applyNumberFormat="1" applyFont="1" applyFill="1" applyBorder="1" applyAlignment="1" applyProtection="1">
      <alignment horizontal="center" vertical="center"/>
    </xf>
    <xf numFmtId="0" fontId="28" fillId="0" borderId="38" xfId="0" applyNumberFormat="1" applyFont="1" applyFill="1" applyBorder="1" applyAlignment="1" applyProtection="1">
      <alignment horizontal="center" vertical="center"/>
    </xf>
    <xf numFmtId="0" fontId="28" fillId="0" borderId="21" xfId="0" applyNumberFormat="1" applyFont="1" applyFill="1" applyBorder="1" applyAlignment="1" applyProtection="1">
      <alignment horizontal="center" vertical="center"/>
    </xf>
    <xf numFmtId="0" fontId="28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 wrapText="1"/>
    </xf>
    <xf numFmtId="0" fontId="15" fillId="0" borderId="21" xfId="0" applyNumberFormat="1" applyFont="1" applyFill="1" applyBorder="1" applyAlignment="1" applyProtection="1">
      <alignment horizontal="center" vertical="center" wrapText="1"/>
    </xf>
    <xf numFmtId="0" fontId="15" fillId="0" borderId="22" xfId="0" applyNumberFormat="1" applyFont="1" applyFill="1" applyBorder="1" applyAlignment="1" applyProtection="1">
      <alignment horizontal="center" vertical="center" wrapText="1"/>
    </xf>
    <xf numFmtId="0" fontId="27" fillId="0" borderId="25" xfId="0" applyNumberFormat="1" applyFont="1" applyFill="1" applyBorder="1" applyAlignment="1" applyProtection="1">
      <alignment horizontal="center" vertical="center"/>
    </xf>
    <xf numFmtId="0" fontId="27" fillId="0" borderId="21" xfId="0" applyNumberFormat="1" applyFont="1" applyFill="1" applyBorder="1" applyAlignment="1" applyProtection="1">
      <alignment horizontal="center" vertical="center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27" fillId="0" borderId="26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34" xfId="1" applyNumberFormat="1" applyFont="1" applyFill="1" applyBorder="1" applyAlignment="1" applyProtection="1">
      <alignment horizontal="center" vertical="center" shrinkToFit="1"/>
    </xf>
    <xf numFmtId="0" fontId="13" fillId="3" borderId="35" xfId="1" applyNumberFormat="1" applyFont="1" applyFill="1" applyBorder="1" applyAlignment="1" applyProtection="1">
      <alignment horizontal="center" vertical="center" shrinkToFit="1"/>
    </xf>
    <xf numFmtId="0" fontId="13" fillId="3" borderId="81" xfId="1" applyNumberFormat="1" applyFont="1" applyFill="1" applyBorder="1" applyAlignment="1" applyProtection="1">
      <alignment horizontal="center" vertical="center" shrinkToFit="1"/>
    </xf>
    <xf numFmtId="0" fontId="13" fillId="3" borderId="54" xfId="1" applyNumberFormat="1" applyFont="1" applyFill="1" applyBorder="1" applyAlignment="1" applyProtection="1">
      <alignment horizontal="center" vertical="center" shrinkToFit="1"/>
    </xf>
    <xf numFmtId="0" fontId="13" fillId="0" borderId="60" xfId="1" applyNumberFormat="1" applyFont="1" applyFill="1" applyBorder="1" applyAlignment="1" applyProtection="1">
      <alignment horizontal="center" vertical="center" wrapText="1" shrinkToFit="1"/>
    </xf>
    <xf numFmtId="0" fontId="13" fillId="0" borderId="61" xfId="1" applyNumberFormat="1" applyFont="1" applyFill="1" applyBorder="1" applyAlignment="1" applyProtection="1">
      <alignment horizontal="center" vertical="center" wrapText="1" shrinkToFit="1"/>
    </xf>
    <xf numFmtId="0" fontId="13" fillId="0" borderId="62" xfId="1" applyNumberFormat="1" applyFont="1" applyFill="1" applyBorder="1" applyAlignment="1" applyProtection="1">
      <alignment horizontal="center" vertical="center" wrapText="1" shrinkToFit="1"/>
    </xf>
    <xf numFmtId="0" fontId="13" fillId="0" borderId="82" xfId="1" applyNumberFormat="1" applyFont="1" applyFill="1" applyBorder="1" applyAlignment="1" applyProtection="1">
      <alignment horizontal="left" vertical="top" shrinkToFit="1"/>
    </xf>
    <xf numFmtId="0" fontId="13" fillId="0" borderId="61" xfId="1" applyNumberFormat="1" applyFont="1" applyFill="1" applyBorder="1" applyAlignment="1" applyProtection="1">
      <alignment horizontal="left" vertical="top" shrinkToFit="1"/>
    </xf>
    <xf numFmtId="0" fontId="13" fillId="0" borderId="62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8EE18A34-41F5-496D-87C8-A260CBE18521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DAA7093E-CA52-4656-94FA-424B07E9EE50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104775</xdr:colOff>
      <xdr:row>4</xdr:row>
      <xdr:rowOff>47625</xdr:rowOff>
    </xdr:from>
    <xdr:to>
      <xdr:col>29</xdr:col>
      <xdr:colOff>95250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5CD5582D-95DA-425E-990A-5C4F73733B33}"/>
            </a:ext>
          </a:extLst>
        </xdr:cNvPr>
        <xdr:cNvSpPr>
          <a:spLocks noChangeArrowheads="1"/>
        </xdr:cNvSpPr>
      </xdr:nvSpPr>
      <xdr:spPr bwMode="auto">
        <a:xfrm>
          <a:off x="8972550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95250</xdr:colOff>
      <xdr:row>4</xdr:row>
      <xdr:rowOff>47625</xdr:rowOff>
    </xdr:from>
    <xdr:to>
      <xdr:col>44</xdr:col>
      <xdr:colOff>76200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5161C9F6-B3C3-47D0-8804-2D82CA810F56}"/>
            </a:ext>
          </a:extLst>
        </xdr:cNvPr>
        <xdr:cNvSpPr>
          <a:spLocks noChangeArrowheads="1"/>
        </xdr:cNvSpPr>
      </xdr:nvSpPr>
      <xdr:spPr bwMode="auto">
        <a:xfrm>
          <a:off x="10820400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495300</xdr:colOff>
      <xdr:row>20</xdr:row>
      <xdr:rowOff>104775</xdr:rowOff>
    </xdr:from>
    <xdr:to>
      <xdr:col>4</xdr:col>
      <xdr:colOff>133350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F63FCCE4-C6A1-4AE8-B6F4-C16453840A33}"/>
            </a:ext>
          </a:extLst>
        </xdr:cNvPr>
        <xdr:cNvSpPr>
          <a:spLocks noChangeArrowheads="1"/>
        </xdr:cNvSpPr>
      </xdr:nvSpPr>
      <xdr:spPr bwMode="auto">
        <a:xfrm>
          <a:off x="1990725" y="4572000"/>
          <a:ext cx="2000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495300</xdr:colOff>
      <xdr:row>20</xdr:row>
      <xdr:rowOff>104775</xdr:rowOff>
    </xdr:from>
    <xdr:to>
      <xdr:col>6</xdr:col>
      <xdr:colOff>123825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1B7D489C-0158-4DF1-AA0C-CF62F861ECDA}"/>
            </a:ext>
          </a:extLst>
        </xdr:cNvPr>
        <xdr:cNvSpPr>
          <a:spLocks noChangeArrowheads="1"/>
        </xdr:cNvSpPr>
      </xdr:nvSpPr>
      <xdr:spPr bwMode="auto">
        <a:xfrm>
          <a:off x="3114675" y="4572000"/>
          <a:ext cx="1905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95250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F82A7BE7-2F5A-430E-80CD-C1F4CC7A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400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95250</xdr:colOff>
      <xdr:row>16</xdr:row>
      <xdr:rowOff>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553D25F4-B3F8-4775-B81B-D428076C5565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38350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21</xdr:row>
      <xdr:rowOff>152400</xdr:rowOff>
    </xdr:from>
    <xdr:to>
      <xdr:col>6</xdr:col>
      <xdr:colOff>85725</xdr:colOff>
      <xdr:row>22</xdr:row>
      <xdr:rowOff>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A314CB6B-5101-483A-B42D-0AA4DDCA3F68}"/>
            </a:ext>
          </a:extLst>
        </xdr:cNvPr>
        <xdr:cNvSpPr>
          <a:spLocks noChangeShapeType="1"/>
        </xdr:cNvSpPr>
      </xdr:nvSpPr>
      <xdr:spPr bwMode="auto">
        <a:xfrm>
          <a:off x="32385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25</xdr:row>
      <xdr:rowOff>142875</xdr:rowOff>
    </xdr:from>
    <xdr:to>
      <xdr:col>6</xdr:col>
      <xdr:colOff>85725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7B6D60B6-2923-48D6-97B2-BDDBC35DA4A2}"/>
            </a:ext>
          </a:extLst>
        </xdr:cNvPr>
        <xdr:cNvSpPr>
          <a:spLocks noChangeShapeType="1"/>
        </xdr:cNvSpPr>
      </xdr:nvSpPr>
      <xdr:spPr bwMode="auto">
        <a:xfrm>
          <a:off x="32385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23</xdr:row>
      <xdr:rowOff>142875</xdr:rowOff>
    </xdr:from>
    <xdr:to>
      <xdr:col>6</xdr:col>
      <xdr:colOff>95250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E84C53EB-DAB9-42D6-8932-AF5C9AE99189}"/>
            </a:ext>
          </a:extLst>
        </xdr:cNvPr>
        <xdr:cNvSpPr>
          <a:spLocks noChangeShapeType="1"/>
        </xdr:cNvSpPr>
      </xdr:nvSpPr>
      <xdr:spPr bwMode="auto">
        <a:xfrm>
          <a:off x="33337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27</xdr:row>
      <xdr:rowOff>152400</xdr:rowOff>
    </xdr:from>
    <xdr:to>
      <xdr:col>6</xdr:col>
      <xdr:colOff>85725</xdr:colOff>
      <xdr:row>28</xdr:row>
      <xdr:rowOff>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D2A52286-A8BB-42BC-A546-E09F4BE32981}"/>
            </a:ext>
          </a:extLst>
        </xdr:cNvPr>
        <xdr:cNvSpPr>
          <a:spLocks noChangeShapeType="1"/>
        </xdr:cNvSpPr>
      </xdr:nvSpPr>
      <xdr:spPr bwMode="auto">
        <a:xfrm>
          <a:off x="32385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21</xdr:row>
      <xdr:rowOff>152400</xdr:rowOff>
    </xdr:from>
    <xdr:to>
      <xdr:col>16</xdr:col>
      <xdr:colOff>104775</xdr:colOff>
      <xdr:row>22</xdr:row>
      <xdr:rowOff>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64F1EFA1-CF5C-480E-B56A-A21C6906E366}"/>
            </a:ext>
          </a:extLst>
        </xdr:cNvPr>
        <xdr:cNvSpPr>
          <a:spLocks noChangeShapeType="1"/>
        </xdr:cNvSpPr>
      </xdr:nvSpPr>
      <xdr:spPr bwMode="auto">
        <a:xfrm>
          <a:off x="95250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23</xdr:row>
      <xdr:rowOff>152400</xdr:rowOff>
    </xdr:from>
    <xdr:to>
      <xdr:col>16</xdr:col>
      <xdr:colOff>104775</xdr:colOff>
      <xdr:row>24</xdr:row>
      <xdr:rowOff>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B46BE7C0-E39C-460E-87A9-59FD5EBDE647}"/>
            </a:ext>
          </a:extLst>
        </xdr:cNvPr>
        <xdr:cNvSpPr>
          <a:spLocks noChangeShapeType="1"/>
        </xdr:cNvSpPr>
      </xdr:nvSpPr>
      <xdr:spPr bwMode="auto">
        <a:xfrm>
          <a:off x="952500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25</xdr:row>
      <xdr:rowOff>152400</xdr:rowOff>
    </xdr:from>
    <xdr:to>
      <xdr:col>16</xdr:col>
      <xdr:colOff>104775</xdr:colOff>
      <xdr:row>26</xdr:row>
      <xdr:rowOff>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ABC4ACE1-C42C-404D-A5E8-0E942268739A}"/>
            </a:ext>
          </a:extLst>
        </xdr:cNvPr>
        <xdr:cNvSpPr>
          <a:spLocks noChangeShapeType="1"/>
        </xdr:cNvSpPr>
      </xdr:nvSpPr>
      <xdr:spPr bwMode="auto">
        <a:xfrm>
          <a:off x="952500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27</xdr:row>
      <xdr:rowOff>152400</xdr:rowOff>
    </xdr:from>
    <xdr:to>
      <xdr:col>16</xdr:col>
      <xdr:colOff>104775</xdr:colOff>
      <xdr:row>28</xdr:row>
      <xdr:rowOff>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1263EA4F-792B-4282-AB96-201392707B0B}"/>
            </a:ext>
          </a:extLst>
        </xdr:cNvPr>
        <xdr:cNvSpPr>
          <a:spLocks noChangeShapeType="1"/>
        </xdr:cNvSpPr>
      </xdr:nvSpPr>
      <xdr:spPr bwMode="auto">
        <a:xfrm>
          <a:off x="952500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123825</xdr:colOff>
      <xdr:row>34</xdr:row>
      <xdr:rowOff>9525</xdr:rowOff>
    </xdr:from>
    <xdr:to>
      <xdr:col>19</xdr:col>
      <xdr:colOff>57150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5D4EC14F-A62A-4E97-A83C-E2A81518991E}"/>
            </a:ext>
          </a:extLst>
        </xdr:cNvPr>
        <xdr:cNvSpPr>
          <a:spLocks noChangeArrowheads="1"/>
        </xdr:cNvSpPr>
      </xdr:nvSpPr>
      <xdr:spPr bwMode="auto">
        <a:xfrm>
          <a:off x="2228850" y="538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34</xdr:row>
      <xdr:rowOff>9525</xdr:rowOff>
    </xdr:from>
    <xdr:to>
      <xdr:col>58</xdr:col>
      <xdr:colOff>9525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FDC9FC5E-CC52-4D46-9EF0-003EEA7534C2}"/>
            </a:ext>
          </a:extLst>
        </xdr:cNvPr>
        <xdr:cNvSpPr>
          <a:spLocks noChangeArrowheads="1"/>
        </xdr:cNvSpPr>
      </xdr:nvSpPr>
      <xdr:spPr bwMode="auto">
        <a:xfrm>
          <a:off x="7029450" y="538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38100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B0081926-6E60-40A3-AD32-4969A1ADA21A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38100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DB99CD85-CFEB-4FC2-9339-FC398B2229D0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38100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72498EC1-9F53-4C69-A256-8682C45C3441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38100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8D11486B-C016-4E10-9B77-BC56D98810C2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38100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6384EBE3-0B9F-47F2-90B8-CE083A3E4C0F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38100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A1F63B1A-1444-4BA0-A434-EE0239A45A8C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123825</xdr:colOff>
      <xdr:row>38</xdr:row>
      <xdr:rowOff>9525</xdr:rowOff>
    </xdr:from>
    <xdr:to>
      <xdr:col>19</xdr:col>
      <xdr:colOff>57150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64619583-D34B-4A2A-9322-47F3B6DE6004}"/>
            </a:ext>
          </a:extLst>
        </xdr:cNvPr>
        <xdr:cNvSpPr>
          <a:spLocks noChangeArrowheads="1"/>
        </xdr:cNvSpPr>
      </xdr:nvSpPr>
      <xdr:spPr bwMode="auto">
        <a:xfrm>
          <a:off x="2228850" y="6143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38</xdr:row>
      <xdr:rowOff>9525</xdr:rowOff>
    </xdr:from>
    <xdr:to>
      <xdr:col>58</xdr:col>
      <xdr:colOff>9525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4A3B2F89-4DE3-4AA5-867B-81EE07B26243}"/>
            </a:ext>
          </a:extLst>
        </xdr:cNvPr>
        <xdr:cNvSpPr>
          <a:spLocks noChangeArrowheads="1"/>
        </xdr:cNvSpPr>
      </xdr:nvSpPr>
      <xdr:spPr bwMode="auto">
        <a:xfrm>
          <a:off x="7029450" y="6143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36</xdr:row>
      <xdr:rowOff>9525</xdr:rowOff>
    </xdr:from>
    <xdr:to>
      <xdr:col>19</xdr:col>
      <xdr:colOff>57150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C820257D-C67A-45D9-8686-171E354759B4}"/>
            </a:ext>
          </a:extLst>
        </xdr:cNvPr>
        <xdr:cNvSpPr>
          <a:spLocks noChangeArrowheads="1"/>
        </xdr:cNvSpPr>
      </xdr:nvSpPr>
      <xdr:spPr bwMode="auto">
        <a:xfrm>
          <a:off x="2228850" y="576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36</xdr:row>
      <xdr:rowOff>9525</xdr:rowOff>
    </xdr:from>
    <xdr:to>
      <xdr:col>58</xdr:col>
      <xdr:colOff>9525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FB447097-746B-4886-B292-22A451301D89}"/>
            </a:ext>
          </a:extLst>
        </xdr:cNvPr>
        <xdr:cNvSpPr>
          <a:spLocks noChangeArrowheads="1"/>
        </xdr:cNvSpPr>
      </xdr:nvSpPr>
      <xdr:spPr bwMode="auto">
        <a:xfrm>
          <a:off x="7029450" y="5762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36</xdr:row>
      <xdr:rowOff>9525</xdr:rowOff>
    </xdr:from>
    <xdr:to>
      <xdr:col>19</xdr:col>
      <xdr:colOff>57150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58BF3808-D0F8-4B3F-A45D-CE45D36D828D}"/>
            </a:ext>
          </a:extLst>
        </xdr:cNvPr>
        <xdr:cNvSpPr>
          <a:spLocks noChangeArrowheads="1"/>
        </xdr:cNvSpPr>
      </xdr:nvSpPr>
      <xdr:spPr bwMode="auto">
        <a:xfrm>
          <a:off x="2228850" y="576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36</xdr:row>
      <xdr:rowOff>9525</xdr:rowOff>
    </xdr:from>
    <xdr:to>
      <xdr:col>58</xdr:col>
      <xdr:colOff>9525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AC87F947-3BD5-49EB-B203-0DE3344A91F1}"/>
            </a:ext>
          </a:extLst>
        </xdr:cNvPr>
        <xdr:cNvSpPr>
          <a:spLocks noChangeArrowheads="1"/>
        </xdr:cNvSpPr>
      </xdr:nvSpPr>
      <xdr:spPr bwMode="auto">
        <a:xfrm>
          <a:off x="7029450" y="5762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38</xdr:row>
      <xdr:rowOff>9525</xdr:rowOff>
    </xdr:from>
    <xdr:to>
      <xdr:col>19</xdr:col>
      <xdr:colOff>57150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FCE11D2F-5C5B-4F28-8548-333B2DEE6302}"/>
            </a:ext>
          </a:extLst>
        </xdr:cNvPr>
        <xdr:cNvSpPr>
          <a:spLocks noChangeArrowheads="1"/>
        </xdr:cNvSpPr>
      </xdr:nvSpPr>
      <xdr:spPr bwMode="auto">
        <a:xfrm>
          <a:off x="2228850" y="6143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38</xdr:row>
      <xdr:rowOff>9525</xdr:rowOff>
    </xdr:from>
    <xdr:to>
      <xdr:col>58</xdr:col>
      <xdr:colOff>9525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875A53F2-DE01-4A45-AA2F-2932CC558FE4}"/>
            </a:ext>
          </a:extLst>
        </xdr:cNvPr>
        <xdr:cNvSpPr>
          <a:spLocks noChangeArrowheads="1"/>
        </xdr:cNvSpPr>
      </xdr:nvSpPr>
      <xdr:spPr bwMode="auto">
        <a:xfrm>
          <a:off x="7029450" y="6143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40</xdr:row>
      <xdr:rowOff>9525</xdr:rowOff>
    </xdr:from>
    <xdr:to>
      <xdr:col>19</xdr:col>
      <xdr:colOff>57150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A1990ADD-415E-4639-920D-BF39DB79853F}"/>
            </a:ext>
          </a:extLst>
        </xdr:cNvPr>
        <xdr:cNvSpPr>
          <a:spLocks noChangeArrowheads="1"/>
        </xdr:cNvSpPr>
      </xdr:nvSpPr>
      <xdr:spPr bwMode="auto">
        <a:xfrm>
          <a:off x="2228850" y="6524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40</xdr:row>
      <xdr:rowOff>9525</xdr:rowOff>
    </xdr:from>
    <xdr:to>
      <xdr:col>58</xdr:col>
      <xdr:colOff>9525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03895957-D7DF-4901-B86A-9A70BBBB8F0A}"/>
            </a:ext>
          </a:extLst>
        </xdr:cNvPr>
        <xdr:cNvSpPr>
          <a:spLocks noChangeArrowheads="1"/>
        </xdr:cNvSpPr>
      </xdr:nvSpPr>
      <xdr:spPr bwMode="auto">
        <a:xfrm>
          <a:off x="7029450" y="6524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38</xdr:row>
      <xdr:rowOff>9525</xdr:rowOff>
    </xdr:from>
    <xdr:to>
      <xdr:col>19</xdr:col>
      <xdr:colOff>57150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0D104634-E4BA-4451-9F11-792661FA7B6E}"/>
            </a:ext>
          </a:extLst>
        </xdr:cNvPr>
        <xdr:cNvSpPr>
          <a:spLocks noChangeArrowheads="1"/>
        </xdr:cNvSpPr>
      </xdr:nvSpPr>
      <xdr:spPr bwMode="auto">
        <a:xfrm>
          <a:off x="2228850" y="6143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38</xdr:row>
      <xdr:rowOff>9525</xdr:rowOff>
    </xdr:from>
    <xdr:to>
      <xdr:col>58</xdr:col>
      <xdr:colOff>9525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52E86233-998A-4F7F-AD5A-5C11615349C0}"/>
            </a:ext>
          </a:extLst>
        </xdr:cNvPr>
        <xdr:cNvSpPr>
          <a:spLocks noChangeArrowheads="1"/>
        </xdr:cNvSpPr>
      </xdr:nvSpPr>
      <xdr:spPr bwMode="auto">
        <a:xfrm>
          <a:off x="7029450" y="6143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38</xdr:row>
      <xdr:rowOff>9525</xdr:rowOff>
    </xdr:from>
    <xdr:to>
      <xdr:col>19</xdr:col>
      <xdr:colOff>57150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0774C7E0-22C3-469A-BB5B-070F5D135C4C}"/>
            </a:ext>
          </a:extLst>
        </xdr:cNvPr>
        <xdr:cNvSpPr>
          <a:spLocks noChangeArrowheads="1"/>
        </xdr:cNvSpPr>
      </xdr:nvSpPr>
      <xdr:spPr bwMode="auto">
        <a:xfrm>
          <a:off x="2228850" y="6143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38</xdr:row>
      <xdr:rowOff>9525</xdr:rowOff>
    </xdr:from>
    <xdr:to>
      <xdr:col>58</xdr:col>
      <xdr:colOff>9525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78BB13DC-E551-43ED-B60A-1E0FED576A89}"/>
            </a:ext>
          </a:extLst>
        </xdr:cNvPr>
        <xdr:cNvSpPr>
          <a:spLocks noChangeArrowheads="1"/>
        </xdr:cNvSpPr>
      </xdr:nvSpPr>
      <xdr:spPr bwMode="auto">
        <a:xfrm>
          <a:off x="7029450" y="6143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40</xdr:row>
      <xdr:rowOff>9525</xdr:rowOff>
    </xdr:from>
    <xdr:to>
      <xdr:col>19</xdr:col>
      <xdr:colOff>57150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B5837FE9-34D2-46A6-B460-4048F162604D}"/>
            </a:ext>
          </a:extLst>
        </xdr:cNvPr>
        <xdr:cNvSpPr>
          <a:spLocks noChangeArrowheads="1"/>
        </xdr:cNvSpPr>
      </xdr:nvSpPr>
      <xdr:spPr bwMode="auto">
        <a:xfrm>
          <a:off x="2228850" y="6524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40</xdr:row>
      <xdr:rowOff>9525</xdr:rowOff>
    </xdr:from>
    <xdr:to>
      <xdr:col>58</xdr:col>
      <xdr:colOff>9525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B6A5C11A-621E-42AA-B40E-835A897BA378}"/>
            </a:ext>
          </a:extLst>
        </xdr:cNvPr>
        <xdr:cNvSpPr>
          <a:spLocks noChangeArrowheads="1"/>
        </xdr:cNvSpPr>
      </xdr:nvSpPr>
      <xdr:spPr bwMode="auto">
        <a:xfrm>
          <a:off x="7029450" y="6524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42</xdr:row>
      <xdr:rowOff>9525</xdr:rowOff>
    </xdr:from>
    <xdr:to>
      <xdr:col>19</xdr:col>
      <xdr:colOff>57150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96966621-2503-4BD1-8C46-693DA0A2F8C7}"/>
            </a:ext>
          </a:extLst>
        </xdr:cNvPr>
        <xdr:cNvSpPr>
          <a:spLocks noChangeArrowheads="1"/>
        </xdr:cNvSpPr>
      </xdr:nvSpPr>
      <xdr:spPr bwMode="auto">
        <a:xfrm>
          <a:off x="2228850" y="6905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42</xdr:row>
      <xdr:rowOff>9525</xdr:rowOff>
    </xdr:from>
    <xdr:to>
      <xdr:col>58</xdr:col>
      <xdr:colOff>9525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B77A0EC1-C8DB-4F20-A978-AE2351C89B7F}"/>
            </a:ext>
          </a:extLst>
        </xdr:cNvPr>
        <xdr:cNvSpPr>
          <a:spLocks noChangeArrowheads="1"/>
        </xdr:cNvSpPr>
      </xdr:nvSpPr>
      <xdr:spPr bwMode="auto">
        <a:xfrm>
          <a:off x="7029450" y="6905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40</xdr:row>
      <xdr:rowOff>9525</xdr:rowOff>
    </xdr:from>
    <xdr:to>
      <xdr:col>19</xdr:col>
      <xdr:colOff>57150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36970A92-29DE-4C5D-A8A2-9E4A4D728367}"/>
            </a:ext>
          </a:extLst>
        </xdr:cNvPr>
        <xdr:cNvSpPr>
          <a:spLocks noChangeArrowheads="1"/>
        </xdr:cNvSpPr>
      </xdr:nvSpPr>
      <xdr:spPr bwMode="auto">
        <a:xfrm>
          <a:off x="2228850" y="6524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40</xdr:row>
      <xdr:rowOff>9525</xdr:rowOff>
    </xdr:from>
    <xdr:to>
      <xdr:col>58</xdr:col>
      <xdr:colOff>9525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9ACF6F6B-9AC0-4E81-9D56-D91C3A2AAC5A}"/>
            </a:ext>
          </a:extLst>
        </xdr:cNvPr>
        <xdr:cNvSpPr>
          <a:spLocks noChangeArrowheads="1"/>
        </xdr:cNvSpPr>
      </xdr:nvSpPr>
      <xdr:spPr bwMode="auto">
        <a:xfrm>
          <a:off x="7029450" y="6524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40</xdr:row>
      <xdr:rowOff>9525</xdr:rowOff>
    </xdr:from>
    <xdr:to>
      <xdr:col>19</xdr:col>
      <xdr:colOff>57150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64399CFD-6DFA-4447-8D87-8D74C2C3957C}"/>
            </a:ext>
          </a:extLst>
        </xdr:cNvPr>
        <xdr:cNvSpPr>
          <a:spLocks noChangeArrowheads="1"/>
        </xdr:cNvSpPr>
      </xdr:nvSpPr>
      <xdr:spPr bwMode="auto">
        <a:xfrm>
          <a:off x="2228850" y="6524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40</xdr:row>
      <xdr:rowOff>9525</xdr:rowOff>
    </xdr:from>
    <xdr:to>
      <xdr:col>58</xdr:col>
      <xdr:colOff>9525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6BB81F78-3C65-487C-A3D6-DC0D7DD05BBB}"/>
            </a:ext>
          </a:extLst>
        </xdr:cNvPr>
        <xdr:cNvSpPr>
          <a:spLocks noChangeArrowheads="1"/>
        </xdr:cNvSpPr>
      </xdr:nvSpPr>
      <xdr:spPr bwMode="auto">
        <a:xfrm>
          <a:off x="7029450" y="6524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42</xdr:row>
      <xdr:rowOff>9525</xdr:rowOff>
    </xdr:from>
    <xdr:to>
      <xdr:col>19</xdr:col>
      <xdr:colOff>57150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CA05211C-C97C-415D-B802-BCDEF1670ECB}"/>
            </a:ext>
          </a:extLst>
        </xdr:cNvPr>
        <xdr:cNvSpPr>
          <a:spLocks noChangeArrowheads="1"/>
        </xdr:cNvSpPr>
      </xdr:nvSpPr>
      <xdr:spPr bwMode="auto">
        <a:xfrm>
          <a:off x="2228850" y="6905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42</xdr:row>
      <xdr:rowOff>9525</xdr:rowOff>
    </xdr:from>
    <xdr:to>
      <xdr:col>58</xdr:col>
      <xdr:colOff>9525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F076432C-1597-4712-97F9-C1F09480EBF2}"/>
            </a:ext>
          </a:extLst>
        </xdr:cNvPr>
        <xdr:cNvSpPr>
          <a:spLocks noChangeArrowheads="1"/>
        </xdr:cNvSpPr>
      </xdr:nvSpPr>
      <xdr:spPr bwMode="auto">
        <a:xfrm>
          <a:off x="7029450" y="6905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42</xdr:row>
      <xdr:rowOff>9525</xdr:rowOff>
    </xdr:from>
    <xdr:to>
      <xdr:col>19</xdr:col>
      <xdr:colOff>57150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056FBC45-8290-45BE-A2C8-4717645AFFF4}"/>
            </a:ext>
          </a:extLst>
        </xdr:cNvPr>
        <xdr:cNvSpPr>
          <a:spLocks noChangeArrowheads="1"/>
        </xdr:cNvSpPr>
      </xdr:nvSpPr>
      <xdr:spPr bwMode="auto">
        <a:xfrm>
          <a:off x="2228850" y="6905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42</xdr:row>
      <xdr:rowOff>9525</xdr:rowOff>
    </xdr:from>
    <xdr:to>
      <xdr:col>58</xdr:col>
      <xdr:colOff>9525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C1BF9E33-552F-4F0A-B4A1-1FC68AD5F4EB}"/>
            </a:ext>
          </a:extLst>
        </xdr:cNvPr>
        <xdr:cNvSpPr>
          <a:spLocks noChangeArrowheads="1"/>
        </xdr:cNvSpPr>
      </xdr:nvSpPr>
      <xdr:spPr bwMode="auto">
        <a:xfrm>
          <a:off x="7029450" y="6905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42</xdr:row>
      <xdr:rowOff>9525</xdr:rowOff>
    </xdr:from>
    <xdr:to>
      <xdr:col>19</xdr:col>
      <xdr:colOff>57150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DD050317-5477-4EE5-A141-FCAD7FE8C9F6}"/>
            </a:ext>
          </a:extLst>
        </xdr:cNvPr>
        <xdr:cNvSpPr>
          <a:spLocks noChangeArrowheads="1"/>
        </xdr:cNvSpPr>
      </xdr:nvSpPr>
      <xdr:spPr bwMode="auto">
        <a:xfrm>
          <a:off x="2228850" y="6905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42</xdr:row>
      <xdr:rowOff>9525</xdr:rowOff>
    </xdr:from>
    <xdr:to>
      <xdr:col>58</xdr:col>
      <xdr:colOff>9525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607B3EC1-1F13-4522-B6D1-CECE9E68153F}"/>
            </a:ext>
          </a:extLst>
        </xdr:cNvPr>
        <xdr:cNvSpPr>
          <a:spLocks noChangeArrowheads="1"/>
        </xdr:cNvSpPr>
      </xdr:nvSpPr>
      <xdr:spPr bwMode="auto">
        <a:xfrm>
          <a:off x="7029450" y="6905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44</xdr:row>
      <xdr:rowOff>9525</xdr:rowOff>
    </xdr:from>
    <xdr:to>
      <xdr:col>19</xdr:col>
      <xdr:colOff>57150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32A4A8EA-5416-4A18-AE0F-A6FE9DBC91E4}"/>
            </a:ext>
          </a:extLst>
        </xdr:cNvPr>
        <xdr:cNvSpPr>
          <a:spLocks noChangeArrowheads="1"/>
        </xdr:cNvSpPr>
      </xdr:nvSpPr>
      <xdr:spPr bwMode="auto">
        <a:xfrm>
          <a:off x="2228850" y="7286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44</xdr:row>
      <xdr:rowOff>9525</xdr:rowOff>
    </xdr:from>
    <xdr:to>
      <xdr:col>58</xdr:col>
      <xdr:colOff>9525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7FFF0FBE-FDE3-4A0C-A091-64941E20A450}"/>
            </a:ext>
          </a:extLst>
        </xdr:cNvPr>
        <xdr:cNvSpPr>
          <a:spLocks noChangeArrowheads="1"/>
        </xdr:cNvSpPr>
      </xdr:nvSpPr>
      <xdr:spPr bwMode="auto">
        <a:xfrm>
          <a:off x="7029450" y="7286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42</xdr:row>
      <xdr:rowOff>9525</xdr:rowOff>
    </xdr:from>
    <xdr:to>
      <xdr:col>19</xdr:col>
      <xdr:colOff>57150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6422A5B1-850A-4F80-8022-C98CAFD5D573}"/>
            </a:ext>
          </a:extLst>
        </xdr:cNvPr>
        <xdr:cNvSpPr>
          <a:spLocks noChangeArrowheads="1"/>
        </xdr:cNvSpPr>
      </xdr:nvSpPr>
      <xdr:spPr bwMode="auto">
        <a:xfrm>
          <a:off x="2228850" y="6905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42</xdr:row>
      <xdr:rowOff>9525</xdr:rowOff>
    </xdr:from>
    <xdr:to>
      <xdr:col>58</xdr:col>
      <xdr:colOff>9525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36E11296-5A83-45FB-9A72-35AE838FF3C6}"/>
            </a:ext>
          </a:extLst>
        </xdr:cNvPr>
        <xdr:cNvSpPr>
          <a:spLocks noChangeArrowheads="1"/>
        </xdr:cNvSpPr>
      </xdr:nvSpPr>
      <xdr:spPr bwMode="auto">
        <a:xfrm>
          <a:off x="7029450" y="6905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42</xdr:row>
      <xdr:rowOff>9525</xdr:rowOff>
    </xdr:from>
    <xdr:to>
      <xdr:col>19</xdr:col>
      <xdr:colOff>57150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47ECF8BC-4CD2-49A2-BEE5-8E62D08F8E10}"/>
            </a:ext>
          </a:extLst>
        </xdr:cNvPr>
        <xdr:cNvSpPr>
          <a:spLocks noChangeArrowheads="1"/>
        </xdr:cNvSpPr>
      </xdr:nvSpPr>
      <xdr:spPr bwMode="auto">
        <a:xfrm>
          <a:off x="2228850" y="6905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42</xdr:row>
      <xdr:rowOff>9525</xdr:rowOff>
    </xdr:from>
    <xdr:to>
      <xdr:col>58</xdr:col>
      <xdr:colOff>9525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232F32BC-66BF-4CBD-8B99-B9893F6EA989}"/>
            </a:ext>
          </a:extLst>
        </xdr:cNvPr>
        <xdr:cNvSpPr>
          <a:spLocks noChangeArrowheads="1"/>
        </xdr:cNvSpPr>
      </xdr:nvSpPr>
      <xdr:spPr bwMode="auto">
        <a:xfrm>
          <a:off x="7029450" y="6905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44</xdr:row>
      <xdr:rowOff>9525</xdr:rowOff>
    </xdr:from>
    <xdr:to>
      <xdr:col>19</xdr:col>
      <xdr:colOff>57150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09FBAB8C-A800-48B6-B5C7-71FFB5835005}"/>
            </a:ext>
          </a:extLst>
        </xdr:cNvPr>
        <xdr:cNvSpPr>
          <a:spLocks noChangeArrowheads="1"/>
        </xdr:cNvSpPr>
      </xdr:nvSpPr>
      <xdr:spPr bwMode="auto">
        <a:xfrm>
          <a:off x="2228850" y="7286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44</xdr:row>
      <xdr:rowOff>9525</xdr:rowOff>
    </xdr:from>
    <xdr:to>
      <xdr:col>58</xdr:col>
      <xdr:colOff>9525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A06C477E-AEFC-4398-B5F1-DB198527BF5D}"/>
            </a:ext>
          </a:extLst>
        </xdr:cNvPr>
        <xdr:cNvSpPr>
          <a:spLocks noChangeArrowheads="1"/>
        </xdr:cNvSpPr>
      </xdr:nvSpPr>
      <xdr:spPr bwMode="auto">
        <a:xfrm>
          <a:off x="7029450" y="7286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44</xdr:row>
      <xdr:rowOff>9525</xdr:rowOff>
    </xdr:from>
    <xdr:to>
      <xdr:col>19</xdr:col>
      <xdr:colOff>57150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C2D7591F-5C5A-4D43-989E-75DF45FB0B4A}"/>
            </a:ext>
          </a:extLst>
        </xdr:cNvPr>
        <xdr:cNvSpPr>
          <a:spLocks noChangeArrowheads="1"/>
        </xdr:cNvSpPr>
      </xdr:nvSpPr>
      <xdr:spPr bwMode="auto">
        <a:xfrm>
          <a:off x="2228850" y="7286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44</xdr:row>
      <xdr:rowOff>9525</xdr:rowOff>
    </xdr:from>
    <xdr:to>
      <xdr:col>58</xdr:col>
      <xdr:colOff>9525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A64CBDF2-4FAE-4044-AF12-1D8E5702810E}"/>
            </a:ext>
          </a:extLst>
        </xdr:cNvPr>
        <xdr:cNvSpPr>
          <a:spLocks noChangeArrowheads="1"/>
        </xdr:cNvSpPr>
      </xdr:nvSpPr>
      <xdr:spPr bwMode="auto">
        <a:xfrm>
          <a:off x="7029450" y="7286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44</xdr:row>
      <xdr:rowOff>9525</xdr:rowOff>
    </xdr:from>
    <xdr:to>
      <xdr:col>19</xdr:col>
      <xdr:colOff>57150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BEC75BE3-4F87-4E37-AF7C-B817EED4D763}"/>
            </a:ext>
          </a:extLst>
        </xdr:cNvPr>
        <xdr:cNvSpPr>
          <a:spLocks noChangeArrowheads="1"/>
        </xdr:cNvSpPr>
      </xdr:nvSpPr>
      <xdr:spPr bwMode="auto">
        <a:xfrm>
          <a:off x="2228850" y="7286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44</xdr:row>
      <xdr:rowOff>9525</xdr:rowOff>
    </xdr:from>
    <xdr:to>
      <xdr:col>58</xdr:col>
      <xdr:colOff>9525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37B12CE4-664C-4781-B1E0-7D2B0416E588}"/>
            </a:ext>
          </a:extLst>
        </xdr:cNvPr>
        <xdr:cNvSpPr>
          <a:spLocks noChangeArrowheads="1"/>
        </xdr:cNvSpPr>
      </xdr:nvSpPr>
      <xdr:spPr bwMode="auto">
        <a:xfrm>
          <a:off x="7029450" y="7286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56AD5195-A8AB-4372-8BBC-3F6C57F15CCE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93257DC6-5E91-484A-9296-F4E3D5432CA9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44</xdr:row>
      <xdr:rowOff>9525</xdr:rowOff>
    </xdr:from>
    <xdr:to>
      <xdr:col>19</xdr:col>
      <xdr:colOff>57150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3D179D27-041B-4BAF-9559-BD04132B4832}"/>
            </a:ext>
          </a:extLst>
        </xdr:cNvPr>
        <xdr:cNvSpPr>
          <a:spLocks noChangeArrowheads="1"/>
        </xdr:cNvSpPr>
      </xdr:nvSpPr>
      <xdr:spPr bwMode="auto">
        <a:xfrm>
          <a:off x="2228850" y="7286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44</xdr:row>
      <xdr:rowOff>9525</xdr:rowOff>
    </xdr:from>
    <xdr:to>
      <xdr:col>58</xdr:col>
      <xdr:colOff>9525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95EFC658-E36D-455E-80EB-EA38509919EC}"/>
            </a:ext>
          </a:extLst>
        </xdr:cNvPr>
        <xdr:cNvSpPr>
          <a:spLocks noChangeArrowheads="1"/>
        </xdr:cNvSpPr>
      </xdr:nvSpPr>
      <xdr:spPr bwMode="auto">
        <a:xfrm>
          <a:off x="7029450" y="7286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44</xdr:row>
      <xdr:rowOff>9525</xdr:rowOff>
    </xdr:from>
    <xdr:to>
      <xdr:col>19</xdr:col>
      <xdr:colOff>57150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42976E13-6053-4F10-B6E5-ABD0F9E27B28}"/>
            </a:ext>
          </a:extLst>
        </xdr:cNvPr>
        <xdr:cNvSpPr>
          <a:spLocks noChangeArrowheads="1"/>
        </xdr:cNvSpPr>
      </xdr:nvSpPr>
      <xdr:spPr bwMode="auto">
        <a:xfrm>
          <a:off x="2228850" y="7286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44</xdr:row>
      <xdr:rowOff>9525</xdr:rowOff>
    </xdr:from>
    <xdr:to>
      <xdr:col>58</xdr:col>
      <xdr:colOff>9525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7A5E8920-0E55-4945-93F7-3AB9B45F4CBB}"/>
            </a:ext>
          </a:extLst>
        </xdr:cNvPr>
        <xdr:cNvSpPr>
          <a:spLocks noChangeArrowheads="1"/>
        </xdr:cNvSpPr>
      </xdr:nvSpPr>
      <xdr:spPr bwMode="auto">
        <a:xfrm>
          <a:off x="7029450" y="7286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08754188-A01E-4A33-99F1-C73916574099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6D86FEAF-2CB1-41A0-A9C6-E556FECE7EC8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D0FB3E87-EB6D-4DF7-93BD-4D0A77204976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49A325F3-2E81-46D4-8DC6-8B60A1CDF2D8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4C4BE62B-8E5E-4421-B58A-E8FC39AD26A8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A98EBB6C-9146-472E-BC55-D0D6E8077A7E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D5823569-E7E2-4C8E-ABBB-93915E53AA26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0A89179E-F8B6-4F36-9DC6-955380CE20C0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F213D26A-2BAD-4BCD-983A-A8A45257C7D2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79CC631C-893A-4F70-AA96-5361A29FE35B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670092DB-E6BC-4A13-9B07-3FC42119D111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911D3947-B30C-440C-9DA3-5CA025BE5175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63498136-8A7E-4634-A160-9F29C432729D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921D91DC-5C62-466C-A1DD-02693F67517C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04ADC26E-CAE8-4E5F-BBAF-D9F3FCF3F481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60D78892-FDDD-460D-B269-5B624F9B76A7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7E7198A3-0016-444B-9FED-79391EC82BF6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BD866B7D-B940-4B3C-8906-2A142AFB77B3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46</xdr:row>
      <xdr:rowOff>9525</xdr:rowOff>
    </xdr:from>
    <xdr:to>
      <xdr:col>19</xdr:col>
      <xdr:colOff>57150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8AA361DA-5D70-4941-887A-074C142968F2}"/>
            </a:ext>
          </a:extLst>
        </xdr:cNvPr>
        <xdr:cNvSpPr>
          <a:spLocks noChangeArrowheads="1"/>
        </xdr:cNvSpPr>
      </xdr:nvSpPr>
      <xdr:spPr bwMode="auto">
        <a:xfrm>
          <a:off x="2228850" y="766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46</xdr:row>
      <xdr:rowOff>9525</xdr:rowOff>
    </xdr:from>
    <xdr:to>
      <xdr:col>58</xdr:col>
      <xdr:colOff>9525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C0401D59-0FE1-4828-96E4-89B32008FE79}"/>
            </a:ext>
          </a:extLst>
        </xdr:cNvPr>
        <xdr:cNvSpPr>
          <a:spLocks noChangeArrowheads="1"/>
        </xdr:cNvSpPr>
      </xdr:nvSpPr>
      <xdr:spPr bwMode="auto">
        <a:xfrm>
          <a:off x="7029450" y="7667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6AA6D219-37FA-4450-8AF0-9658CB260E13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F59CABFE-CF4D-4C2A-947F-69345297C459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E6E189BF-2E23-4F1D-AEDD-9A97796BE60E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2F3133BB-2891-4993-9C8F-4B5DF9328030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C0E26599-D439-4211-B354-3D815C69E381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C005519C-1895-4267-AE95-5622D3F81D87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E6A23EA1-EC5A-4AE1-BFFA-26F01C354076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CA6A792D-CE45-4193-B945-29BD36CC53CD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0DE70C82-3402-42C6-8748-59E74045BAD5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1C3ED0FD-CB00-483D-806A-0AAD0DF49F14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D8799DCD-4B88-4A81-A816-88BB68E7DCDD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7566D3E7-464E-4912-AE8C-F1AA32469D98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B80909DE-4145-4E19-9D0E-F8E82284D2E9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A48BD0D9-3ED0-44C5-BF1A-BA527EAC4263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17A828D3-2697-488B-8758-7D5D0616C1A9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D7FC622F-4FD0-4AB4-A5E5-D9DB8B60AA0D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2150D9CA-A256-4BE3-9254-E49515E875A1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70044141-BBD9-45E3-9319-25D8392237EB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11F82D77-04C3-47A3-8560-5E1116E2C90F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8C8ACA1C-2BEF-4521-A1D2-62C5F2F48F9E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61E284AA-2D35-43C0-9A14-73FF361E6A75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B110CD3C-7E44-4273-B79B-E4522E277A94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ECDC955B-3C03-424B-8E3F-8FC65A9926BC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98B3756B-DD22-4C65-8CCA-198177033A18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085C1BBF-561F-4668-BC03-C9D510E3799E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E01EB51F-CD7F-4097-9624-AC35E643BDBA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48</xdr:row>
      <xdr:rowOff>9525</xdr:rowOff>
    </xdr:from>
    <xdr:to>
      <xdr:col>19</xdr:col>
      <xdr:colOff>57150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9A9BBB50-2872-41AA-9760-B9536A7FA144}"/>
            </a:ext>
          </a:extLst>
        </xdr:cNvPr>
        <xdr:cNvSpPr>
          <a:spLocks noChangeArrowheads="1"/>
        </xdr:cNvSpPr>
      </xdr:nvSpPr>
      <xdr:spPr bwMode="auto">
        <a:xfrm>
          <a:off x="2228850" y="8048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48</xdr:row>
      <xdr:rowOff>9525</xdr:rowOff>
    </xdr:from>
    <xdr:to>
      <xdr:col>58</xdr:col>
      <xdr:colOff>9525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08150E0A-E2C6-4DDD-8BBB-D36A258B9586}"/>
            </a:ext>
          </a:extLst>
        </xdr:cNvPr>
        <xdr:cNvSpPr>
          <a:spLocks noChangeArrowheads="1"/>
        </xdr:cNvSpPr>
      </xdr:nvSpPr>
      <xdr:spPr bwMode="auto">
        <a:xfrm>
          <a:off x="7029450" y="8048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3AAEC846-8959-4E41-A687-EC909E7907BD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366D1949-A704-4599-9AA6-1926C2A16B83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76F263C5-CDF4-426F-A8AD-4041563A56BA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7B6D1027-011D-4A07-B55F-E9C4B56A82A4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BA0E3BFF-BA9B-4EC8-9BE9-7A44D44F1F72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F8BB95E5-A655-4096-B52E-F5C1EEABAAF9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C12EC8DE-90E8-4146-9F98-C50B0BF197C7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A583732C-5280-4FE9-95BF-73E616F1273A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6AB9F765-45BF-4404-ABBA-D33659CB929C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063D8CE1-F940-42F8-BE7C-A09EBA063D21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FDA591EF-8715-4DCE-B7B2-9867D2469067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AF801C28-373D-4F81-AD1F-2293C00D8917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8417A1FE-FABC-47A9-85A4-4BF2A2B631CF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A4C76B0B-65D6-46F0-B64B-A27C54E7114E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84E64B3C-FE49-48CF-B3F9-2CAC8D7103A2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F1E39284-31AF-478E-A922-BEC01286F6EF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32282991-38A2-4BD7-80EC-858D40BBF761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61092A16-F881-4069-BA63-7290D85E6A1F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BE0EAD3F-5C6D-4B2C-923F-9FA9057DF324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9E4E6176-D279-4B24-9243-1E7C85776ACD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84982B52-CA35-4FA9-BD19-EA95E0CB47C9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92C5F414-128B-41D1-8399-17D7062DCB27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E97AD280-783D-4641-B872-A312B2830D9B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848D944B-6B31-42F1-A8C7-D9CA62D0F6A6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AF15C1F2-21E0-4DBE-9CE4-644AF0BA417B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80F97298-1357-4F23-A073-984894D9B41B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0D4FE043-BFA9-4DA4-93C7-B848B35A5AE7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5717BE75-8224-4DBC-99B4-8F17B660947E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D53C00F7-66DE-400C-8F48-E645D2F19A08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8163316D-60CA-4727-A6A6-494A86E75097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BB167760-2D4E-4C1C-BFA3-741B9129840F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DCE114F9-67C9-484E-BD3F-5ECEDB4D12AB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06EB7EA3-488B-404E-9679-8F2747E6368C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89E49204-9951-4E5C-AAF0-EF191CA78C9C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50</xdr:row>
      <xdr:rowOff>9525</xdr:rowOff>
    </xdr:from>
    <xdr:to>
      <xdr:col>19</xdr:col>
      <xdr:colOff>57150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3FCEB0C9-F237-4559-A7A5-B5BF7E2A2E3C}"/>
            </a:ext>
          </a:extLst>
        </xdr:cNvPr>
        <xdr:cNvSpPr>
          <a:spLocks noChangeArrowheads="1"/>
        </xdr:cNvSpPr>
      </xdr:nvSpPr>
      <xdr:spPr bwMode="auto">
        <a:xfrm>
          <a:off x="2228850" y="8429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50</xdr:row>
      <xdr:rowOff>9525</xdr:rowOff>
    </xdr:from>
    <xdr:to>
      <xdr:col>58</xdr:col>
      <xdr:colOff>9525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4739C5A9-1CD9-4BB7-88B3-52AF46C55C1E}"/>
            </a:ext>
          </a:extLst>
        </xdr:cNvPr>
        <xdr:cNvSpPr>
          <a:spLocks noChangeArrowheads="1"/>
        </xdr:cNvSpPr>
      </xdr:nvSpPr>
      <xdr:spPr bwMode="auto">
        <a:xfrm>
          <a:off x="7029450" y="8429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E0F78AB3-34F0-400F-9FDE-1D8BB0787C9C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68F8CB39-3758-429C-B85D-1EA450DAD8F3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3EF3DF78-3A4E-4F79-8F79-E7503C608329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64DAD438-A1E3-4363-9CA9-CD620FEECE9D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758FB2E5-9E08-4855-9593-0F887045FB22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D1D2199A-F962-41CD-9D47-4B2A1889A6EC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39BFD3A6-2006-47D3-9D96-281CC2DB3E5C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20AD6B68-2957-447D-AC56-790644AA3937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5BF602EB-1E0B-4FF6-B24A-B8E0C88D5FFF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411BAB8B-2E35-46D5-8CD3-2E81A5F832D8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FA567E41-FB58-4F65-A159-099C7A312900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9A676CCE-C6D3-4C11-B444-6AE1951F62A0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1D5027F2-6158-49DC-8A14-A26AFEEFC1D4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854FB435-0A08-43E3-9616-B08170692536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ACE2DFC2-470F-4B50-AEBD-4879F9D40BB8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A18BD16F-B0B2-496B-B91F-F02EDF05F827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6AEC2289-72AE-4B76-A454-2B170448C47E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C4A6F690-DDAF-46C1-81A7-9925268679D3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66EDF25E-D4E2-481A-89BF-C5B5EEBB2A6E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E01AC45C-476E-4E90-ACA6-56432023500C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B78C2A8B-E1F9-445E-8CE6-FA0CAE1A29C8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FF8C623A-EF1C-4AA8-874F-40B8E0D4CA55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AB7F92AF-CB36-4A57-A0DC-BF177BFD1FDD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2CEC8A3A-BD1D-4386-A637-5455B43923B9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B0A798A8-F001-4D27-B635-FEFDD464B12F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83C49967-8C27-44DA-8ED5-B1EE8AAEC307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3E04B82B-3DB0-445A-9495-AD04BA3CD2A0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B50203DF-8880-4C30-9482-58D078FB3592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8F33B843-D4AC-4960-9162-8CF1A8B10FE5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45783C2C-9ED1-485C-9D99-D9ADB6B042DB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7C88866D-A76E-411A-A443-51CCB02CB1A5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329AF9B5-AAF6-4116-88FC-53FF073ECACB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8E5B3DCD-A249-40FF-B079-BD72DA435181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72B6E05D-D7A8-4B30-9102-059654AF5C73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5B2C50DD-A415-4F71-B795-5D5B794ACC06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034CC05F-5829-4F0B-B73A-CA54C00F3CBE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946CE8D6-34D9-417E-B88B-A4DF980AD883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C619DD9B-4309-4326-AF6B-9B6F3FFD1CB9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D36957CD-9D56-4236-845F-69434272792B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0EEE8B9F-92F0-4B50-94E1-190E86FAC4BE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3303759A-37C0-4FF2-9824-3848C933267F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51EBC87B-A18A-4301-A6A8-03ABF3795CA7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52</xdr:row>
      <xdr:rowOff>9525</xdr:rowOff>
    </xdr:from>
    <xdr:to>
      <xdr:col>19</xdr:col>
      <xdr:colOff>57150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9BFD4B8A-DF86-4577-870A-C295DD406398}"/>
            </a:ext>
          </a:extLst>
        </xdr:cNvPr>
        <xdr:cNvSpPr>
          <a:spLocks noChangeArrowheads="1"/>
        </xdr:cNvSpPr>
      </xdr:nvSpPr>
      <xdr:spPr bwMode="auto">
        <a:xfrm>
          <a:off x="2228850" y="8810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52</xdr:row>
      <xdr:rowOff>9525</xdr:rowOff>
    </xdr:from>
    <xdr:to>
      <xdr:col>58</xdr:col>
      <xdr:colOff>9525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7016CFD5-E58E-4FE7-8BC4-80F6252C2EC0}"/>
            </a:ext>
          </a:extLst>
        </xdr:cNvPr>
        <xdr:cNvSpPr>
          <a:spLocks noChangeArrowheads="1"/>
        </xdr:cNvSpPr>
      </xdr:nvSpPr>
      <xdr:spPr bwMode="auto">
        <a:xfrm>
          <a:off x="7029450" y="8810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4155D82D-87B1-4269-9B19-81EA4EF833AF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1B4CFE95-8FDF-4D37-BB34-67F1624817AF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C64011A1-0637-4D44-AE3A-0B3F3B60F319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F038ABFA-29ED-4E5E-A07C-51F32FC13B99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50221401-DD15-4E0E-8C3D-4FED0A6EE5EE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A5F1C450-FA8E-4A11-BFE8-60C478A7E0C8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3DC939F7-B21A-4E17-93BE-9E9E939B2CFE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005522D9-EC1A-4320-A1B0-2FB8EEA24C96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C474411E-54CB-4652-9EAF-058315F19DFF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8E9DEBFD-4BA9-4B8D-9019-B941D8F4A948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9041C6E3-BCDE-4F54-8436-0BD920DA6B6E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2D43C1C2-D889-4A63-958A-2889839B5231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7C759EC2-8868-448B-8859-FE3EAEF15EB3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1580DAB9-4E6A-4E46-AF17-5B39A2B87D51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0E77433E-3484-4250-AA9C-219F7423A543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54186581-FA75-4829-9DC0-2BCB97316298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45A01107-96DF-4931-B9C6-87F4CC9BBDC6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485A72F2-2E50-49D0-895A-9BE03DD2BB58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5D744EB7-339A-48BD-AB7E-C1CEBA6F1920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C99D8CEC-DDCC-431F-BB78-6FEF696FE2B2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E1AB781A-5BF5-4AD2-B6F6-A91822AD92B5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CC6A7EE8-2991-4A46-AF6F-2B4D2AA6D2BD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6441C53B-AF9E-44AC-93EF-20E6FF01EDE2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3833E2CE-2ABF-4850-938D-D58902AA64C6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FC9E3C5D-0293-401F-9E3E-DB9958DDCB27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667B1E9A-D479-4DF4-8C78-A60F30CC9CAE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E72EBDDB-3572-413E-89E1-B0F98104324F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88D6F831-EC2D-4ACE-BAF6-1A763D9FC723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FC46239C-2A31-403D-B622-58121210B048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47B299FE-6304-4B22-A8CF-A1F69C8E8F43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8FC66BD0-6DDC-41E5-AC03-18878AA02EE8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83A04DC3-95E9-4AFC-A527-00FE0AFA4F26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AC182D65-378B-4177-9985-5537E5F63DA5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A9FAF70E-937B-41A4-8C48-B689B24C9AB7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4DE121F4-67EE-470B-A990-92F8C64A3DE2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3B94F151-CA31-4ECA-AB98-76D6182C138E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3A1015B4-5270-484B-BA10-5509C2936124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36CCDFD9-57C3-410C-99EC-221CEF510B57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47BD0A7F-9C75-4E9A-8E6F-7D992AF4B100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4FA90C63-3633-4D91-AC78-20ABD883B33F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86CB0817-AEE7-40BB-8085-06CCBF9D4A00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410B8BC9-1206-4FC3-9AAA-014042357CC2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F166EAE0-0F50-41B7-B033-FFAD0B38B657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2AC31F7C-ABDA-4DCF-90DB-D382A8B8DEFD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8F9E57F7-983B-4646-BCB1-79F08CD41DBC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CA3C5C28-FBE8-4D82-BB43-6DB6B5D7497E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56</xdr:row>
      <xdr:rowOff>9525</xdr:rowOff>
    </xdr:from>
    <xdr:to>
      <xdr:col>19</xdr:col>
      <xdr:colOff>57150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BC023592-02D3-4F63-B29D-E851DA69D28E}"/>
            </a:ext>
          </a:extLst>
        </xdr:cNvPr>
        <xdr:cNvSpPr>
          <a:spLocks noChangeArrowheads="1"/>
        </xdr:cNvSpPr>
      </xdr:nvSpPr>
      <xdr:spPr bwMode="auto">
        <a:xfrm>
          <a:off x="2228850" y="957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56</xdr:row>
      <xdr:rowOff>9525</xdr:rowOff>
    </xdr:from>
    <xdr:to>
      <xdr:col>58</xdr:col>
      <xdr:colOff>9525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7A8B9295-57FA-4962-8701-872B78C87561}"/>
            </a:ext>
          </a:extLst>
        </xdr:cNvPr>
        <xdr:cNvSpPr>
          <a:spLocks noChangeArrowheads="1"/>
        </xdr:cNvSpPr>
      </xdr:nvSpPr>
      <xdr:spPr bwMode="auto">
        <a:xfrm>
          <a:off x="7029450" y="9572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3B77FF76-E56D-44A9-B2CD-E72984D2E6AA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79CA7394-5F68-4E5C-BCE6-51F54DE86720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54</xdr:row>
      <xdr:rowOff>9525</xdr:rowOff>
    </xdr:from>
    <xdr:to>
      <xdr:col>19</xdr:col>
      <xdr:colOff>57150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C7FEE69D-7C0A-4EC6-97C0-F19D8A24B3C6}"/>
            </a:ext>
          </a:extLst>
        </xdr:cNvPr>
        <xdr:cNvSpPr>
          <a:spLocks noChangeArrowheads="1"/>
        </xdr:cNvSpPr>
      </xdr:nvSpPr>
      <xdr:spPr bwMode="auto">
        <a:xfrm>
          <a:off x="2228850" y="9191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54</xdr:row>
      <xdr:rowOff>9525</xdr:rowOff>
    </xdr:from>
    <xdr:to>
      <xdr:col>58</xdr:col>
      <xdr:colOff>9525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DCF2A981-F3ED-4379-8D52-FC770C405865}"/>
            </a:ext>
          </a:extLst>
        </xdr:cNvPr>
        <xdr:cNvSpPr>
          <a:spLocks noChangeArrowheads="1"/>
        </xdr:cNvSpPr>
      </xdr:nvSpPr>
      <xdr:spPr bwMode="auto">
        <a:xfrm>
          <a:off x="7029450" y="9191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56</xdr:row>
      <xdr:rowOff>9525</xdr:rowOff>
    </xdr:from>
    <xdr:to>
      <xdr:col>19</xdr:col>
      <xdr:colOff>57150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446BA779-F8DE-4169-8F11-0CDE3C67A118}"/>
            </a:ext>
          </a:extLst>
        </xdr:cNvPr>
        <xdr:cNvSpPr>
          <a:spLocks noChangeArrowheads="1"/>
        </xdr:cNvSpPr>
      </xdr:nvSpPr>
      <xdr:spPr bwMode="auto">
        <a:xfrm>
          <a:off x="2228850" y="957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56</xdr:row>
      <xdr:rowOff>9525</xdr:rowOff>
    </xdr:from>
    <xdr:to>
      <xdr:col>58</xdr:col>
      <xdr:colOff>9525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4D5C9D81-0BFA-4142-85CB-5B081B5A12EE}"/>
            </a:ext>
          </a:extLst>
        </xdr:cNvPr>
        <xdr:cNvSpPr>
          <a:spLocks noChangeArrowheads="1"/>
        </xdr:cNvSpPr>
      </xdr:nvSpPr>
      <xdr:spPr bwMode="auto">
        <a:xfrm>
          <a:off x="7029450" y="9572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56</xdr:row>
      <xdr:rowOff>9525</xdr:rowOff>
    </xdr:from>
    <xdr:to>
      <xdr:col>19</xdr:col>
      <xdr:colOff>57150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81CA00B5-F72E-4E42-AAEA-0BB808DD2589}"/>
            </a:ext>
          </a:extLst>
        </xdr:cNvPr>
        <xdr:cNvSpPr>
          <a:spLocks noChangeArrowheads="1"/>
        </xdr:cNvSpPr>
      </xdr:nvSpPr>
      <xdr:spPr bwMode="auto">
        <a:xfrm>
          <a:off x="2228850" y="957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56</xdr:row>
      <xdr:rowOff>9525</xdr:rowOff>
    </xdr:from>
    <xdr:to>
      <xdr:col>58</xdr:col>
      <xdr:colOff>9525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32F5DECC-84FE-4275-8621-6CE13495DF50}"/>
            </a:ext>
          </a:extLst>
        </xdr:cNvPr>
        <xdr:cNvSpPr>
          <a:spLocks noChangeArrowheads="1"/>
        </xdr:cNvSpPr>
      </xdr:nvSpPr>
      <xdr:spPr bwMode="auto">
        <a:xfrm>
          <a:off x="7029450" y="9572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123825</xdr:colOff>
      <xdr:row>56</xdr:row>
      <xdr:rowOff>9525</xdr:rowOff>
    </xdr:from>
    <xdr:to>
      <xdr:col>19</xdr:col>
      <xdr:colOff>57150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01ACF3E0-75CF-4974-8F47-B0513F82BAC3}"/>
            </a:ext>
          </a:extLst>
        </xdr:cNvPr>
        <xdr:cNvSpPr>
          <a:spLocks noChangeArrowheads="1"/>
        </xdr:cNvSpPr>
      </xdr:nvSpPr>
      <xdr:spPr bwMode="auto">
        <a:xfrm>
          <a:off x="2228850" y="957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95250</xdr:colOff>
      <xdr:row>56</xdr:row>
      <xdr:rowOff>9525</xdr:rowOff>
    </xdr:from>
    <xdr:to>
      <xdr:col>58</xdr:col>
      <xdr:colOff>9525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E4FF958C-E041-4AE7-A74A-E932821AC5C3}"/>
            </a:ext>
          </a:extLst>
        </xdr:cNvPr>
        <xdr:cNvSpPr>
          <a:spLocks noChangeArrowheads="1"/>
        </xdr:cNvSpPr>
      </xdr:nvSpPr>
      <xdr:spPr bwMode="auto">
        <a:xfrm>
          <a:off x="7029450" y="95726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161925</xdr:rowOff>
    </xdr:from>
    <xdr:to>
      <xdr:col>6</xdr:col>
      <xdr:colOff>600075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DE0907DE-7346-41E5-9432-17EABA4750C3}"/>
            </a:ext>
          </a:extLst>
        </xdr:cNvPr>
        <xdr:cNvSpPr>
          <a:spLocks noChangeArrowheads="1"/>
        </xdr:cNvSpPr>
      </xdr:nvSpPr>
      <xdr:spPr bwMode="auto">
        <a:xfrm>
          <a:off x="409575" y="161925"/>
          <a:ext cx="582930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9" zoomScaleNormal="100" zoomScaleSheetLayoutView="100" workbookViewId="0">
      <selection activeCell="A55" sqref="A55:T55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48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6</v>
      </c>
      <c r="K3" s="86"/>
      <c r="L3" s="86"/>
      <c r="M3" s="86"/>
      <c r="N3" s="86"/>
      <c r="O3" s="87"/>
      <c r="P3" s="88" t="s">
        <v>11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7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49"/>
      <c r="AV3" s="1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435043132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12007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49"/>
      <c r="AV5" s="1" t="s">
        <v>23</v>
      </c>
      <c r="AW5" t="s">
        <v>24</v>
      </c>
    </row>
    <row r="6" spans="1:51" ht="22.5" customHeight="1">
      <c r="A6" s="192" t="s">
        <v>25</v>
      </c>
      <c r="B6" s="195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50" t="s">
        <v>33</v>
      </c>
    </row>
    <row r="7" spans="1:51" ht="13.5" customHeight="1">
      <c r="A7" s="192"/>
      <c r="B7" s="195"/>
      <c r="C7" s="119" t="s">
        <v>34</v>
      </c>
      <c r="D7" s="120"/>
      <c r="E7" s="121" t="s">
        <v>35</v>
      </c>
      <c r="F7" s="122"/>
      <c r="G7" s="249">
        <v>513652779</v>
      </c>
      <c r="H7" s="249"/>
      <c r="I7" s="249"/>
      <c r="J7" s="249">
        <v>304171</v>
      </c>
      <c r="K7" s="249"/>
      <c r="L7" s="249"/>
      <c r="M7" s="249"/>
      <c r="N7" s="249"/>
      <c r="O7" s="249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51" t="s">
        <v>42</v>
      </c>
      <c r="AT7" s="202">
        <v>45</v>
      </c>
    </row>
    <row r="8" spans="1:51" ht="18" customHeight="1">
      <c r="A8" s="192"/>
      <c r="B8" s="195"/>
      <c r="C8" s="128" t="s">
        <v>43</v>
      </c>
      <c r="D8" s="129"/>
      <c r="E8" s="130" t="s">
        <v>44</v>
      </c>
      <c r="F8" s="131"/>
      <c r="G8" s="249"/>
      <c r="H8" s="249"/>
      <c r="I8" s="249"/>
      <c r="J8" s="249"/>
      <c r="K8" s="249"/>
      <c r="L8" s="249"/>
      <c r="M8" s="249"/>
      <c r="N8" s="249"/>
      <c r="O8" s="249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4"/>
      <c r="AK8" s="135" t="s">
        <v>46</v>
      </c>
      <c r="AL8" s="136"/>
      <c r="AM8" s="136"/>
      <c r="AN8" s="136"/>
      <c r="AO8" s="18" t="s">
        <v>38</v>
      </c>
      <c r="AP8" s="136" t="s">
        <v>47</v>
      </c>
      <c r="AQ8" s="136"/>
      <c r="AR8" s="136"/>
      <c r="AS8" s="137"/>
      <c r="AT8" s="202"/>
    </row>
    <row r="9" spans="1:51" ht="14.45" customHeight="1">
      <c r="A9" s="192" t="s">
        <v>48</v>
      </c>
      <c r="B9" s="195"/>
      <c r="C9" s="119" t="s">
        <v>49</v>
      </c>
      <c r="D9" s="120"/>
      <c r="E9" s="121" t="s">
        <v>50</v>
      </c>
      <c r="F9" s="122"/>
      <c r="G9" s="249">
        <v>519033025</v>
      </c>
      <c r="H9" s="249"/>
      <c r="I9" s="249"/>
      <c r="J9" s="249"/>
      <c r="K9" s="249"/>
      <c r="L9" s="249"/>
      <c r="M9" s="249"/>
      <c r="N9" s="249"/>
      <c r="O9" s="249"/>
      <c r="P9" s="123" t="s">
        <v>36</v>
      </c>
      <c r="Q9" s="124"/>
      <c r="R9" s="125" t="s">
        <v>51</v>
      </c>
      <c r="S9" s="125"/>
      <c r="T9" s="125"/>
      <c r="U9" s="125"/>
      <c r="V9" s="15" t="s">
        <v>38</v>
      </c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8"/>
      <c r="AK9" s="16" t="s">
        <v>40</v>
      </c>
      <c r="AL9" s="127" t="s">
        <v>52</v>
      </c>
      <c r="AM9" s="127"/>
      <c r="AN9" s="127"/>
      <c r="AO9" s="127"/>
      <c r="AP9" s="127"/>
      <c r="AQ9" s="127"/>
      <c r="AR9" s="127"/>
      <c r="AS9" s="51" t="s">
        <v>42</v>
      </c>
      <c r="AT9" s="203">
        <v>41</v>
      </c>
    </row>
    <row r="10" spans="1:51" ht="18" customHeight="1">
      <c r="A10" s="192"/>
      <c r="B10" s="195"/>
      <c r="C10" s="139" t="s">
        <v>53</v>
      </c>
      <c r="D10" s="129"/>
      <c r="E10" s="130" t="s">
        <v>54</v>
      </c>
      <c r="F10" s="131"/>
      <c r="G10" s="249"/>
      <c r="H10" s="249"/>
      <c r="I10" s="249"/>
      <c r="J10" s="249"/>
      <c r="K10" s="249"/>
      <c r="L10" s="249"/>
      <c r="M10" s="249"/>
      <c r="N10" s="249"/>
      <c r="O10" s="249"/>
      <c r="P10" s="132" t="s">
        <v>55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4"/>
      <c r="AK10" s="135" t="s">
        <v>56</v>
      </c>
      <c r="AL10" s="136"/>
      <c r="AM10" s="136"/>
      <c r="AN10" s="136"/>
      <c r="AO10" s="18" t="s">
        <v>38</v>
      </c>
      <c r="AP10" s="136" t="s">
        <v>57</v>
      </c>
      <c r="AQ10" s="136"/>
      <c r="AR10" s="136"/>
      <c r="AS10" s="137"/>
      <c r="AT10" s="203"/>
    </row>
    <row r="11" spans="1:51" ht="14.45" customHeight="1">
      <c r="A11" s="192" t="s">
        <v>58</v>
      </c>
      <c r="B11" s="195"/>
      <c r="C11" s="119" t="s">
        <v>59</v>
      </c>
      <c r="D11" s="120"/>
      <c r="E11" s="121" t="s">
        <v>60</v>
      </c>
      <c r="F11" s="122"/>
      <c r="G11" s="249">
        <v>507374679</v>
      </c>
      <c r="H11" s="249"/>
      <c r="I11" s="249"/>
      <c r="J11" s="249">
        <v>18449</v>
      </c>
      <c r="K11" s="249"/>
      <c r="L11" s="249"/>
      <c r="M11" s="250" t="s">
        <v>61</v>
      </c>
      <c r="N11" s="250"/>
      <c r="O11" s="250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39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8"/>
      <c r="AK11" s="16" t="s">
        <v>40</v>
      </c>
      <c r="AL11" s="127" t="s">
        <v>41</v>
      </c>
      <c r="AM11" s="127"/>
      <c r="AN11" s="127"/>
      <c r="AO11" s="127"/>
      <c r="AP11" s="127"/>
      <c r="AQ11" s="127"/>
      <c r="AR11" s="127"/>
      <c r="AS11" s="51" t="s">
        <v>42</v>
      </c>
      <c r="AT11" s="203">
        <v>57</v>
      </c>
    </row>
    <row r="12" spans="1:51" ht="18" customHeight="1">
      <c r="A12" s="192"/>
      <c r="B12" s="195"/>
      <c r="C12" s="139" t="s">
        <v>62</v>
      </c>
      <c r="D12" s="129"/>
      <c r="E12" s="130" t="s">
        <v>63</v>
      </c>
      <c r="F12" s="131"/>
      <c r="G12" s="249"/>
      <c r="H12" s="249"/>
      <c r="I12" s="249"/>
      <c r="J12" s="249"/>
      <c r="K12" s="249"/>
      <c r="L12" s="249"/>
      <c r="M12" s="250"/>
      <c r="N12" s="250"/>
      <c r="O12" s="250"/>
      <c r="P12" s="132" t="s">
        <v>64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4"/>
      <c r="AK12" s="135" t="s">
        <v>65</v>
      </c>
      <c r="AL12" s="136"/>
      <c r="AM12" s="136"/>
      <c r="AN12" s="136"/>
      <c r="AO12" s="18" t="s">
        <v>38</v>
      </c>
      <c r="AP12" s="136" t="s">
        <v>66</v>
      </c>
      <c r="AQ12" s="136"/>
      <c r="AR12" s="136"/>
      <c r="AS12" s="137"/>
      <c r="AT12" s="203"/>
    </row>
    <row r="13" spans="1:51" ht="15" customHeight="1">
      <c r="A13" s="192" t="s">
        <v>67</v>
      </c>
      <c r="B13" s="195"/>
      <c r="C13" s="119" t="s">
        <v>34</v>
      </c>
      <c r="D13" s="120"/>
      <c r="E13" s="121" t="s">
        <v>35</v>
      </c>
      <c r="F13" s="122"/>
      <c r="G13" s="224"/>
      <c r="H13" s="224"/>
      <c r="I13" s="224"/>
      <c r="J13" s="224"/>
      <c r="K13" s="224"/>
      <c r="L13" s="224"/>
      <c r="M13" s="224"/>
      <c r="N13" s="224"/>
      <c r="O13" s="224"/>
      <c r="P13" s="41"/>
      <c r="Q13" s="42"/>
      <c r="R13" s="140"/>
      <c r="S13" s="140"/>
      <c r="T13" s="140"/>
      <c r="U13" s="140"/>
      <c r="V13" s="43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1"/>
      <c r="AK13" s="52"/>
      <c r="AL13" s="142"/>
      <c r="AM13" s="142"/>
      <c r="AN13" s="142"/>
      <c r="AO13" s="142"/>
      <c r="AP13" s="142"/>
      <c r="AQ13" s="142"/>
      <c r="AR13" s="142"/>
      <c r="AS13" s="53"/>
      <c r="AT13" s="204"/>
    </row>
    <row r="14" spans="1:51" ht="18" customHeight="1">
      <c r="A14" s="192"/>
      <c r="B14" s="195"/>
      <c r="C14" s="139" t="s">
        <v>43</v>
      </c>
      <c r="D14" s="129"/>
      <c r="E14" s="130" t="s">
        <v>44</v>
      </c>
      <c r="F14" s="131"/>
      <c r="G14" s="224"/>
      <c r="H14" s="224"/>
      <c r="I14" s="224"/>
      <c r="J14" s="224"/>
      <c r="K14" s="224"/>
      <c r="L14" s="224"/>
      <c r="M14" s="224"/>
      <c r="N14" s="224"/>
      <c r="O14" s="224"/>
      <c r="P14" s="143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5"/>
      <c r="AK14" s="146"/>
      <c r="AL14" s="147"/>
      <c r="AM14" s="147"/>
      <c r="AN14" s="147"/>
      <c r="AO14" s="54"/>
      <c r="AP14" s="147"/>
      <c r="AQ14" s="147"/>
      <c r="AR14" s="147"/>
      <c r="AS14" s="148"/>
      <c r="AT14" s="204"/>
    </row>
    <row r="15" spans="1:51" ht="15" customHeight="1">
      <c r="A15" s="225" t="s">
        <v>68</v>
      </c>
      <c r="B15" s="195"/>
      <c r="C15" s="119" t="s">
        <v>69</v>
      </c>
      <c r="D15" s="120"/>
      <c r="E15" s="121" t="s">
        <v>70</v>
      </c>
      <c r="F15" s="122"/>
      <c r="G15" s="224"/>
      <c r="H15" s="224"/>
      <c r="I15" s="224"/>
      <c r="J15" s="224"/>
      <c r="K15" s="224"/>
      <c r="L15" s="224"/>
      <c r="M15" s="224"/>
      <c r="N15" s="224"/>
      <c r="O15" s="224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39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8"/>
      <c r="AK15" s="16" t="s">
        <v>40</v>
      </c>
      <c r="AL15" s="127" t="s">
        <v>41</v>
      </c>
      <c r="AM15" s="127"/>
      <c r="AN15" s="127"/>
      <c r="AO15" s="127"/>
      <c r="AP15" s="127"/>
      <c r="AQ15" s="127"/>
      <c r="AR15" s="127"/>
      <c r="AS15" s="51" t="s">
        <v>42</v>
      </c>
      <c r="AT15" s="203">
        <v>54</v>
      </c>
    </row>
    <row r="16" spans="1:51" ht="18" customHeight="1">
      <c r="A16" s="192"/>
      <c r="B16" s="195"/>
      <c r="C16" s="139" t="s">
        <v>71</v>
      </c>
      <c r="D16" s="129"/>
      <c r="E16" s="130" t="s">
        <v>72</v>
      </c>
      <c r="F16" s="131"/>
      <c r="G16" s="224"/>
      <c r="H16" s="224"/>
      <c r="I16" s="224"/>
      <c r="J16" s="224"/>
      <c r="K16" s="224"/>
      <c r="L16" s="224"/>
      <c r="M16" s="224"/>
      <c r="N16" s="224"/>
      <c r="O16" s="224"/>
      <c r="P16" s="132" t="s">
        <v>73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4"/>
      <c r="AK16" s="135" t="s">
        <v>74</v>
      </c>
      <c r="AL16" s="136"/>
      <c r="AM16" s="136"/>
      <c r="AN16" s="136"/>
      <c r="AO16" s="18" t="s">
        <v>38</v>
      </c>
      <c r="AP16" s="136" t="s">
        <v>75</v>
      </c>
      <c r="AQ16" s="136"/>
      <c r="AR16" s="136"/>
      <c r="AS16" s="137"/>
      <c r="AT16" s="203"/>
    </row>
    <row r="17" spans="1:46">
      <c r="A17" s="192" t="s">
        <v>76</v>
      </c>
      <c r="B17" s="195"/>
      <c r="C17" s="227" t="str">
        <f>IF(P16="","",P16)</f>
        <v>八千代市八千代台北9-12-6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192"/>
      <c r="B18" s="195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192" t="s">
        <v>77</v>
      </c>
      <c r="B19" s="195"/>
      <c r="C19" s="227" t="str">
        <f>IF(AL15="","",AL15&amp;"-"&amp;AK16&amp;"-"&amp;AP16)</f>
        <v>090-5527-3208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192"/>
      <c r="B20" s="195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192" t="s">
        <v>78</v>
      </c>
      <c r="B21" s="195"/>
      <c r="C21" s="205">
        <v>90</v>
      </c>
      <c r="D21" s="206"/>
      <c r="E21" s="206">
        <v>5527</v>
      </c>
      <c r="F21" s="206"/>
      <c r="G21" s="206">
        <v>3208</v>
      </c>
      <c r="H21" s="206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193"/>
      <c r="B22" s="226"/>
      <c r="C22" s="207"/>
      <c r="D22" s="208"/>
      <c r="E22" s="208"/>
      <c r="F22" s="208"/>
      <c r="G22" s="208"/>
      <c r="H22" s="208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86" t="s">
        <v>79</v>
      </c>
      <c r="B23" s="194" t="s">
        <v>80</v>
      </c>
      <c r="C23" s="149" t="s">
        <v>81</v>
      </c>
      <c r="D23" s="150"/>
      <c r="E23" s="151" t="s">
        <v>82</v>
      </c>
      <c r="F23" s="152"/>
      <c r="G23" s="194" t="s">
        <v>83</v>
      </c>
      <c r="H23" s="194"/>
      <c r="I23" s="194" t="s">
        <v>84</v>
      </c>
      <c r="J23" s="194"/>
      <c r="K23" s="194"/>
      <c r="L23" s="194"/>
      <c r="M23" s="194" t="s">
        <v>85</v>
      </c>
      <c r="N23" s="194"/>
      <c r="O23" s="194"/>
      <c r="P23" s="246" t="s">
        <v>86</v>
      </c>
      <c r="Q23" s="194"/>
      <c r="R23" s="194"/>
      <c r="S23" s="194"/>
      <c r="T23" s="247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87"/>
      <c r="B24" s="195"/>
      <c r="C24" s="153" t="s">
        <v>87</v>
      </c>
      <c r="D24" s="154"/>
      <c r="E24" s="155" t="s">
        <v>88</v>
      </c>
      <c r="F24" s="156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248"/>
      <c r="U24" s="2"/>
      <c r="V24" s="2"/>
      <c r="W24" s="2"/>
      <c r="X24" s="2"/>
      <c r="Y24" s="157" t="s">
        <v>89</v>
      </c>
      <c r="Z24" s="78"/>
      <c r="AA24" s="78"/>
      <c r="AB24" s="78"/>
      <c r="AC24" s="78"/>
      <c r="AD24" s="78"/>
      <c r="AE24" s="78"/>
      <c r="AF24" s="78"/>
      <c r="AG24" s="158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88">
        <v>1</v>
      </c>
      <c r="B25" s="196" t="s">
        <v>90</v>
      </c>
      <c r="C25" s="119" t="s">
        <v>91</v>
      </c>
      <c r="D25" s="120"/>
      <c r="E25" s="121" t="s">
        <v>92</v>
      </c>
      <c r="F25" s="122"/>
      <c r="G25" s="209">
        <v>5</v>
      </c>
      <c r="H25" s="211"/>
      <c r="I25" s="223" t="s">
        <v>93</v>
      </c>
      <c r="J25" s="210"/>
      <c r="K25" s="210"/>
      <c r="L25" s="211"/>
      <c r="M25" s="249">
        <v>513657187</v>
      </c>
      <c r="N25" s="249"/>
      <c r="O25" s="249"/>
      <c r="P25" s="209">
        <v>150</v>
      </c>
      <c r="Q25" s="210"/>
      <c r="R25" s="210"/>
      <c r="S25" s="210"/>
      <c r="T25" s="215"/>
      <c r="U25" s="2"/>
      <c r="V25" s="2"/>
      <c r="W25" s="2"/>
      <c r="X25" s="2"/>
      <c r="Y25" s="217">
        <v>9</v>
      </c>
      <c r="Z25" s="218"/>
      <c r="AA25" s="218"/>
      <c r="AB25" s="218"/>
      <c r="AC25" s="218"/>
      <c r="AD25" s="218"/>
      <c r="AE25" s="218"/>
      <c r="AF25" s="218"/>
      <c r="AG25" s="219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89"/>
      <c r="B26" s="197"/>
      <c r="C26" s="139" t="s">
        <v>94</v>
      </c>
      <c r="D26" s="129"/>
      <c r="E26" s="130" t="s">
        <v>95</v>
      </c>
      <c r="F26" s="131"/>
      <c r="G26" s="212"/>
      <c r="H26" s="214"/>
      <c r="I26" s="212"/>
      <c r="J26" s="213"/>
      <c r="K26" s="213"/>
      <c r="L26" s="214"/>
      <c r="M26" s="249"/>
      <c r="N26" s="249"/>
      <c r="O26" s="249"/>
      <c r="P26" s="212"/>
      <c r="Q26" s="213"/>
      <c r="R26" s="213"/>
      <c r="S26" s="213"/>
      <c r="T26" s="216"/>
      <c r="U26" s="2"/>
      <c r="V26" s="2"/>
      <c r="W26" s="2"/>
      <c r="X26" s="2"/>
      <c r="Y26" s="220"/>
      <c r="Z26" s="221"/>
      <c r="AA26" s="221"/>
      <c r="AB26" s="221"/>
      <c r="AC26" s="221"/>
      <c r="AD26" s="221"/>
      <c r="AE26" s="221"/>
      <c r="AF26" s="221"/>
      <c r="AG26" s="22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88">
        <v>2</v>
      </c>
      <c r="B27" s="196">
        <v>2</v>
      </c>
      <c r="C27" s="119" t="s">
        <v>96</v>
      </c>
      <c r="D27" s="120"/>
      <c r="E27" s="121" t="s">
        <v>97</v>
      </c>
      <c r="F27" s="122"/>
      <c r="G27" s="209">
        <v>5</v>
      </c>
      <c r="H27" s="211"/>
      <c r="I27" s="223" t="s">
        <v>93</v>
      </c>
      <c r="J27" s="210"/>
      <c r="K27" s="210"/>
      <c r="L27" s="211"/>
      <c r="M27" s="249">
        <v>515553581</v>
      </c>
      <c r="N27" s="249"/>
      <c r="O27" s="249"/>
      <c r="P27" s="209">
        <v>145</v>
      </c>
      <c r="Q27" s="210"/>
      <c r="R27" s="210"/>
      <c r="S27" s="210"/>
      <c r="T27" s="21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89"/>
      <c r="B28" s="197"/>
      <c r="C28" s="139" t="s">
        <v>98</v>
      </c>
      <c r="D28" s="129"/>
      <c r="E28" s="130" t="s">
        <v>99</v>
      </c>
      <c r="F28" s="131"/>
      <c r="G28" s="212"/>
      <c r="H28" s="214"/>
      <c r="I28" s="212"/>
      <c r="J28" s="213"/>
      <c r="K28" s="213"/>
      <c r="L28" s="214"/>
      <c r="M28" s="249"/>
      <c r="N28" s="249"/>
      <c r="O28" s="249"/>
      <c r="P28" s="212"/>
      <c r="Q28" s="213"/>
      <c r="R28" s="213"/>
      <c r="S28" s="213"/>
      <c r="T28" s="216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88">
        <v>3</v>
      </c>
      <c r="B29" s="196">
        <v>3</v>
      </c>
      <c r="C29" s="119" t="s">
        <v>100</v>
      </c>
      <c r="D29" s="120"/>
      <c r="E29" s="121" t="s">
        <v>101</v>
      </c>
      <c r="F29" s="122"/>
      <c r="G29" s="209">
        <v>5</v>
      </c>
      <c r="H29" s="211"/>
      <c r="I29" s="223" t="s">
        <v>102</v>
      </c>
      <c r="J29" s="210"/>
      <c r="K29" s="210"/>
      <c r="L29" s="211"/>
      <c r="M29" s="249">
        <v>518927547</v>
      </c>
      <c r="N29" s="249"/>
      <c r="O29" s="249"/>
      <c r="P29" s="209">
        <v>140</v>
      </c>
      <c r="Q29" s="210"/>
      <c r="R29" s="210"/>
      <c r="S29" s="210"/>
      <c r="T29" s="21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89"/>
      <c r="B30" s="197"/>
      <c r="C30" s="139" t="s">
        <v>103</v>
      </c>
      <c r="D30" s="129"/>
      <c r="E30" s="130" t="s">
        <v>104</v>
      </c>
      <c r="F30" s="131"/>
      <c r="G30" s="212"/>
      <c r="H30" s="214"/>
      <c r="I30" s="212"/>
      <c r="J30" s="213"/>
      <c r="K30" s="213"/>
      <c r="L30" s="214"/>
      <c r="M30" s="249"/>
      <c r="N30" s="249"/>
      <c r="O30" s="249"/>
      <c r="P30" s="212"/>
      <c r="Q30" s="213"/>
      <c r="R30" s="213"/>
      <c r="S30" s="213"/>
      <c r="T30" s="21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88">
        <v>4</v>
      </c>
      <c r="B31" s="196">
        <v>4</v>
      </c>
      <c r="C31" s="119" t="s">
        <v>105</v>
      </c>
      <c r="D31" s="120"/>
      <c r="E31" s="121" t="s">
        <v>106</v>
      </c>
      <c r="F31" s="122"/>
      <c r="G31" s="209">
        <v>4</v>
      </c>
      <c r="H31" s="211"/>
      <c r="I31" s="223" t="s">
        <v>107</v>
      </c>
      <c r="J31" s="210"/>
      <c r="K31" s="210"/>
      <c r="L31" s="211"/>
      <c r="M31" s="249">
        <v>516044346</v>
      </c>
      <c r="N31" s="249"/>
      <c r="O31" s="249"/>
      <c r="P31" s="209">
        <v>146</v>
      </c>
      <c r="Q31" s="210"/>
      <c r="R31" s="210"/>
      <c r="S31" s="210"/>
      <c r="T31" s="21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89"/>
      <c r="B32" s="197"/>
      <c r="C32" s="139" t="s">
        <v>108</v>
      </c>
      <c r="D32" s="129"/>
      <c r="E32" s="130" t="s">
        <v>109</v>
      </c>
      <c r="F32" s="131"/>
      <c r="G32" s="212"/>
      <c r="H32" s="214"/>
      <c r="I32" s="212"/>
      <c r="J32" s="213"/>
      <c r="K32" s="213"/>
      <c r="L32" s="214"/>
      <c r="M32" s="249"/>
      <c r="N32" s="249"/>
      <c r="O32" s="249"/>
      <c r="P32" s="212"/>
      <c r="Q32" s="213"/>
      <c r="R32" s="213"/>
      <c r="S32" s="213"/>
      <c r="T32" s="216"/>
      <c r="U32" s="2"/>
      <c r="V32" s="2"/>
      <c r="W32" s="2"/>
      <c r="X32" s="2"/>
      <c r="Y32" s="157" t="s">
        <v>110</v>
      </c>
      <c r="Z32" s="78"/>
      <c r="AA32" s="78"/>
      <c r="AB32" s="78"/>
      <c r="AC32" s="78"/>
      <c r="AD32" s="78"/>
      <c r="AE32" s="78"/>
      <c r="AF32" s="78"/>
      <c r="AG32" s="158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88">
        <v>5</v>
      </c>
      <c r="B33" s="196">
        <v>5</v>
      </c>
      <c r="C33" s="119" t="s">
        <v>49</v>
      </c>
      <c r="D33" s="120"/>
      <c r="E33" s="121" t="s">
        <v>111</v>
      </c>
      <c r="F33" s="122"/>
      <c r="G33" s="209">
        <v>4</v>
      </c>
      <c r="H33" s="211"/>
      <c r="I33" s="223" t="s">
        <v>112</v>
      </c>
      <c r="J33" s="210"/>
      <c r="K33" s="210"/>
      <c r="L33" s="211"/>
      <c r="M33" s="249">
        <v>518940812</v>
      </c>
      <c r="N33" s="249"/>
      <c r="O33" s="249"/>
      <c r="P33" s="209">
        <v>142</v>
      </c>
      <c r="Q33" s="210"/>
      <c r="R33" s="210"/>
      <c r="S33" s="210"/>
      <c r="T33" s="215"/>
      <c r="U33" s="2"/>
      <c r="V33" s="2"/>
      <c r="W33" s="2"/>
      <c r="X33" s="2"/>
      <c r="Y33" s="244">
        <v>1</v>
      </c>
      <c r="Z33" s="210"/>
      <c r="AA33" s="210"/>
      <c r="AB33" s="210"/>
      <c r="AC33" s="210"/>
      <c r="AD33" s="210"/>
      <c r="AE33" s="210"/>
      <c r="AF33" s="210"/>
      <c r="AG33" s="215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89"/>
      <c r="B34" s="197"/>
      <c r="C34" s="139" t="s">
        <v>53</v>
      </c>
      <c r="D34" s="129"/>
      <c r="E34" s="130" t="s">
        <v>113</v>
      </c>
      <c r="F34" s="131"/>
      <c r="G34" s="212"/>
      <c r="H34" s="214"/>
      <c r="I34" s="212"/>
      <c r="J34" s="213"/>
      <c r="K34" s="213"/>
      <c r="L34" s="214"/>
      <c r="M34" s="249"/>
      <c r="N34" s="249"/>
      <c r="O34" s="249"/>
      <c r="P34" s="212"/>
      <c r="Q34" s="213"/>
      <c r="R34" s="213"/>
      <c r="S34" s="213"/>
      <c r="T34" s="216"/>
      <c r="U34" s="2"/>
      <c r="V34" s="2"/>
      <c r="W34" s="2"/>
      <c r="X34" s="2"/>
      <c r="Y34" s="245"/>
      <c r="Z34" s="230"/>
      <c r="AA34" s="230"/>
      <c r="AB34" s="230"/>
      <c r="AC34" s="230"/>
      <c r="AD34" s="230"/>
      <c r="AE34" s="230"/>
      <c r="AF34" s="230"/>
      <c r="AG34" s="231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88">
        <v>6</v>
      </c>
      <c r="B35" s="196">
        <v>6</v>
      </c>
      <c r="C35" s="119" t="s">
        <v>114</v>
      </c>
      <c r="D35" s="120"/>
      <c r="E35" s="121" t="s">
        <v>115</v>
      </c>
      <c r="F35" s="122"/>
      <c r="G35" s="209">
        <v>4</v>
      </c>
      <c r="H35" s="211"/>
      <c r="I35" s="223" t="s">
        <v>102</v>
      </c>
      <c r="J35" s="210"/>
      <c r="K35" s="210"/>
      <c r="L35" s="211"/>
      <c r="M35" s="249">
        <v>518722593</v>
      </c>
      <c r="N35" s="249"/>
      <c r="O35" s="249"/>
      <c r="P35" s="209">
        <v>134</v>
      </c>
      <c r="Q35" s="210"/>
      <c r="R35" s="210"/>
      <c r="S35" s="210"/>
      <c r="T35" s="21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89"/>
      <c r="B36" s="197"/>
      <c r="C36" s="139" t="s">
        <v>116</v>
      </c>
      <c r="D36" s="129"/>
      <c r="E36" s="130" t="s">
        <v>117</v>
      </c>
      <c r="F36" s="131"/>
      <c r="G36" s="212"/>
      <c r="H36" s="214"/>
      <c r="I36" s="212"/>
      <c r="J36" s="213"/>
      <c r="K36" s="213"/>
      <c r="L36" s="214"/>
      <c r="M36" s="249"/>
      <c r="N36" s="249"/>
      <c r="O36" s="249"/>
      <c r="P36" s="212"/>
      <c r="Q36" s="213"/>
      <c r="R36" s="213"/>
      <c r="S36" s="213"/>
      <c r="T36" s="21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88">
        <v>7</v>
      </c>
      <c r="B37" s="196">
        <v>7</v>
      </c>
      <c r="C37" s="119" t="s">
        <v>118</v>
      </c>
      <c r="D37" s="120"/>
      <c r="E37" s="121" t="s">
        <v>111</v>
      </c>
      <c r="F37" s="122"/>
      <c r="G37" s="209">
        <v>4</v>
      </c>
      <c r="H37" s="211"/>
      <c r="I37" s="223" t="s">
        <v>119</v>
      </c>
      <c r="J37" s="210"/>
      <c r="K37" s="210"/>
      <c r="L37" s="211"/>
      <c r="M37" s="249">
        <v>519894930</v>
      </c>
      <c r="N37" s="249"/>
      <c r="O37" s="249"/>
      <c r="P37" s="209">
        <v>134</v>
      </c>
      <c r="Q37" s="210"/>
      <c r="R37" s="210"/>
      <c r="S37" s="210"/>
      <c r="T37" s="215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89"/>
      <c r="B38" s="197"/>
      <c r="C38" s="139" t="s">
        <v>120</v>
      </c>
      <c r="D38" s="129"/>
      <c r="E38" s="130" t="s">
        <v>113</v>
      </c>
      <c r="F38" s="131"/>
      <c r="G38" s="212"/>
      <c r="H38" s="214"/>
      <c r="I38" s="212"/>
      <c r="J38" s="213"/>
      <c r="K38" s="213"/>
      <c r="L38" s="214"/>
      <c r="M38" s="249"/>
      <c r="N38" s="249"/>
      <c r="O38" s="249"/>
      <c r="P38" s="212"/>
      <c r="Q38" s="213"/>
      <c r="R38" s="213"/>
      <c r="S38" s="213"/>
      <c r="T38" s="21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88">
        <v>8</v>
      </c>
      <c r="B39" s="196">
        <v>8</v>
      </c>
      <c r="C39" s="119" t="s">
        <v>121</v>
      </c>
      <c r="D39" s="120"/>
      <c r="E39" s="121" t="s">
        <v>122</v>
      </c>
      <c r="F39" s="122"/>
      <c r="G39" s="209">
        <v>4</v>
      </c>
      <c r="H39" s="211"/>
      <c r="I39" s="223" t="s">
        <v>112</v>
      </c>
      <c r="J39" s="210"/>
      <c r="K39" s="210"/>
      <c r="L39" s="211"/>
      <c r="M39" s="249">
        <v>519894886</v>
      </c>
      <c r="N39" s="249"/>
      <c r="O39" s="249"/>
      <c r="P39" s="209">
        <v>142</v>
      </c>
      <c r="Q39" s="210"/>
      <c r="R39" s="210"/>
      <c r="S39" s="210"/>
      <c r="T39" s="215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89"/>
      <c r="B40" s="197"/>
      <c r="C40" s="139" t="s">
        <v>123</v>
      </c>
      <c r="D40" s="129"/>
      <c r="E40" s="130" t="s">
        <v>124</v>
      </c>
      <c r="F40" s="131"/>
      <c r="G40" s="212"/>
      <c r="H40" s="214"/>
      <c r="I40" s="212"/>
      <c r="J40" s="213"/>
      <c r="K40" s="213"/>
      <c r="L40" s="214"/>
      <c r="M40" s="249"/>
      <c r="N40" s="249"/>
      <c r="O40" s="249"/>
      <c r="P40" s="212"/>
      <c r="Q40" s="213"/>
      <c r="R40" s="213"/>
      <c r="S40" s="213"/>
      <c r="T40" s="21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88">
        <v>9</v>
      </c>
      <c r="B41" s="196">
        <v>9</v>
      </c>
      <c r="C41" s="119" t="s">
        <v>125</v>
      </c>
      <c r="D41" s="120"/>
      <c r="E41" s="121" t="s">
        <v>126</v>
      </c>
      <c r="F41" s="122"/>
      <c r="G41" s="209">
        <v>2</v>
      </c>
      <c r="H41" s="211"/>
      <c r="I41" s="223" t="s">
        <v>119</v>
      </c>
      <c r="J41" s="210"/>
      <c r="K41" s="210"/>
      <c r="L41" s="211"/>
      <c r="M41" s="249">
        <v>518927608</v>
      </c>
      <c r="N41" s="249"/>
      <c r="O41" s="249"/>
      <c r="P41" s="209">
        <v>128</v>
      </c>
      <c r="Q41" s="210"/>
      <c r="R41" s="210"/>
      <c r="S41" s="210"/>
      <c r="T41" s="21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89"/>
      <c r="B42" s="197"/>
      <c r="C42" s="139" t="s">
        <v>127</v>
      </c>
      <c r="D42" s="129"/>
      <c r="E42" s="130" t="s">
        <v>128</v>
      </c>
      <c r="F42" s="131"/>
      <c r="G42" s="212"/>
      <c r="H42" s="214"/>
      <c r="I42" s="212"/>
      <c r="J42" s="213"/>
      <c r="K42" s="213"/>
      <c r="L42" s="214"/>
      <c r="M42" s="249"/>
      <c r="N42" s="249"/>
      <c r="O42" s="249"/>
      <c r="P42" s="212"/>
      <c r="Q42" s="213"/>
      <c r="R42" s="213"/>
      <c r="S42" s="213"/>
      <c r="T42" s="21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88">
        <v>10</v>
      </c>
      <c r="B43" s="196"/>
      <c r="C43" s="159"/>
      <c r="D43" s="120"/>
      <c r="E43" s="120"/>
      <c r="F43" s="122"/>
      <c r="G43" s="209"/>
      <c r="H43" s="211"/>
      <c r="I43" s="209"/>
      <c r="J43" s="210"/>
      <c r="K43" s="210"/>
      <c r="L43" s="211"/>
      <c r="M43" s="209"/>
      <c r="N43" s="210"/>
      <c r="O43" s="211"/>
      <c r="P43" s="209"/>
      <c r="Q43" s="210"/>
      <c r="R43" s="210"/>
      <c r="S43" s="210"/>
      <c r="T43" s="21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89"/>
      <c r="B44" s="197"/>
      <c r="C44" s="160"/>
      <c r="D44" s="129"/>
      <c r="E44" s="129"/>
      <c r="F44" s="131"/>
      <c r="G44" s="212"/>
      <c r="H44" s="214"/>
      <c r="I44" s="212"/>
      <c r="J44" s="213"/>
      <c r="K44" s="213"/>
      <c r="L44" s="214"/>
      <c r="M44" s="212"/>
      <c r="N44" s="213"/>
      <c r="O44" s="214"/>
      <c r="P44" s="212"/>
      <c r="Q44" s="213"/>
      <c r="R44" s="213"/>
      <c r="S44" s="213"/>
      <c r="T44" s="21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88">
        <v>11</v>
      </c>
      <c r="B45" s="196"/>
      <c r="C45" s="159"/>
      <c r="D45" s="120"/>
      <c r="E45" s="120"/>
      <c r="F45" s="122"/>
      <c r="G45" s="209"/>
      <c r="H45" s="211"/>
      <c r="I45" s="209"/>
      <c r="J45" s="210"/>
      <c r="K45" s="210"/>
      <c r="L45" s="211"/>
      <c r="M45" s="209"/>
      <c r="N45" s="210"/>
      <c r="O45" s="211"/>
      <c r="P45" s="209"/>
      <c r="Q45" s="210"/>
      <c r="R45" s="210"/>
      <c r="S45" s="210"/>
      <c r="T45" s="21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89"/>
      <c r="B46" s="197"/>
      <c r="C46" s="160"/>
      <c r="D46" s="129"/>
      <c r="E46" s="129"/>
      <c r="F46" s="131"/>
      <c r="G46" s="212"/>
      <c r="H46" s="214"/>
      <c r="I46" s="212"/>
      <c r="J46" s="213"/>
      <c r="K46" s="213"/>
      <c r="L46" s="214"/>
      <c r="M46" s="212"/>
      <c r="N46" s="213"/>
      <c r="O46" s="214"/>
      <c r="P46" s="212"/>
      <c r="Q46" s="213"/>
      <c r="R46" s="213"/>
      <c r="S46" s="213"/>
      <c r="T46" s="21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88">
        <v>12</v>
      </c>
      <c r="B47" s="196"/>
      <c r="C47" s="159"/>
      <c r="D47" s="120"/>
      <c r="E47" s="120"/>
      <c r="F47" s="122"/>
      <c r="G47" s="209"/>
      <c r="H47" s="211"/>
      <c r="I47" s="209"/>
      <c r="J47" s="210"/>
      <c r="K47" s="210"/>
      <c r="L47" s="211"/>
      <c r="M47" s="209"/>
      <c r="N47" s="210"/>
      <c r="O47" s="211"/>
      <c r="P47" s="209"/>
      <c r="Q47" s="210"/>
      <c r="R47" s="210"/>
      <c r="S47" s="210"/>
      <c r="T47" s="21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90"/>
      <c r="B48" s="198"/>
      <c r="C48" s="161"/>
      <c r="D48" s="162"/>
      <c r="E48" s="162"/>
      <c r="F48" s="163"/>
      <c r="G48" s="228"/>
      <c r="H48" s="229"/>
      <c r="I48" s="228"/>
      <c r="J48" s="230"/>
      <c r="K48" s="230"/>
      <c r="L48" s="229"/>
      <c r="M48" s="228"/>
      <c r="N48" s="230"/>
      <c r="O48" s="229"/>
      <c r="P48" s="228"/>
      <c r="Q48" s="230"/>
      <c r="R48" s="230"/>
      <c r="S48" s="230"/>
      <c r="T48" s="231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91">
        <v>13</v>
      </c>
      <c r="B49" s="199"/>
      <c r="C49" s="164"/>
      <c r="D49" s="165"/>
      <c r="E49" s="165"/>
      <c r="F49" s="166"/>
      <c r="G49" s="232"/>
      <c r="H49" s="233"/>
      <c r="I49" s="232"/>
      <c r="J49" s="236"/>
      <c r="K49" s="236"/>
      <c r="L49" s="233"/>
      <c r="M49" s="232"/>
      <c r="N49" s="236"/>
      <c r="O49" s="233"/>
      <c r="P49" s="232"/>
      <c r="Q49" s="236"/>
      <c r="R49" s="236"/>
      <c r="S49" s="236"/>
      <c r="T49" s="23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92"/>
      <c r="B50" s="200"/>
      <c r="C50" s="167"/>
      <c r="D50" s="168"/>
      <c r="E50" s="168"/>
      <c r="F50" s="169"/>
      <c r="G50" s="234"/>
      <c r="H50" s="235"/>
      <c r="I50" s="234"/>
      <c r="J50" s="237"/>
      <c r="K50" s="237"/>
      <c r="L50" s="235"/>
      <c r="M50" s="234"/>
      <c r="N50" s="237"/>
      <c r="O50" s="235"/>
      <c r="P50" s="234"/>
      <c r="Q50" s="237"/>
      <c r="R50" s="237"/>
      <c r="S50" s="237"/>
      <c r="T50" s="23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92">
        <v>14</v>
      </c>
      <c r="B51" s="199"/>
      <c r="C51" s="164"/>
      <c r="D51" s="165"/>
      <c r="E51" s="165"/>
      <c r="F51" s="166"/>
      <c r="G51" s="232"/>
      <c r="H51" s="233"/>
      <c r="I51" s="232"/>
      <c r="J51" s="236"/>
      <c r="K51" s="236"/>
      <c r="L51" s="233"/>
      <c r="M51" s="232"/>
      <c r="N51" s="236"/>
      <c r="O51" s="233"/>
      <c r="P51" s="232"/>
      <c r="Q51" s="236"/>
      <c r="R51" s="236"/>
      <c r="S51" s="236"/>
      <c r="T51" s="23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93"/>
      <c r="B52" s="201"/>
      <c r="C52" s="170"/>
      <c r="D52" s="171"/>
      <c r="E52" s="171"/>
      <c r="F52" s="172"/>
      <c r="G52" s="240"/>
      <c r="H52" s="241"/>
      <c r="I52" s="240"/>
      <c r="J52" s="242"/>
      <c r="K52" s="242"/>
      <c r="L52" s="241"/>
      <c r="M52" s="240"/>
      <c r="N52" s="242"/>
      <c r="O52" s="241"/>
      <c r="P52" s="240"/>
      <c r="Q52" s="242"/>
      <c r="R52" s="242"/>
      <c r="S52" s="242"/>
      <c r="T52" s="24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73" t="s">
        <v>129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7"/>
      <c r="V54" s="176" t="s">
        <v>130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80" t="s">
        <v>131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7"/>
      <c r="V55" s="183">
        <f>LEN(A55)</f>
        <v>115</v>
      </c>
      <c r="W55" s="184"/>
      <c r="X55" s="184"/>
      <c r="Y55" s="184"/>
      <c r="Z55" s="184"/>
      <c r="AA55" s="184"/>
      <c r="AB55" s="184"/>
      <c r="AC55" s="184"/>
      <c r="AD55" s="184"/>
      <c r="AE55" s="184"/>
      <c r="AF55" s="185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M41:O42"/>
    <mergeCell ref="G7:I8"/>
    <mergeCell ref="G9:I10"/>
    <mergeCell ref="G11:I12"/>
    <mergeCell ref="J7:L8"/>
    <mergeCell ref="M7:O8"/>
    <mergeCell ref="J9:L10"/>
    <mergeCell ref="M9:O10"/>
    <mergeCell ref="J11:L12"/>
    <mergeCell ref="M11:O12"/>
    <mergeCell ref="M29:O30"/>
    <mergeCell ref="M31:O32"/>
    <mergeCell ref="M33:O34"/>
    <mergeCell ref="M35:O36"/>
    <mergeCell ref="M37:O38"/>
    <mergeCell ref="M39:O40"/>
    <mergeCell ref="G49:H50"/>
    <mergeCell ref="I49:L50"/>
    <mergeCell ref="M49:O50"/>
    <mergeCell ref="P49:T50"/>
    <mergeCell ref="G51:H52"/>
    <mergeCell ref="I51:L52"/>
    <mergeCell ref="M51:O52"/>
    <mergeCell ref="P51:T52"/>
    <mergeCell ref="G45:H46"/>
    <mergeCell ref="I45:L46"/>
    <mergeCell ref="M45:O46"/>
    <mergeCell ref="P45:T46"/>
    <mergeCell ref="G47:H48"/>
    <mergeCell ref="I47:L48"/>
    <mergeCell ref="M47:O48"/>
    <mergeCell ref="P47:T48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A9:B10"/>
    <mergeCell ref="A6:B8"/>
    <mergeCell ref="A21:B22"/>
    <mergeCell ref="I29:L30"/>
    <mergeCell ref="C19:O20"/>
    <mergeCell ref="G23:H24"/>
    <mergeCell ref="I23:L24"/>
    <mergeCell ref="M23:O24"/>
    <mergeCell ref="G27:H28"/>
    <mergeCell ref="I27:L28"/>
    <mergeCell ref="A11:B12"/>
    <mergeCell ref="A13:B14"/>
    <mergeCell ref="G33:H34"/>
    <mergeCell ref="I33:L34"/>
    <mergeCell ref="G15:O16"/>
    <mergeCell ref="A17:B18"/>
    <mergeCell ref="A19:B20"/>
    <mergeCell ref="G31:H32"/>
    <mergeCell ref="G29:H30"/>
    <mergeCell ref="A15:B16"/>
    <mergeCell ref="G21:H2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I43:L44"/>
    <mergeCell ref="M43:O44"/>
    <mergeCell ref="P43:T44"/>
    <mergeCell ref="Y25:AG26"/>
    <mergeCell ref="I41:L42"/>
    <mergeCell ref="I31:L32"/>
    <mergeCell ref="I25:L26"/>
    <mergeCell ref="Y33:AG34"/>
    <mergeCell ref="M25:O26"/>
    <mergeCell ref="M27:O28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G25:H26"/>
    <mergeCell ref="P23:T24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40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51" t="s">
        <v>132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</row>
    <row r="2" spans="1:15">
      <c r="A2" s="255" t="s">
        <v>133</v>
      </c>
      <c r="B2" s="255"/>
      <c r="C2" s="258" t="str">
        <f>IF(入力!C3="","",入力!C3)</f>
        <v>八千代台VBC</v>
      </c>
      <c r="D2" s="258"/>
      <c r="E2" s="258"/>
      <c r="F2" s="258"/>
      <c r="G2" s="258"/>
      <c r="H2" s="258"/>
      <c r="I2" s="258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134</v>
      </c>
      <c r="B4" s="255"/>
      <c r="C4" s="259">
        <f>IF(入力!C4="","",IF(入力!C5="",入力!C4,入力!C4&amp;"　　"&amp;入力!C5))</f>
        <v>435043132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52" t="s">
        <v>135</v>
      </c>
      <c r="K5" s="252"/>
      <c r="L5" s="252"/>
      <c r="M5" s="252"/>
      <c r="N5" s="252"/>
      <c r="O5" s="253"/>
    </row>
    <row r="6" spans="1:15" ht="12" customHeight="1">
      <c r="A6" s="255" t="s">
        <v>25</v>
      </c>
      <c r="B6" s="255"/>
      <c r="C6" s="264" t="str">
        <f>IF(入力!C8="","",入力!C8&amp;"　"&amp;入力!E8)</f>
        <v>松崎　智幸</v>
      </c>
      <c r="D6" s="265"/>
      <c r="E6" s="265"/>
      <c r="F6" s="265"/>
      <c r="G6" s="254" t="s">
        <v>28</v>
      </c>
      <c r="H6" s="254"/>
      <c r="I6" s="254"/>
      <c r="J6" s="254" t="s">
        <v>29</v>
      </c>
      <c r="K6" s="254"/>
      <c r="L6" s="254"/>
      <c r="M6" s="254" t="s">
        <v>30</v>
      </c>
      <c r="N6" s="254"/>
      <c r="O6" s="254"/>
    </row>
    <row r="7" spans="1:15" ht="13.5" customHeight="1">
      <c r="A7" s="255"/>
      <c r="B7" s="255"/>
      <c r="C7" s="268"/>
      <c r="D7" s="269"/>
      <c r="E7" s="269"/>
      <c r="F7" s="269"/>
      <c r="G7" s="263">
        <f>IF(入力!G7="","",入力!G7)</f>
        <v>513652779</v>
      </c>
      <c r="H7" s="263"/>
      <c r="I7" s="263"/>
      <c r="J7" s="263">
        <f>IF(入力!J7="","",入力!J7)</f>
        <v>304171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5"/>
      <c r="B8" s="255"/>
      <c r="C8" s="266"/>
      <c r="D8" s="267"/>
      <c r="E8" s="267"/>
      <c r="F8" s="267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5" t="s">
        <v>48</v>
      </c>
      <c r="B9" s="255"/>
      <c r="C9" s="264" t="str">
        <f>IF(入力!C10="","",入力!C10&amp;"　"&amp;入力!E10)</f>
        <v>藤崎　智成</v>
      </c>
      <c r="D9" s="265"/>
      <c r="E9" s="265"/>
      <c r="F9" s="265"/>
      <c r="G9" s="263">
        <f>IF(入力!G9="","",入力!G9)</f>
        <v>519033025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5"/>
      <c r="B10" s="255"/>
      <c r="C10" s="266"/>
      <c r="D10" s="267"/>
      <c r="E10" s="267"/>
      <c r="F10" s="267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5" t="s">
        <v>58</v>
      </c>
      <c r="B11" s="255"/>
      <c r="C11" s="264" t="str">
        <f>IF(入力!C12="","",入力!C12&amp;"　"&amp;入力!E12)</f>
        <v>豊田　啓子</v>
      </c>
      <c r="D11" s="265"/>
      <c r="E11" s="265"/>
      <c r="F11" s="265"/>
      <c r="G11" s="263">
        <f>IF(入力!G11="","",入力!G11)</f>
        <v>507374679</v>
      </c>
      <c r="H11" s="263"/>
      <c r="I11" s="263"/>
      <c r="J11" s="263">
        <f>IF(入力!J11="","",入力!J11)</f>
        <v>18449</v>
      </c>
      <c r="K11" s="263"/>
      <c r="L11" s="263"/>
      <c r="M11" s="263" t="str">
        <f>IF(入力!M11="","",入力!M11)</f>
        <v>0433454</v>
      </c>
      <c r="N11" s="263"/>
      <c r="O11" s="263"/>
    </row>
    <row r="12" spans="1:15" ht="14.45" customHeight="1">
      <c r="A12" s="255"/>
      <c r="B12" s="255"/>
      <c r="C12" s="266"/>
      <c r="D12" s="267"/>
      <c r="E12" s="267"/>
      <c r="F12" s="267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67</v>
      </c>
      <c r="B13" s="255"/>
      <c r="C13" s="264" t="str">
        <f>IF(入力!C14="","",入力!C14&amp;"　"&amp;入力!E14)</f>
        <v>松崎　智幸</v>
      </c>
      <c r="D13" s="265"/>
      <c r="E13" s="265"/>
      <c r="F13" s="265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5"/>
      <c r="B14" s="255"/>
      <c r="C14" s="266"/>
      <c r="D14" s="267"/>
      <c r="E14" s="267"/>
      <c r="F14" s="267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5" t="s">
        <v>136</v>
      </c>
      <c r="B15" s="255"/>
      <c r="C15" s="264" t="str">
        <f>IF(入力!C16="","",入力!C16&amp;"　"&amp;入力!E16)</f>
        <v>会田　智美</v>
      </c>
      <c r="D15" s="265"/>
      <c r="E15" s="265"/>
      <c r="F15" s="256" t="s">
        <v>137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5"/>
      <c r="B16" s="255"/>
      <c r="C16" s="266"/>
      <c r="D16" s="267"/>
      <c r="E16" s="267"/>
      <c r="F16" s="25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>
      <c r="A17" s="255" t="s">
        <v>76</v>
      </c>
      <c r="B17" s="255"/>
      <c r="C17" s="258" t="str">
        <f>IF(入力!C17="","",入力!C17&amp;"　"&amp;入力!E17)</f>
        <v>八千代市八千代台北9-12-6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5" t="s">
        <v>77</v>
      </c>
      <c r="B19" s="255"/>
      <c r="C19" s="258" t="str">
        <f>IF(入力!C19="","",入力!C19&amp;"　"&amp;入力!E19)</f>
        <v>090-5527-3208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5" t="s">
        <v>78</v>
      </c>
      <c r="B21" s="255"/>
      <c r="C21" s="258" t="str">
        <f>IF(入力!C21="","",入力!C21&amp;"－"&amp;入力!E21&amp;"－"&amp;入力!G21)</f>
        <v>90－5527－3208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80</v>
      </c>
      <c r="C23" s="255" t="s">
        <v>138</v>
      </c>
      <c r="D23" s="255"/>
      <c r="E23" s="255"/>
      <c r="F23" s="255"/>
      <c r="G23" s="255" t="s">
        <v>83</v>
      </c>
      <c r="H23" s="255"/>
      <c r="I23" s="255" t="s">
        <v>84</v>
      </c>
      <c r="J23" s="255"/>
      <c r="K23" s="255"/>
      <c r="L23" s="255"/>
      <c r="M23" s="255" t="s">
        <v>85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4" t="str">
        <f>IF(入力!C26="","",入力!C26&amp;"　"&amp;入力!E26)</f>
        <v>田中　大聖</v>
      </c>
      <c r="D25" s="265"/>
      <c r="E25" s="265"/>
      <c r="F25" s="265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八千代台西小学校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513657187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6"/>
      <c r="D26" s="267"/>
      <c r="E26" s="267"/>
      <c r="F26" s="267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4" t="str">
        <f>IF(入力!C28="","",入力!C28&amp;"　"&amp;入力!E28)</f>
        <v>藤井　奏馬</v>
      </c>
      <c r="D27" s="265"/>
      <c r="E27" s="265"/>
      <c r="F27" s="265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八千代台西小学校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515553581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6"/>
      <c r="D28" s="267"/>
      <c r="E28" s="267"/>
      <c r="F28" s="267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4" t="str">
        <f>IF(入力!C30="","",入力!C30&amp;"　"&amp;入力!E30)</f>
        <v>中江　咲太</v>
      </c>
      <c r="D29" s="265"/>
      <c r="E29" s="265"/>
      <c r="F29" s="265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南高津小学校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518927547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6"/>
      <c r="D30" s="267"/>
      <c r="E30" s="267"/>
      <c r="F30" s="267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4" t="str">
        <f>IF(入力!C32="","",入力!C32&amp;"　"&amp;入力!E32)</f>
        <v>荒井　湊</v>
      </c>
      <c r="D31" s="265"/>
      <c r="E31" s="265"/>
      <c r="F31" s="265"/>
      <c r="G31" s="255">
        <f>IF(入力!G31="","",入力!G31)</f>
        <v>4</v>
      </c>
      <c r="H31" s="255" t="str">
        <f>IF(入力!H31="","",入力!H31)</f>
        <v/>
      </c>
      <c r="I31" s="255" t="str">
        <f>IF(入力!I31="","",入力!I31)</f>
        <v>萱田小学校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516044346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6"/>
      <c r="D32" s="267"/>
      <c r="E32" s="267"/>
      <c r="F32" s="267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4" t="str">
        <f>IF(入力!C34="","",入力!C34&amp;"　"&amp;入力!E34)</f>
        <v>藤崎　陽斗</v>
      </c>
      <c r="D33" s="265"/>
      <c r="E33" s="265"/>
      <c r="F33" s="265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鷺沼小学校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518940812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6"/>
      <c r="D34" s="267"/>
      <c r="E34" s="267"/>
      <c r="F34" s="267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4" t="str">
        <f>IF(入力!C36="","",入力!C36&amp;"　"&amp;入力!E36)</f>
        <v>岡田　佑樹</v>
      </c>
      <c r="D35" s="265"/>
      <c r="E35" s="265"/>
      <c r="F35" s="265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南高津小学校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518722593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6"/>
      <c r="D36" s="267"/>
      <c r="E36" s="267"/>
      <c r="F36" s="267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4" t="str">
        <f>IF(入力!C38="","",入力!C38&amp;"　"&amp;入力!E38)</f>
        <v>菅野　陽斗</v>
      </c>
      <c r="D37" s="265"/>
      <c r="E37" s="265"/>
      <c r="F37" s="265"/>
      <c r="G37" s="255">
        <f>IF(入力!G37="","",入力!G37)</f>
        <v>4</v>
      </c>
      <c r="H37" s="255" t="str">
        <f>IF(入力!H37="","",入力!H37)</f>
        <v/>
      </c>
      <c r="I37" s="255" t="str">
        <f>IF(入力!I37="","",入力!I37)</f>
        <v>高津小学校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519894930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6"/>
      <c r="D38" s="267"/>
      <c r="E38" s="267"/>
      <c r="F38" s="267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4" t="str">
        <f>IF(入力!C40="","",入力!C40&amp;"　"&amp;入力!E40)</f>
        <v>髙岡　蒼空</v>
      </c>
      <c r="D39" s="265"/>
      <c r="E39" s="265"/>
      <c r="F39" s="265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鷺沼小学校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519894886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6"/>
      <c r="D40" s="267"/>
      <c r="E40" s="267"/>
      <c r="F40" s="267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64" t="str">
        <f>IF(入力!C42="","",入力!C42&amp;"　"&amp;入力!E42)</f>
        <v>柳　智也</v>
      </c>
      <c r="D41" s="265"/>
      <c r="E41" s="265"/>
      <c r="F41" s="265"/>
      <c r="G41" s="255">
        <f>IF(入力!G41="","",入力!G41)</f>
        <v>2</v>
      </c>
      <c r="H41" s="255" t="str">
        <f>IF(入力!H41="","",入力!H41)</f>
        <v/>
      </c>
      <c r="I41" s="255" t="str">
        <f>IF(入力!I41="","",入力!I41)</f>
        <v>高津小学校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518927608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6"/>
      <c r="D42" s="267"/>
      <c r="E42" s="267"/>
      <c r="F42" s="267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6"/>
      <c r="D44" s="267"/>
      <c r="E44" s="267"/>
      <c r="F44" s="267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6"/>
      <c r="D46" s="267"/>
      <c r="E46" s="267"/>
      <c r="F46" s="267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6"/>
      <c r="D48" s="267"/>
      <c r="E48" s="267"/>
      <c r="F48" s="267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40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139</v>
      </c>
      <c r="AT1" s="5"/>
      <c r="AU1" s="5"/>
      <c r="AV1" s="270"/>
      <c r="AW1" s="270"/>
      <c r="AX1" s="5" t="s">
        <v>140</v>
      </c>
      <c r="AY1" s="5"/>
      <c r="AZ1" s="270"/>
      <c r="BA1" s="270"/>
      <c r="BB1" s="5" t="s">
        <v>141</v>
      </c>
      <c r="BC1" s="5"/>
      <c r="BD1" s="270"/>
      <c r="BE1" s="270"/>
      <c r="BF1" s="5" t="s">
        <v>142</v>
      </c>
    </row>
    <row r="3" spans="1:60" ht="9.75" customHeight="1"/>
    <row r="4" spans="1:60" ht="9.75" customHeight="1"/>
    <row r="5" spans="1:60" ht="28.5">
      <c r="A5" s="6"/>
      <c r="B5" s="6"/>
      <c r="C5" s="271" t="s">
        <v>143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53" t="s">
        <v>145</v>
      </c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56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59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1"/>
      <c r="S10" s="5" t="s">
        <v>146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147</v>
      </c>
    </row>
    <row r="11" spans="1:60" ht="5.25" customHeight="1"/>
    <row r="12" spans="1:60" ht="5.25" customHeight="1">
      <c r="G12" s="5"/>
      <c r="H12" s="348">
        <v>36</v>
      </c>
      <c r="I12" s="349"/>
      <c r="J12" s="350"/>
      <c r="K12" s="5"/>
    </row>
    <row r="13" spans="1:60" ht="13.5" customHeight="1">
      <c r="F13" s="5" t="s">
        <v>148</v>
      </c>
      <c r="G13" s="5"/>
      <c r="H13" s="351"/>
      <c r="I13" s="270"/>
      <c r="J13" s="352"/>
      <c r="K13" s="5" t="s">
        <v>149</v>
      </c>
      <c r="L13" s="9"/>
      <c r="M13" s="9"/>
      <c r="N13" s="9"/>
      <c r="Q13" s="10"/>
    </row>
    <row r="14" spans="1:60" ht="5.25" customHeight="1">
      <c r="F14" s="11"/>
      <c r="G14" s="5"/>
      <c r="H14" s="295"/>
      <c r="I14" s="296"/>
      <c r="J14" s="297"/>
      <c r="K14" s="5"/>
      <c r="L14" s="9"/>
      <c r="M14" s="9"/>
      <c r="N14" s="9"/>
      <c r="Q14" s="10"/>
    </row>
    <row r="15" spans="1:60" ht="5.25" customHeight="1"/>
    <row r="16" spans="1:60" ht="12" customHeight="1">
      <c r="C16" s="362" t="s">
        <v>150</v>
      </c>
      <c r="D16" s="274"/>
      <c r="E16" s="274"/>
      <c r="F16" s="274"/>
      <c r="G16" s="275"/>
      <c r="H16" s="272" t="s">
        <v>151</v>
      </c>
      <c r="I16" s="273"/>
      <c r="J16" s="273"/>
      <c r="K16" s="274" t="str">
        <f>IF(入力!C2="","",入力!C2)</f>
        <v>ヤチヨダイバレーボールクラブ</v>
      </c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5"/>
      <c r="Y16" s="276" t="s">
        <v>152</v>
      </c>
      <c r="Z16" s="277"/>
      <c r="AA16" s="277"/>
      <c r="AB16" s="277"/>
      <c r="AC16" s="277"/>
      <c r="AD16" s="277"/>
      <c r="AE16" s="277"/>
      <c r="AF16" s="277"/>
      <c r="AG16" s="277"/>
      <c r="AH16" s="277"/>
      <c r="AI16" s="278"/>
      <c r="AJ16" s="319" t="s">
        <v>153</v>
      </c>
      <c r="AK16" s="320"/>
      <c r="AL16" s="320"/>
      <c r="AM16" s="321"/>
      <c r="AN16" s="342" t="str">
        <f>IF(入力!P3="","",入力!P3)</f>
        <v>八千代市</v>
      </c>
      <c r="AO16" s="343"/>
      <c r="AP16" s="343"/>
      <c r="AQ16" s="343"/>
      <c r="AR16" s="343"/>
      <c r="AS16" s="343"/>
      <c r="AT16" s="320" t="s">
        <v>154</v>
      </c>
      <c r="AU16" s="321"/>
      <c r="AV16" s="328" t="s">
        <v>18</v>
      </c>
      <c r="AW16" s="274"/>
      <c r="AX16" s="274"/>
      <c r="AY16" s="275"/>
      <c r="AZ16" s="332" t="str">
        <f>IF(入力!P5="","",入力!P5)</f>
        <v>京成</v>
      </c>
      <c r="BA16" s="333"/>
      <c r="BB16" s="333"/>
      <c r="BC16" s="333"/>
      <c r="BD16" s="333"/>
      <c r="BE16" s="333"/>
      <c r="BF16" s="317" t="s">
        <v>155</v>
      </c>
    </row>
    <row r="17" spans="3:58" ht="4.5" customHeight="1">
      <c r="C17" s="363"/>
      <c r="D17" s="330"/>
      <c r="E17" s="330"/>
      <c r="F17" s="330"/>
      <c r="G17" s="331"/>
      <c r="H17" s="340" t="str">
        <f>IF(入力!C3="","",入力!C3)</f>
        <v>八千代台VBC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(男子)</v>
      </c>
      <c r="V17" s="336"/>
      <c r="W17" s="336"/>
      <c r="X17" s="337"/>
      <c r="Y17" s="365">
        <f>IF(入力!C4="","",入力!C4)</f>
        <v>435043132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22"/>
      <c r="AK17" s="323"/>
      <c r="AL17" s="323"/>
      <c r="AM17" s="324"/>
      <c r="AN17" s="344"/>
      <c r="AO17" s="345"/>
      <c r="AP17" s="345"/>
      <c r="AQ17" s="345"/>
      <c r="AR17" s="345"/>
      <c r="AS17" s="345"/>
      <c r="AT17" s="323"/>
      <c r="AU17" s="324"/>
      <c r="AV17" s="329"/>
      <c r="AW17" s="330"/>
      <c r="AX17" s="330"/>
      <c r="AY17" s="331"/>
      <c r="AZ17" s="334"/>
      <c r="BA17" s="335"/>
      <c r="BB17" s="335"/>
      <c r="BC17" s="335"/>
      <c r="BD17" s="335"/>
      <c r="BE17" s="335"/>
      <c r="BF17" s="318"/>
    </row>
    <row r="18" spans="3:58" ht="16.5" customHeight="1">
      <c r="C18" s="292"/>
      <c r="D18" s="293"/>
      <c r="E18" s="293"/>
      <c r="F18" s="293"/>
      <c r="G18" s="294"/>
      <c r="H18" s="298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338"/>
      <c r="V18" s="338"/>
      <c r="W18" s="338"/>
      <c r="X18" s="339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5"/>
      <c r="AK18" s="326"/>
      <c r="AL18" s="326"/>
      <c r="AM18" s="327"/>
      <c r="AN18" s="346"/>
      <c r="AO18" s="347"/>
      <c r="AP18" s="347"/>
      <c r="AQ18" s="347"/>
      <c r="AR18" s="347"/>
      <c r="AS18" s="347"/>
      <c r="AT18" s="326"/>
      <c r="AU18" s="327"/>
      <c r="AV18" s="301"/>
      <c r="AW18" s="293"/>
      <c r="AX18" s="293"/>
      <c r="AY18" s="294"/>
      <c r="AZ18" s="279" t="str">
        <f>IF(入力!AE5="","",入力!AE5)</f>
        <v>八千代台</v>
      </c>
      <c r="BA18" s="280"/>
      <c r="BB18" s="280"/>
      <c r="BC18" s="280"/>
      <c r="BD18" s="280"/>
      <c r="BE18" s="280"/>
      <c r="BF18" s="12" t="s">
        <v>156</v>
      </c>
    </row>
    <row r="19" spans="3:58" ht="15" customHeight="1">
      <c r="C19" s="281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3" t="s">
        <v>157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158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159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4"/>
    </row>
    <row r="20" spans="3:58" ht="15" customHeight="1">
      <c r="C20" s="285" t="s">
        <v>160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6">
        <f>IF(入力!J7="","",入力!J7)</f>
        <v>304171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/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>
        <f>IF(入力!J11="","",入力!J11)</f>
        <v>18449</v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7"/>
    </row>
    <row r="21" spans="3:58" ht="15" customHeight="1">
      <c r="C21" s="285" t="s">
        <v>161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6" t="str">
        <f>IF(入力!M7="","",入力!M7)</f>
        <v/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>0433454</v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7"/>
    </row>
    <row r="22" spans="3:58" ht="12" customHeight="1">
      <c r="C22" s="288" t="s">
        <v>151</v>
      </c>
      <c r="D22" s="289"/>
      <c r="E22" s="289"/>
      <c r="F22" s="289"/>
      <c r="G22" s="290"/>
      <c r="H22" s="123" t="str">
        <f>IF(入力!C7="","",入力!C7&amp;"　"&amp;入力!E7)</f>
        <v>マツザキ　トモユキ</v>
      </c>
      <c r="I22" s="124"/>
      <c r="J22" s="124"/>
      <c r="K22" s="124"/>
      <c r="L22" s="124"/>
      <c r="M22" s="124"/>
      <c r="N22" s="124"/>
      <c r="O22" s="124"/>
      <c r="P22" s="124"/>
      <c r="Q22" s="291"/>
      <c r="R22" s="364" t="s">
        <v>162</v>
      </c>
      <c r="S22" s="124"/>
      <c r="T22" s="371">
        <f>IF(入力!AT7="","",入力!AT7)</f>
        <v>45</v>
      </c>
      <c r="U22" s="372"/>
      <c r="V22" s="373"/>
      <c r="W22" s="364" t="s">
        <v>163</v>
      </c>
      <c r="X22" s="364"/>
      <c r="Y22" s="364"/>
      <c r="Z22" s="13" t="s">
        <v>36</v>
      </c>
      <c r="AA22" s="14"/>
      <c r="AB22" s="124" t="str">
        <f>IF(入力!R7="","",入力!R7)</f>
        <v>276</v>
      </c>
      <c r="AC22" s="124"/>
      <c r="AD22" s="124"/>
      <c r="AE22" s="124"/>
      <c r="AF22" s="15" t="s">
        <v>38</v>
      </c>
      <c r="AG22" s="124" t="str">
        <f>IF(入力!W7="","",入力!W7)</f>
        <v>0031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291"/>
      <c r="AU22" s="364" t="s">
        <v>164</v>
      </c>
      <c r="AV22" s="124"/>
      <c r="AW22" s="124"/>
      <c r="AX22" s="16" t="s">
        <v>40</v>
      </c>
      <c r="AY22" s="124" t="str">
        <f>IF(入力!AL7="","",入力!AL7)</f>
        <v>090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292" t="s">
        <v>165</v>
      </c>
      <c r="D23" s="293"/>
      <c r="E23" s="293"/>
      <c r="F23" s="293"/>
      <c r="G23" s="294"/>
      <c r="H23" s="295" t="str">
        <f>IF(入力!C8="","",入力!C8&amp;"　"&amp;入力!E8)</f>
        <v>松崎　智幸</v>
      </c>
      <c r="I23" s="296"/>
      <c r="J23" s="296"/>
      <c r="K23" s="296"/>
      <c r="L23" s="296"/>
      <c r="M23" s="296"/>
      <c r="N23" s="296"/>
      <c r="O23" s="296"/>
      <c r="P23" s="296"/>
      <c r="Q23" s="297"/>
      <c r="R23" s="293"/>
      <c r="S23" s="293"/>
      <c r="T23" s="374"/>
      <c r="U23" s="375"/>
      <c r="V23" s="376"/>
      <c r="W23" s="326"/>
      <c r="X23" s="326"/>
      <c r="Y23" s="326"/>
      <c r="Z23" s="298" t="str">
        <f>IF(入力!P8="","",入力!P8)</f>
        <v>八千代市八千代台北9-13-13</v>
      </c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300"/>
      <c r="AU23" s="293"/>
      <c r="AV23" s="293"/>
      <c r="AW23" s="293"/>
      <c r="AX23" s="301" t="str">
        <f>IF(入力!AK8="","",入力!AK8)</f>
        <v>4046</v>
      </c>
      <c r="AY23" s="293"/>
      <c r="AZ23" s="293"/>
      <c r="BA23" s="293"/>
      <c r="BB23" s="18" t="s">
        <v>38</v>
      </c>
      <c r="BC23" s="293" t="str">
        <f>IF(入力!AP8="","",入力!AP8)</f>
        <v>6526</v>
      </c>
      <c r="BD23" s="293"/>
      <c r="BE23" s="293"/>
      <c r="BF23" s="302"/>
    </row>
    <row r="24" spans="3:58" ht="12" customHeight="1">
      <c r="C24" s="288" t="s">
        <v>151</v>
      </c>
      <c r="D24" s="289"/>
      <c r="E24" s="289"/>
      <c r="F24" s="289"/>
      <c r="G24" s="290"/>
      <c r="H24" s="123" t="str">
        <f>IF(入力!C9="","",入力!C9&amp;"　"&amp;入力!E9)</f>
        <v>フジサキ　トモナリ</v>
      </c>
      <c r="I24" s="124"/>
      <c r="J24" s="124"/>
      <c r="K24" s="124"/>
      <c r="L24" s="124"/>
      <c r="M24" s="124"/>
      <c r="N24" s="124"/>
      <c r="O24" s="124"/>
      <c r="P24" s="124"/>
      <c r="Q24" s="291"/>
      <c r="R24" s="364" t="s">
        <v>162</v>
      </c>
      <c r="S24" s="124"/>
      <c r="T24" s="371">
        <f>IF(入力!AT9="","",入力!AT9)</f>
        <v>41</v>
      </c>
      <c r="U24" s="372"/>
      <c r="V24" s="373"/>
      <c r="W24" s="364" t="s">
        <v>163</v>
      </c>
      <c r="X24" s="364"/>
      <c r="Y24" s="364"/>
      <c r="Z24" s="13" t="s">
        <v>36</v>
      </c>
      <c r="AA24" s="14"/>
      <c r="AB24" s="124" t="str">
        <f>IF(入力!R9="","",入力!R9)</f>
        <v>274</v>
      </c>
      <c r="AC24" s="124"/>
      <c r="AD24" s="124"/>
      <c r="AE24" s="124"/>
      <c r="AF24" s="15" t="s">
        <v>38</v>
      </c>
      <c r="AG24" s="124" t="str">
        <f>IF(入力!W9="","",入力!W9)</f>
        <v/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291"/>
      <c r="AU24" s="364" t="s">
        <v>164</v>
      </c>
      <c r="AV24" s="124"/>
      <c r="AW24" s="124"/>
      <c r="AX24" s="16" t="s">
        <v>40</v>
      </c>
      <c r="AY24" s="124" t="str">
        <f>IF(入力!AL9="","",入力!AL9)</f>
        <v>080</v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292" t="s">
        <v>158</v>
      </c>
      <c r="D25" s="293"/>
      <c r="E25" s="293"/>
      <c r="F25" s="293"/>
      <c r="G25" s="294"/>
      <c r="H25" s="295" t="str">
        <f>IF(入力!C10="","",入力!C10&amp;"　"&amp;入力!E10)</f>
        <v>藤崎　智成</v>
      </c>
      <c r="I25" s="296"/>
      <c r="J25" s="296"/>
      <c r="K25" s="296"/>
      <c r="L25" s="296"/>
      <c r="M25" s="296"/>
      <c r="N25" s="296"/>
      <c r="O25" s="296"/>
      <c r="P25" s="296"/>
      <c r="Q25" s="297"/>
      <c r="R25" s="293"/>
      <c r="S25" s="293"/>
      <c r="T25" s="374"/>
      <c r="U25" s="375"/>
      <c r="V25" s="376"/>
      <c r="W25" s="326"/>
      <c r="X25" s="326"/>
      <c r="Y25" s="326"/>
      <c r="Z25" s="298" t="str">
        <f>IF(入力!P10="","",入力!P10)</f>
        <v>習志野市鷺沼台4-3-17</v>
      </c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300"/>
      <c r="AU25" s="293"/>
      <c r="AV25" s="293"/>
      <c r="AW25" s="293"/>
      <c r="AX25" s="301" t="str">
        <f>IF(入力!AK10="","",入力!AK10)</f>
        <v>1061</v>
      </c>
      <c r="AY25" s="293"/>
      <c r="AZ25" s="293"/>
      <c r="BA25" s="293"/>
      <c r="BB25" s="18" t="s">
        <v>38</v>
      </c>
      <c r="BC25" s="293" t="str">
        <f>IF(入力!AP10="","",入力!AP10)</f>
        <v>8841</v>
      </c>
      <c r="BD25" s="293"/>
      <c r="BE25" s="293"/>
      <c r="BF25" s="302"/>
    </row>
    <row r="26" spans="3:58" ht="12" customHeight="1">
      <c r="C26" s="288" t="s">
        <v>151</v>
      </c>
      <c r="D26" s="289"/>
      <c r="E26" s="289"/>
      <c r="F26" s="289"/>
      <c r="G26" s="290"/>
      <c r="H26" s="123" t="str">
        <f>IF(入力!C11="","",入力!C11&amp;"　"&amp;入力!E11)</f>
        <v>トヨダ　ケイコ</v>
      </c>
      <c r="I26" s="124"/>
      <c r="J26" s="124"/>
      <c r="K26" s="124"/>
      <c r="L26" s="124"/>
      <c r="M26" s="124"/>
      <c r="N26" s="124"/>
      <c r="O26" s="124"/>
      <c r="P26" s="124"/>
      <c r="Q26" s="291"/>
      <c r="R26" s="364" t="s">
        <v>162</v>
      </c>
      <c r="S26" s="124"/>
      <c r="T26" s="371">
        <f>IF(入力!AT11="","",入力!AT11)</f>
        <v>57</v>
      </c>
      <c r="U26" s="372"/>
      <c r="V26" s="373"/>
      <c r="W26" s="364" t="s">
        <v>163</v>
      </c>
      <c r="X26" s="364"/>
      <c r="Y26" s="364"/>
      <c r="Z26" s="13" t="s">
        <v>36</v>
      </c>
      <c r="AA26" s="14"/>
      <c r="AB26" s="124" t="str">
        <f>IF(入力!R11="","",入力!R11)</f>
        <v>276</v>
      </c>
      <c r="AC26" s="124"/>
      <c r="AD26" s="124"/>
      <c r="AE26" s="124"/>
      <c r="AF26" s="15" t="s">
        <v>38</v>
      </c>
      <c r="AG26" s="124" t="str">
        <f>IF(入力!W11="","",入力!W11)</f>
        <v>0031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291"/>
      <c r="AU26" s="364" t="s">
        <v>164</v>
      </c>
      <c r="AV26" s="124"/>
      <c r="AW26" s="124"/>
      <c r="AX26" s="16" t="s">
        <v>40</v>
      </c>
      <c r="AY26" s="124" t="str">
        <f>IF(入力!AL11="","",入力!AL11)</f>
        <v>090</v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292" t="s">
        <v>159</v>
      </c>
      <c r="D27" s="293"/>
      <c r="E27" s="293"/>
      <c r="F27" s="293"/>
      <c r="G27" s="294"/>
      <c r="H27" s="295" t="str">
        <f>IF(入力!C12="","",入力!C12&amp;"　"&amp;入力!E12)</f>
        <v>豊田　啓子</v>
      </c>
      <c r="I27" s="296"/>
      <c r="J27" s="296"/>
      <c r="K27" s="296"/>
      <c r="L27" s="296"/>
      <c r="M27" s="296"/>
      <c r="N27" s="296"/>
      <c r="O27" s="296"/>
      <c r="P27" s="296"/>
      <c r="Q27" s="297"/>
      <c r="R27" s="293"/>
      <c r="S27" s="293"/>
      <c r="T27" s="374"/>
      <c r="U27" s="375"/>
      <c r="V27" s="376"/>
      <c r="W27" s="326"/>
      <c r="X27" s="326"/>
      <c r="Y27" s="326"/>
      <c r="Z27" s="298" t="str">
        <f>IF(入力!P12="","",入力!P12)</f>
        <v>八千代市八千代台北12-15-5</v>
      </c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300"/>
      <c r="AU27" s="293"/>
      <c r="AV27" s="293"/>
      <c r="AW27" s="293"/>
      <c r="AX27" s="301" t="str">
        <f>IF(入力!AK12="","",入力!AK12)</f>
        <v>7834</v>
      </c>
      <c r="AY27" s="293"/>
      <c r="AZ27" s="293"/>
      <c r="BA27" s="293"/>
      <c r="BB27" s="18" t="s">
        <v>38</v>
      </c>
      <c r="BC27" s="293" t="str">
        <f>IF(入力!AP12="","",入力!AP12)</f>
        <v>1422</v>
      </c>
      <c r="BD27" s="293"/>
      <c r="BE27" s="293"/>
      <c r="BF27" s="302"/>
    </row>
    <row r="28" spans="3:58" ht="12" customHeight="1">
      <c r="C28" s="288" t="s">
        <v>151</v>
      </c>
      <c r="D28" s="289"/>
      <c r="E28" s="289"/>
      <c r="F28" s="289"/>
      <c r="G28" s="290"/>
      <c r="H28" s="123" t="str">
        <f>IF(入力!C15="","",入力!C15&amp;"　"&amp;入力!E15)</f>
        <v>アイダ　サトミ</v>
      </c>
      <c r="I28" s="124"/>
      <c r="J28" s="124"/>
      <c r="K28" s="124"/>
      <c r="L28" s="124"/>
      <c r="M28" s="124"/>
      <c r="N28" s="124"/>
      <c r="O28" s="124"/>
      <c r="P28" s="124"/>
      <c r="Q28" s="291"/>
      <c r="R28" s="364" t="s">
        <v>162</v>
      </c>
      <c r="S28" s="124"/>
      <c r="T28" s="371">
        <f>IF(入力!AT15="","",入力!AT15)</f>
        <v>54</v>
      </c>
      <c r="U28" s="372"/>
      <c r="V28" s="373"/>
      <c r="W28" s="364" t="s">
        <v>163</v>
      </c>
      <c r="X28" s="364"/>
      <c r="Y28" s="364"/>
      <c r="Z28" s="13" t="s">
        <v>36</v>
      </c>
      <c r="AA28" s="14"/>
      <c r="AB28" s="124" t="str">
        <f>IF(入力!R15="","",入力!R15)</f>
        <v>276</v>
      </c>
      <c r="AC28" s="124"/>
      <c r="AD28" s="124"/>
      <c r="AE28" s="124"/>
      <c r="AF28" s="15" t="s">
        <v>38</v>
      </c>
      <c r="AG28" s="124" t="str">
        <f>IF(入力!W15="","",入力!W15)</f>
        <v>0031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291"/>
      <c r="AU28" s="364" t="s">
        <v>164</v>
      </c>
      <c r="AV28" s="124"/>
      <c r="AW28" s="124"/>
      <c r="AX28" s="16" t="s">
        <v>40</v>
      </c>
      <c r="AY28" s="124" t="str">
        <f>IF(入力!AL15="","",入力!AL15)</f>
        <v>090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303" t="s">
        <v>166</v>
      </c>
      <c r="D29" s="304"/>
      <c r="E29" s="304"/>
      <c r="F29" s="304"/>
      <c r="G29" s="305"/>
      <c r="H29" s="306" t="str">
        <f>IF(入力!C16="","",入力!C16&amp;"　"&amp;入力!E16)</f>
        <v>会田　智美</v>
      </c>
      <c r="I29" s="307"/>
      <c r="J29" s="307"/>
      <c r="K29" s="307"/>
      <c r="L29" s="307"/>
      <c r="M29" s="307"/>
      <c r="N29" s="307"/>
      <c r="O29" s="307"/>
      <c r="P29" s="307"/>
      <c r="Q29" s="308"/>
      <c r="R29" s="304"/>
      <c r="S29" s="304"/>
      <c r="T29" s="378"/>
      <c r="U29" s="379"/>
      <c r="V29" s="380"/>
      <c r="W29" s="377"/>
      <c r="X29" s="377"/>
      <c r="Y29" s="377"/>
      <c r="Z29" s="309" t="str">
        <f>IF(入力!P16="","",入力!P16)</f>
        <v>八千代市八千代台北9-12-6</v>
      </c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0"/>
      <c r="AM29" s="310"/>
      <c r="AN29" s="310"/>
      <c r="AO29" s="310"/>
      <c r="AP29" s="310"/>
      <c r="AQ29" s="310"/>
      <c r="AR29" s="310"/>
      <c r="AS29" s="310"/>
      <c r="AT29" s="311"/>
      <c r="AU29" s="304"/>
      <c r="AV29" s="304"/>
      <c r="AW29" s="304"/>
      <c r="AX29" s="312" t="str">
        <f>IF(入力!AK16="","",入力!AK16)</f>
        <v>5527</v>
      </c>
      <c r="AY29" s="304"/>
      <c r="AZ29" s="304"/>
      <c r="BA29" s="304"/>
      <c r="BB29" s="64" t="s">
        <v>38</v>
      </c>
      <c r="BC29" s="304" t="str">
        <f>IF(入力!AP16="","",入力!AP16)</f>
        <v>3208</v>
      </c>
      <c r="BD29" s="304"/>
      <c r="BE29" s="304"/>
      <c r="BF29" s="313"/>
    </row>
    <row r="30" spans="3:58" ht="7.5" customHeight="1"/>
    <row r="31" spans="3:58" ht="16.5" customHeight="1">
      <c r="C31" s="19" t="s">
        <v>167</v>
      </c>
      <c r="D31" s="5"/>
      <c r="E31" s="5"/>
      <c r="F31" s="5"/>
      <c r="G31" s="5"/>
      <c r="H31" s="5"/>
      <c r="I31" s="20" t="s">
        <v>168</v>
      </c>
    </row>
    <row r="32" spans="3:58" ht="3" customHeight="1"/>
    <row r="33" spans="3:58" ht="15" customHeight="1">
      <c r="C33" s="314" t="s">
        <v>169</v>
      </c>
      <c r="D33" s="315"/>
      <c r="E33" s="315"/>
      <c r="F33" s="315" t="s">
        <v>170</v>
      </c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 t="s">
        <v>171</v>
      </c>
      <c r="R33" s="315"/>
      <c r="S33" s="315"/>
      <c r="T33" s="315" t="s">
        <v>172</v>
      </c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 t="s">
        <v>173</v>
      </c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 t="s">
        <v>174</v>
      </c>
      <c r="BA33" s="315"/>
      <c r="BB33" s="315"/>
      <c r="BC33" s="315"/>
      <c r="BD33" s="315"/>
      <c r="BE33" s="315"/>
      <c r="BF33" s="316"/>
    </row>
    <row r="34" spans="3:58" ht="15" customHeight="1">
      <c r="C34" s="401" t="str">
        <f>IF(入力!B25="","",入力!B25)</f>
        <v>①</v>
      </c>
      <c r="D34" s="402"/>
      <c r="E34" s="403"/>
      <c r="F34" s="389" t="str">
        <f>IF(入力!C26="","",入力!C25&amp;"　"&amp;入力!E25&amp;"
"&amp;入力!C26&amp;"　"&amp;入力!E26)</f>
        <v>タナカ　タイセイ
田中　大聖</v>
      </c>
      <c r="G34" s="390"/>
      <c r="H34" s="390"/>
      <c r="I34" s="390"/>
      <c r="J34" s="390"/>
      <c r="K34" s="390"/>
      <c r="L34" s="390"/>
      <c r="M34" s="390"/>
      <c r="N34" s="390"/>
      <c r="O34" s="390"/>
      <c r="P34" s="391"/>
      <c r="Q34" s="381">
        <f>IF(入力!G25="","",入力!G25)</f>
        <v>5</v>
      </c>
      <c r="R34" s="382"/>
      <c r="S34" s="383"/>
      <c r="T34" s="395" t="str">
        <f>IF(入力!I25="","",入力!I25)</f>
        <v>八千代台西小学校</v>
      </c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7"/>
      <c r="AJ34" s="381">
        <f>IF(入力!M25="","",入力!M25)</f>
        <v>513657187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150</v>
      </c>
      <c r="BA34" s="382"/>
      <c r="BB34" s="382"/>
      <c r="BC34" s="382"/>
      <c r="BD34" s="382"/>
      <c r="BE34" s="382"/>
      <c r="BF34" s="387"/>
    </row>
    <row r="35" spans="3:58" ht="15" customHeight="1">
      <c r="C35" s="404"/>
      <c r="D35" s="405"/>
      <c r="E35" s="406"/>
      <c r="F35" s="392"/>
      <c r="G35" s="393"/>
      <c r="H35" s="393"/>
      <c r="I35" s="393"/>
      <c r="J35" s="393"/>
      <c r="K35" s="393"/>
      <c r="L35" s="393"/>
      <c r="M35" s="393"/>
      <c r="N35" s="393"/>
      <c r="O35" s="393"/>
      <c r="P35" s="394"/>
      <c r="Q35" s="384"/>
      <c r="R35" s="385"/>
      <c r="S35" s="386"/>
      <c r="T35" s="398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400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1">
        <f>IF(入力!B27="","",入力!B27)</f>
        <v>2</v>
      </c>
      <c r="D36" s="402"/>
      <c r="E36" s="403"/>
      <c r="F36" s="389" t="str">
        <f>IF(入力!C28="","",入力!C27&amp;"　"&amp;入力!E27&amp;"
"&amp;入力!C28&amp;"　"&amp;入力!E28)</f>
        <v>フジイ　ソウマ
藤井　奏馬</v>
      </c>
      <c r="G36" s="390"/>
      <c r="H36" s="390"/>
      <c r="I36" s="390"/>
      <c r="J36" s="390"/>
      <c r="K36" s="390"/>
      <c r="L36" s="390"/>
      <c r="M36" s="390"/>
      <c r="N36" s="390"/>
      <c r="O36" s="390"/>
      <c r="P36" s="391"/>
      <c r="Q36" s="381">
        <f>IF(入力!G27="","",入力!G27)</f>
        <v>5</v>
      </c>
      <c r="R36" s="382"/>
      <c r="S36" s="383"/>
      <c r="T36" s="395" t="str">
        <f>IF(入力!I27="","",入力!I27)</f>
        <v>八千代台西小学校</v>
      </c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7"/>
      <c r="AJ36" s="381">
        <f>IF(入力!M27="","",入力!M27)</f>
        <v>515553581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145</v>
      </c>
      <c r="BA36" s="382"/>
      <c r="BB36" s="382"/>
      <c r="BC36" s="382"/>
      <c r="BD36" s="382"/>
      <c r="BE36" s="382"/>
      <c r="BF36" s="387"/>
    </row>
    <row r="37" spans="3:58" ht="15" customHeight="1">
      <c r="C37" s="404"/>
      <c r="D37" s="405"/>
      <c r="E37" s="406"/>
      <c r="F37" s="392"/>
      <c r="G37" s="393"/>
      <c r="H37" s="393"/>
      <c r="I37" s="393"/>
      <c r="J37" s="393"/>
      <c r="K37" s="393"/>
      <c r="L37" s="393"/>
      <c r="M37" s="393"/>
      <c r="N37" s="393"/>
      <c r="O37" s="393"/>
      <c r="P37" s="394"/>
      <c r="Q37" s="384"/>
      <c r="R37" s="385"/>
      <c r="S37" s="386"/>
      <c r="T37" s="398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400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1">
        <f>IF(入力!B29="","",入力!B29)</f>
        <v>3</v>
      </c>
      <c r="D38" s="402"/>
      <c r="E38" s="403"/>
      <c r="F38" s="389" t="str">
        <f>IF(入力!C30="","",入力!C29&amp;"　"&amp;入力!E29&amp;"
"&amp;入力!C30&amp;"　"&amp;入力!E30)</f>
        <v>ナカエ　ショウタ
中江　咲太</v>
      </c>
      <c r="G38" s="390"/>
      <c r="H38" s="390"/>
      <c r="I38" s="390"/>
      <c r="J38" s="390"/>
      <c r="K38" s="390"/>
      <c r="L38" s="390"/>
      <c r="M38" s="390"/>
      <c r="N38" s="390"/>
      <c r="O38" s="390"/>
      <c r="P38" s="391"/>
      <c r="Q38" s="381">
        <f>IF(入力!G29="","",入力!G29)</f>
        <v>5</v>
      </c>
      <c r="R38" s="382"/>
      <c r="S38" s="383"/>
      <c r="T38" s="395" t="str">
        <f>IF(入力!I29="","",入力!I29)</f>
        <v>南高津小学校</v>
      </c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7"/>
      <c r="AJ38" s="381">
        <f>IF(入力!M29="","",入力!M29)</f>
        <v>518927547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140</v>
      </c>
      <c r="BA38" s="382"/>
      <c r="BB38" s="382"/>
      <c r="BC38" s="382"/>
      <c r="BD38" s="382"/>
      <c r="BE38" s="382"/>
      <c r="BF38" s="387"/>
    </row>
    <row r="39" spans="3:58" ht="15" customHeight="1">
      <c r="C39" s="404"/>
      <c r="D39" s="405"/>
      <c r="E39" s="406"/>
      <c r="F39" s="392"/>
      <c r="G39" s="393"/>
      <c r="H39" s="393"/>
      <c r="I39" s="393"/>
      <c r="J39" s="393"/>
      <c r="K39" s="393"/>
      <c r="L39" s="393"/>
      <c r="M39" s="393"/>
      <c r="N39" s="393"/>
      <c r="O39" s="393"/>
      <c r="P39" s="394"/>
      <c r="Q39" s="384"/>
      <c r="R39" s="385"/>
      <c r="S39" s="386"/>
      <c r="T39" s="398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400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1">
        <f>IF(入力!B31="","",入力!B31)</f>
        <v>4</v>
      </c>
      <c r="D40" s="402"/>
      <c r="E40" s="403"/>
      <c r="F40" s="389" t="str">
        <f>IF(入力!C32="","",入力!C31&amp;"　"&amp;入力!E31&amp;"
"&amp;入力!C32&amp;"　"&amp;入力!E32)</f>
        <v>アライ　ミナト
荒井　湊</v>
      </c>
      <c r="G40" s="390"/>
      <c r="H40" s="390"/>
      <c r="I40" s="390"/>
      <c r="J40" s="390"/>
      <c r="K40" s="390"/>
      <c r="L40" s="390"/>
      <c r="M40" s="390"/>
      <c r="N40" s="390"/>
      <c r="O40" s="390"/>
      <c r="P40" s="391"/>
      <c r="Q40" s="381">
        <f>IF(入力!G31="","",入力!G31)</f>
        <v>4</v>
      </c>
      <c r="R40" s="382"/>
      <c r="S40" s="383"/>
      <c r="T40" s="395" t="str">
        <f>IF(入力!I31="","",入力!I31)</f>
        <v>萱田小学校</v>
      </c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7"/>
      <c r="AJ40" s="381">
        <f>IF(入力!M31="","",入力!M31)</f>
        <v>516044346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146</v>
      </c>
      <c r="BA40" s="382"/>
      <c r="BB40" s="382"/>
      <c r="BC40" s="382"/>
      <c r="BD40" s="382"/>
      <c r="BE40" s="382"/>
      <c r="BF40" s="387"/>
    </row>
    <row r="41" spans="3:58" ht="15" customHeight="1">
      <c r="C41" s="404"/>
      <c r="D41" s="405"/>
      <c r="E41" s="406"/>
      <c r="F41" s="392"/>
      <c r="G41" s="393"/>
      <c r="H41" s="393"/>
      <c r="I41" s="393"/>
      <c r="J41" s="393"/>
      <c r="K41" s="393"/>
      <c r="L41" s="393"/>
      <c r="M41" s="393"/>
      <c r="N41" s="393"/>
      <c r="O41" s="393"/>
      <c r="P41" s="394"/>
      <c r="Q41" s="384"/>
      <c r="R41" s="385"/>
      <c r="S41" s="386"/>
      <c r="T41" s="398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400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1">
        <f>IF(入力!B33="","",入力!B33)</f>
        <v>5</v>
      </c>
      <c r="D42" s="402"/>
      <c r="E42" s="403"/>
      <c r="F42" s="389" t="str">
        <f>IF(入力!C34="","",入力!C33&amp;"　"&amp;入力!E33&amp;"
"&amp;入力!C34&amp;"　"&amp;入力!E34)</f>
        <v>フジサキ　ハルト
藤崎　陽斗</v>
      </c>
      <c r="G42" s="390"/>
      <c r="H42" s="390"/>
      <c r="I42" s="390"/>
      <c r="J42" s="390"/>
      <c r="K42" s="390"/>
      <c r="L42" s="390"/>
      <c r="M42" s="390"/>
      <c r="N42" s="390"/>
      <c r="O42" s="390"/>
      <c r="P42" s="391"/>
      <c r="Q42" s="381">
        <f>IF(入力!G33="","",入力!G33)</f>
        <v>4</v>
      </c>
      <c r="R42" s="382"/>
      <c r="S42" s="383"/>
      <c r="T42" s="395" t="str">
        <f>IF(入力!I33="","",入力!I33)</f>
        <v>鷺沼小学校</v>
      </c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7"/>
      <c r="AJ42" s="381">
        <f>IF(入力!M33="","",入力!M33)</f>
        <v>518940812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142</v>
      </c>
      <c r="BA42" s="382"/>
      <c r="BB42" s="382"/>
      <c r="BC42" s="382"/>
      <c r="BD42" s="382"/>
      <c r="BE42" s="382"/>
      <c r="BF42" s="387"/>
    </row>
    <row r="43" spans="3:58" ht="15" customHeight="1">
      <c r="C43" s="404"/>
      <c r="D43" s="405"/>
      <c r="E43" s="406"/>
      <c r="F43" s="392"/>
      <c r="G43" s="393"/>
      <c r="H43" s="393"/>
      <c r="I43" s="393"/>
      <c r="J43" s="393"/>
      <c r="K43" s="393"/>
      <c r="L43" s="393"/>
      <c r="M43" s="393"/>
      <c r="N43" s="393"/>
      <c r="O43" s="393"/>
      <c r="P43" s="394"/>
      <c r="Q43" s="384"/>
      <c r="R43" s="385"/>
      <c r="S43" s="386"/>
      <c r="T43" s="398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400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1">
        <f>IF(入力!B35="","",入力!B35)</f>
        <v>6</v>
      </c>
      <c r="D44" s="402"/>
      <c r="E44" s="403"/>
      <c r="F44" s="389" t="str">
        <f>IF(入力!C36="","",入力!C35&amp;"　"&amp;入力!E35&amp;"
"&amp;入力!C36&amp;"　"&amp;入力!E36)</f>
        <v>オカダ　ユウキ
岡田　佑樹</v>
      </c>
      <c r="G44" s="390"/>
      <c r="H44" s="390"/>
      <c r="I44" s="390"/>
      <c r="J44" s="390"/>
      <c r="K44" s="390"/>
      <c r="L44" s="390"/>
      <c r="M44" s="390"/>
      <c r="N44" s="390"/>
      <c r="O44" s="390"/>
      <c r="P44" s="391"/>
      <c r="Q44" s="381">
        <f>IF(入力!G35="","",入力!G35)</f>
        <v>4</v>
      </c>
      <c r="R44" s="382"/>
      <c r="S44" s="383"/>
      <c r="T44" s="395" t="str">
        <f>IF(入力!I35="","",入力!I35)</f>
        <v>南高津小学校</v>
      </c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7"/>
      <c r="AJ44" s="381">
        <f>IF(入力!M35="","",入力!M35)</f>
        <v>518722593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134</v>
      </c>
      <c r="BA44" s="382"/>
      <c r="BB44" s="382"/>
      <c r="BC44" s="382"/>
      <c r="BD44" s="382"/>
      <c r="BE44" s="382"/>
      <c r="BF44" s="387"/>
    </row>
    <row r="45" spans="3:58" ht="15" customHeight="1">
      <c r="C45" s="404"/>
      <c r="D45" s="405"/>
      <c r="E45" s="406"/>
      <c r="F45" s="392"/>
      <c r="G45" s="393"/>
      <c r="H45" s="393"/>
      <c r="I45" s="393"/>
      <c r="J45" s="393"/>
      <c r="K45" s="393"/>
      <c r="L45" s="393"/>
      <c r="M45" s="393"/>
      <c r="N45" s="393"/>
      <c r="O45" s="393"/>
      <c r="P45" s="394"/>
      <c r="Q45" s="384"/>
      <c r="R45" s="385"/>
      <c r="S45" s="386"/>
      <c r="T45" s="398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400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1">
        <f>IF(入力!B37="","",入力!B37)</f>
        <v>7</v>
      </c>
      <c r="D46" s="402"/>
      <c r="E46" s="403"/>
      <c r="F46" s="389" t="str">
        <f>IF(入力!C38="","",入力!C37&amp;"　"&amp;入力!E37&amp;"
"&amp;入力!C38&amp;"　"&amp;入力!E38)</f>
        <v>カンノ　ハルト
菅野　陽斗</v>
      </c>
      <c r="G46" s="390"/>
      <c r="H46" s="390"/>
      <c r="I46" s="390"/>
      <c r="J46" s="390"/>
      <c r="K46" s="390"/>
      <c r="L46" s="390"/>
      <c r="M46" s="390"/>
      <c r="N46" s="390"/>
      <c r="O46" s="390"/>
      <c r="P46" s="391"/>
      <c r="Q46" s="381">
        <f>IF(入力!G37="","",入力!G37)</f>
        <v>4</v>
      </c>
      <c r="R46" s="382"/>
      <c r="S46" s="383"/>
      <c r="T46" s="395" t="str">
        <f>IF(入力!I37="","",入力!I37)</f>
        <v>高津小学校</v>
      </c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7"/>
      <c r="AJ46" s="381">
        <f>IF(入力!M37="","",入力!M37)</f>
        <v>519894930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134</v>
      </c>
      <c r="BA46" s="382"/>
      <c r="BB46" s="382"/>
      <c r="BC46" s="382"/>
      <c r="BD46" s="382"/>
      <c r="BE46" s="382"/>
      <c r="BF46" s="387"/>
    </row>
    <row r="47" spans="3:58" ht="15" customHeight="1">
      <c r="C47" s="404"/>
      <c r="D47" s="405"/>
      <c r="E47" s="406"/>
      <c r="F47" s="392"/>
      <c r="G47" s="393"/>
      <c r="H47" s="393"/>
      <c r="I47" s="393"/>
      <c r="J47" s="393"/>
      <c r="K47" s="393"/>
      <c r="L47" s="393"/>
      <c r="M47" s="393"/>
      <c r="N47" s="393"/>
      <c r="O47" s="393"/>
      <c r="P47" s="394"/>
      <c r="Q47" s="384"/>
      <c r="R47" s="385"/>
      <c r="S47" s="386"/>
      <c r="T47" s="398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400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1">
        <f>IF(入力!B39="","",入力!B39)</f>
        <v>8</v>
      </c>
      <c r="D48" s="402"/>
      <c r="E48" s="403"/>
      <c r="F48" s="389" t="str">
        <f>IF(入力!C40="","",入力!C39&amp;"　"&amp;入力!E39&amp;"
"&amp;入力!C40&amp;"　"&amp;入力!E40)</f>
        <v>タカオカ　ソラ
髙岡　蒼空</v>
      </c>
      <c r="G48" s="390"/>
      <c r="H48" s="390"/>
      <c r="I48" s="390"/>
      <c r="J48" s="390"/>
      <c r="K48" s="390"/>
      <c r="L48" s="390"/>
      <c r="M48" s="390"/>
      <c r="N48" s="390"/>
      <c r="O48" s="390"/>
      <c r="P48" s="391"/>
      <c r="Q48" s="381">
        <f>IF(入力!G39="","",入力!G39)</f>
        <v>4</v>
      </c>
      <c r="R48" s="382"/>
      <c r="S48" s="383"/>
      <c r="T48" s="395" t="str">
        <f>IF(入力!I39="","",入力!I39)</f>
        <v>鷺沼小学校</v>
      </c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6"/>
      <c r="AF48" s="396"/>
      <c r="AG48" s="396"/>
      <c r="AH48" s="396"/>
      <c r="AI48" s="397"/>
      <c r="AJ48" s="381">
        <f>IF(入力!M39="","",入力!M39)</f>
        <v>519894886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142</v>
      </c>
      <c r="BA48" s="382"/>
      <c r="BB48" s="382"/>
      <c r="BC48" s="382"/>
      <c r="BD48" s="382"/>
      <c r="BE48" s="382"/>
      <c r="BF48" s="387"/>
    </row>
    <row r="49" spans="3:58" ht="15" customHeight="1">
      <c r="C49" s="404"/>
      <c r="D49" s="405"/>
      <c r="E49" s="406"/>
      <c r="F49" s="392"/>
      <c r="G49" s="393"/>
      <c r="H49" s="393"/>
      <c r="I49" s="393"/>
      <c r="J49" s="393"/>
      <c r="K49" s="393"/>
      <c r="L49" s="393"/>
      <c r="M49" s="393"/>
      <c r="N49" s="393"/>
      <c r="O49" s="393"/>
      <c r="P49" s="394"/>
      <c r="Q49" s="384"/>
      <c r="R49" s="385"/>
      <c r="S49" s="386"/>
      <c r="T49" s="398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400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1">
        <f>IF(入力!B41="","",入力!B41)</f>
        <v>9</v>
      </c>
      <c r="D50" s="402"/>
      <c r="E50" s="403"/>
      <c r="F50" s="389" t="str">
        <f>IF(入力!C42="","",入力!C41&amp;"　"&amp;入力!E41&amp;"
"&amp;入力!C42&amp;"　"&amp;入力!E42)</f>
        <v>ヤナギ　トモヤ
柳　智也</v>
      </c>
      <c r="G50" s="390"/>
      <c r="H50" s="390"/>
      <c r="I50" s="390"/>
      <c r="J50" s="390"/>
      <c r="K50" s="390"/>
      <c r="L50" s="390"/>
      <c r="M50" s="390"/>
      <c r="N50" s="390"/>
      <c r="O50" s="390"/>
      <c r="P50" s="391"/>
      <c r="Q50" s="381">
        <f>IF(入力!G41="","",入力!G41)</f>
        <v>2</v>
      </c>
      <c r="R50" s="382"/>
      <c r="S50" s="383"/>
      <c r="T50" s="395" t="str">
        <f>IF(入力!I41="","",入力!I41)</f>
        <v>高津小学校</v>
      </c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7"/>
      <c r="AJ50" s="381">
        <f>IF(入力!M41="","",入力!M41)</f>
        <v>518927608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128</v>
      </c>
      <c r="BA50" s="382"/>
      <c r="BB50" s="382"/>
      <c r="BC50" s="382"/>
      <c r="BD50" s="382"/>
      <c r="BE50" s="382"/>
      <c r="BF50" s="387"/>
    </row>
    <row r="51" spans="3:58" ht="15" customHeight="1">
      <c r="C51" s="404"/>
      <c r="D51" s="405"/>
      <c r="E51" s="406"/>
      <c r="F51" s="392"/>
      <c r="G51" s="393"/>
      <c r="H51" s="393"/>
      <c r="I51" s="393"/>
      <c r="J51" s="393"/>
      <c r="K51" s="393"/>
      <c r="L51" s="393"/>
      <c r="M51" s="393"/>
      <c r="N51" s="393"/>
      <c r="O51" s="393"/>
      <c r="P51" s="394"/>
      <c r="Q51" s="384"/>
      <c r="R51" s="385"/>
      <c r="S51" s="386"/>
      <c r="T51" s="398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400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1" t="str">
        <f>IF(入力!B43="","",入力!B43)</f>
        <v/>
      </c>
      <c r="D52" s="402"/>
      <c r="E52" s="403"/>
      <c r="F52" s="389" t="str">
        <f>IF(入力!C44="","",入力!C43&amp;"　"&amp;入力!E43&amp;"
"&amp;入力!C44&amp;"　"&amp;入力!E44)</f>
        <v/>
      </c>
      <c r="G52" s="390"/>
      <c r="H52" s="390"/>
      <c r="I52" s="390"/>
      <c r="J52" s="390"/>
      <c r="K52" s="390"/>
      <c r="L52" s="390"/>
      <c r="M52" s="390"/>
      <c r="N52" s="390"/>
      <c r="O52" s="390"/>
      <c r="P52" s="391"/>
      <c r="Q52" s="381" t="str">
        <f>IF(入力!G43="","",入力!G43)</f>
        <v/>
      </c>
      <c r="R52" s="382"/>
      <c r="S52" s="383"/>
      <c r="T52" s="395" t="str">
        <f>IF(入力!I43="","",入力!I43)</f>
        <v/>
      </c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7"/>
      <c r="AJ52" s="381" t="str">
        <f>IF(入力!M43="","",入力!M43)</f>
        <v/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 t="str">
        <f>IF(入力!P43="","",入力!P43)</f>
        <v/>
      </c>
      <c r="BA52" s="382"/>
      <c r="BB52" s="382"/>
      <c r="BC52" s="382"/>
      <c r="BD52" s="382"/>
      <c r="BE52" s="382"/>
      <c r="BF52" s="387"/>
    </row>
    <row r="53" spans="3:58" ht="15" customHeight="1">
      <c r="C53" s="404"/>
      <c r="D53" s="405"/>
      <c r="E53" s="406"/>
      <c r="F53" s="392"/>
      <c r="G53" s="393"/>
      <c r="H53" s="393"/>
      <c r="I53" s="393"/>
      <c r="J53" s="393"/>
      <c r="K53" s="393"/>
      <c r="L53" s="393"/>
      <c r="M53" s="393"/>
      <c r="N53" s="393"/>
      <c r="O53" s="393"/>
      <c r="P53" s="394"/>
      <c r="Q53" s="384"/>
      <c r="R53" s="385"/>
      <c r="S53" s="386"/>
      <c r="T53" s="398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400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1" t="str">
        <f>IF(入力!B45="","",入力!B45)</f>
        <v/>
      </c>
      <c r="D54" s="402"/>
      <c r="E54" s="403"/>
      <c r="F54" s="389" t="str">
        <f>IF(入力!C46="","",入力!C45&amp;"　"&amp;入力!E45&amp;"
"&amp;入力!C46&amp;"　"&amp;入力!E46)</f>
        <v/>
      </c>
      <c r="G54" s="390"/>
      <c r="H54" s="390"/>
      <c r="I54" s="390"/>
      <c r="J54" s="390"/>
      <c r="K54" s="390"/>
      <c r="L54" s="390"/>
      <c r="M54" s="390"/>
      <c r="N54" s="390"/>
      <c r="O54" s="390"/>
      <c r="P54" s="391"/>
      <c r="Q54" s="381" t="str">
        <f>IF(入力!G45="","",入力!G45)</f>
        <v/>
      </c>
      <c r="R54" s="382"/>
      <c r="S54" s="383"/>
      <c r="T54" s="395" t="str">
        <f>IF(入力!I45="","",入力!I45)</f>
        <v/>
      </c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6"/>
      <c r="AH54" s="396"/>
      <c r="AI54" s="397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04"/>
      <c r="D55" s="405"/>
      <c r="E55" s="406"/>
      <c r="F55" s="392"/>
      <c r="G55" s="393"/>
      <c r="H55" s="393"/>
      <c r="I55" s="393"/>
      <c r="J55" s="393"/>
      <c r="K55" s="393"/>
      <c r="L55" s="393"/>
      <c r="M55" s="393"/>
      <c r="N55" s="393"/>
      <c r="O55" s="393"/>
      <c r="P55" s="394"/>
      <c r="Q55" s="384"/>
      <c r="R55" s="385"/>
      <c r="S55" s="386"/>
      <c r="T55" s="398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400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1" t="str">
        <f>IF(入力!B47="","",入力!B47)</f>
        <v/>
      </c>
      <c r="D56" s="402"/>
      <c r="E56" s="403"/>
      <c r="F56" s="389" t="str">
        <f>IF(入力!C48="","",入力!C47&amp;"　"&amp;入力!E47&amp;"
"&amp;入力!C48&amp;"　"&amp;入力!E48)</f>
        <v/>
      </c>
      <c r="G56" s="390"/>
      <c r="H56" s="390"/>
      <c r="I56" s="390"/>
      <c r="J56" s="390"/>
      <c r="K56" s="390"/>
      <c r="L56" s="390"/>
      <c r="M56" s="390"/>
      <c r="N56" s="390"/>
      <c r="O56" s="390"/>
      <c r="P56" s="391"/>
      <c r="Q56" s="381" t="str">
        <f>IF(入力!G47="","",入力!G47)</f>
        <v/>
      </c>
      <c r="R56" s="382"/>
      <c r="S56" s="383"/>
      <c r="T56" s="395" t="str">
        <f>IF(入力!I47="","",入力!I47)</f>
        <v/>
      </c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7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>
      <c r="C57" s="407"/>
      <c r="D57" s="408"/>
      <c r="E57" s="409"/>
      <c r="F57" s="410"/>
      <c r="G57" s="411"/>
      <c r="H57" s="411"/>
      <c r="I57" s="411"/>
      <c r="J57" s="411"/>
      <c r="K57" s="411"/>
      <c r="L57" s="411"/>
      <c r="M57" s="411"/>
      <c r="N57" s="411"/>
      <c r="O57" s="411"/>
      <c r="P57" s="412"/>
      <c r="Q57" s="413"/>
      <c r="R57" s="414"/>
      <c r="S57" s="415"/>
      <c r="T57" s="416"/>
      <c r="U57" s="417"/>
      <c r="V57" s="417"/>
      <c r="W57" s="417"/>
      <c r="X57" s="417"/>
      <c r="Y57" s="417"/>
      <c r="Z57" s="417"/>
      <c r="AA57" s="417"/>
      <c r="AB57" s="417"/>
      <c r="AC57" s="417"/>
      <c r="AD57" s="417"/>
      <c r="AE57" s="417"/>
      <c r="AF57" s="417"/>
      <c r="AG57" s="417"/>
      <c r="AH57" s="417"/>
      <c r="AI57" s="418"/>
      <c r="AJ57" s="413"/>
      <c r="AK57" s="414"/>
      <c r="AL57" s="414"/>
      <c r="AM57" s="414"/>
      <c r="AN57" s="414"/>
      <c r="AO57" s="414"/>
      <c r="AP57" s="414"/>
      <c r="AQ57" s="414"/>
      <c r="AR57" s="414"/>
      <c r="AS57" s="414"/>
      <c r="AT57" s="414"/>
      <c r="AU57" s="414"/>
      <c r="AV57" s="414"/>
      <c r="AW57" s="414"/>
      <c r="AX57" s="414"/>
      <c r="AY57" s="415"/>
      <c r="AZ57" s="413"/>
      <c r="BA57" s="414"/>
      <c r="BB57" s="414"/>
      <c r="BC57" s="414"/>
      <c r="BD57" s="414"/>
      <c r="BE57" s="414"/>
      <c r="BF57" s="419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175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176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177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178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179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180</v>
      </c>
      <c r="BF63" s="330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181</v>
      </c>
      <c r="AL64" s="7"/>
      <c r="AM64" s="7"/>
      <c r="AN64" s="7"/>
      <c r="AO64" s="7"/>
      <c r="AP64" s="7"/>
      <c r="AQ64" s="7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40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0" t="s">
        <v>182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15" ht="14.45" customHeight="1">
      <c r="A2" s="255" t="s">
        <v>133</v>
      </c>
      <c r="B2" s="255"/>
      <c r="C2" s="258" t="str">
        <f>IF(入力!C3="","",入力!C3)</f>
        <v>八千代台VBC</v>
      </c>
      <c r="D2" s="258"/>
      <c r="E2" s="258"/>
      <c r="F2" s="258"/>
      <c r="G2" s="258"/>
      <c r="H2" s="258"/>
      <c r="I2" s="258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134</v>
      </c>
      <c r="B4" s="255"/>
      <c r="C4" s="259">
        <f>IF(入力!C4="","",IF(入力!C5="",入力!C4,入力!C4&amp;"　　"&amp;入力!C5))</f>
        <v>435043132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52" t="s">
        <v>135</v>
      </c>
      <c r="K5" s="252"/>
      <c r="L5" s="252"/>
      <c r="M5" s="252"/>
      <c r="N5" s="252"/>
      <c r="O5" s="253"/>
    </row>
    <row r="6" spans="1:15" ht="12" customHeight="1">
      <c r="A6" s="255" t="s">
        <v>25</v>
      </c>
      <c r="B6" s="255"/>
      <c r="C6" s="264" t="str">
        <f>IF(入力!C8="","",入力!C8&amp;"　"&amp;入力!E8)</f>
        <v>松崎　智幸</v>
      </c>
      <c r="D6" s="265"/>
      <c r="E6" s="265"/>
      <c r="F6" s="265"/>
      <c r="G6" s="254" t="s">
        <v>28</v>
      </c>
      <c r="H6" s="254"/>
      <c r="I6" s="254"/>
      <c r="J6" s="254" t="s">
        <v>29</v>
      </c>
      <c r="K6" s="254"/>
      <c r="L6" s="254"/>
      <c r="M6" s="254" t="s">
        <v>30</v>
      </c>
      <c r="N6" s="254"/>
      <c r="O6" s="254"/>
    </row>
    <row r="7" spans="1:15" ht="13.5" customHeight="1">
      <c r="A7" s="255"/>
      <c r="B7" s="255"/>
      <c r="C7" s="268"/>
      <c r="D7" s="269"/>
      <c r="E7" s="269"/>
      <c r="F7" s="269"/>
      <c r="G7" s="263">
        <f>IF(入力!G7="","",入力!G7)</f>
        <v>513652779</v>
      </c>
      <c r="H7" s="263"/>
      <c r="I7" s="263"/>
      <c r="J7" s="263">
        <f>IF(入力!J7="","",入力!J7)</f>
        <v>304171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5"/>
      <c r="B8" s="255"/>
      <c r="C8" s="266"/>
      <c r="D8" s="267"/>
      <c r="E8" s="267"/>
      <c r="F8" s="267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5" t="s">
        <v>48</v>
      </c>
      <c r="B9" s="255"/>
      <c r="C9" s="264" t="str">
        <f>IF(入力!C10="","",入力!C10&amp;"　"&amp;入力!E10)</f>
        <v>藤崎　智成</v>
      </c>
      <c r="D9" s="265"/>
      <c r="E9" s="265"/>
      <c r="F9" s="265"/>
      <c r="G9" s="263">
        <f>IF(入力!G9="","",入力!G9)</f>
        <v>519033025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5"/>
      <c r="B10" s="255"/>
      <c r="C10" s="266"/>
      <c r="D10" s="267"/>
      <c r="E10" s="267"/>
      <c r="F10" s="267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5" t="s">
        <v>58</v>
      </c>
      <c r="B11" s="255"/>
      <c r="C11" s="264" t="str">
        <f>IF(入力!C12="","",入力!C12&amp;"　"&amp;入力!E12)</f>
        <v>豊田　啓子</v>
      </c>
      <c r="D11" s="265"/>
      <c r="E11" s="265"/>
      <c r="F11" s="265"/>
      <c r="G11" s="263">
        <f>IF(入力!G11="","",入力!G11)</f>
        <v>507374679</v>
      </c>
      <c r="H11" s="263"/>
      <c r="I11" s="263"/>
      <c r="J11" s="263">
        <f>IF(入力!J11="","",入力!J11)</f>
        <v>18449</v>
      </c>
      <c r="K11" s="263"/>
      <c r="L11" s="263"/>
      <c r="M11" s="263" t="str">
        <f>IF(入力!M11="","",入力!M11)</f>
        <v>0433454</v>
      </c>
      <c r="N11" s="263"/>
      <c r="O11" s="263"/>
    </row>
    <row r="12" spans="1:15" ht="14.45" customHeight="1">
      <c r="A12" s="255"/>
      <c r="B12" s="255"/>
      <c r="C12" s="266"/>
      <c r="D12" s="267"/>
      <c r="E12" s="267"/>
      <c r="F12" s="267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67</v>
      </c>
      <c r="B13" s="255"/>
      <c r="C13" s="264" t="str">
        <f>IF(入力!C14="","",入力!C14&amp;"　"&amp;入力!E14)</f>
        <v>松崎　智幸</v>
      </c>
      <c r="D13" s="265"/>
      <c r="E13" s="265"/>
      <c r="F13" s="265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5"/>
      <c r="B14" s="255"/>
      <c r="C14" s="266"/>
      <c r="D14" s="267"/>
      <c r="E14" s="267"/>
      <c r="F14" s="267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5" t="s">
        <v>136</v>
      </c>
      <c r="B15" s="255"/>
      <c r="C15" s="264" t="str">
        <f>IF(入力!C16="","",入力!C16&amp;"　"&amp;入力!E16)</f>
        <v>会田　智美</v>
      </c>
      <c r="D15" s="265"/>
      <c r="E15" s="265"/>
      <c r="F15" s="256" t="s">
        <v>137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5"/>
      <c r="B16" s="255"/>
      <c r="C16" s="266"/>
      <c r="D16" s="267"/>
      <c r="E16" s="267"/>
      <c r="F16" s="25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5" t="s">
        <v>76</v>
      </c>
      <c r="B17" s="255"/>
      <c r="C17" s="258" t="str">
        <f>IF(入力!C17="","",入力!C17&amp;"　"&amp;入力!E17)</f>
        <v>八千代市八千代台北9-12-6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5" t="s">
        <v>77</v>
      </c>
      <c r="B19" s="255"/>
      <c r="C19" s="258" t="str">
        <f>IF(入力!C19="","",入力!C19&amp;"　"&amp;入力!E19)</f>
        <v>090-5527-3208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5" t="s">
        <v>78</v>
      </c>
      <c r="B21" s="255"/>
      <c r="C21" s="258" t="str">
        <f>IF(入力!C21="","",入力!C21&amp;"－"&amp;入力!E21&amp;"－"&amp;入力!G21)</f>
        <v>90－5527－3208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80</v>
      </c>
      <c r="C23" s="255" t="s">
        <v>138</v>
      </c>
      <c r="D23" s="255"/>
      <c r="E23" s="255"/>
      <c r="F23" s="255"/>
      <c r="G23" s="255" t="s">
        <v>83</v>
      </c>
      <c r="H23" s="255"/>
      <c r="I23" s="255" t="s">
        <v>84</v>
      </c>
      <c r="J23" s="255"/>
      <c r="K23" s="255"/>
      <c r="L23" s="255"/>
      <c r="M23" s="255" t="s">
        <v>85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4" t="str">
        <f>IF(入力!C26="","",入力!C26&amp;"　"&amp;入力!E26)</f>
        <v>田中　大聖</v>
      </c>
      <c r="D25" s="265"/>
      <c r="E25" s="265"/>
      <c r="F25" s="265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八千代台西小学校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513657187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6"/>
      <c r="D26" s="267"/>
      <c r="E26" s="267"/>
      <c r="F26" s="267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4" t="str">
        <f>IF(入力!C28="","",入力!C28&amp;"　"&amp;入力!E28)</f>
        <v>藤井　奏馬</v>
      </c>
      <c r="D27" s="265"/>
      <c r="E27" s="265"/>
      <c r="F27" s="265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八千代台西小学校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515553581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6"/>
      <c r="D28" s="267"/>
      <c r="E28" s="267"/>
      <c r="F28" s="267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4" t="str">
        <f>IF(入力!C30="","",入力!C30&amp;"　"&amp;入力!E30)</f>
        <v>中江　咲太</v>
      </c>
      <c r="D29" s="265"/>
      <c r="E29" s="265"/>
      <c r="F29" s="265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南高津小学校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518927547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6"/>
      <c r="D30" s="267"/>
      <c r="E30" s="267"/>
      <c r="F30" s="267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4" t="str">
        <f>IF(入力!C32="","",入力!C32&amp;"　"&amp;入力!E32)</f>
        <v>荒井　湊</v>
      </c>
      <c r="D31" s="265"/>
      <c r="E31" s="265"/>
      <c r="F31" s="265"/>
      <c r="G31" s="255">
        <f>IF(入力!G31="","",入力!G31)</f>
        <v>4</v>
      </c>
      <c r="H31" s="255" t="str">
        <f>IF(入力!H31="","",入力!H31)</f>
        <v/>
      </c>
      <c r="I31" s="255" t="str">
        <f>IF(入力!I31="","",入力!I31)</f>
        <v>萱田小学校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516044346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6"/>
      <c r="D32" s="267"/>
      <c r="E32" s="267"/>
      <c r="F32" s="267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4" t="str">
        <f>IF(入力!C34="","",入力!C34&amp;"　"&amp;入力!E34)</f>
        <v>藤崎　陽斗</v>
      </c>
      <c r="D33" s="265"/>
      <c r="E33" s="265"/>
      <c r="F33" s="265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鷺沼小学校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518940812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6"/>
      <c r="D34" s="267"/>
      <c r="E34" s="267"/>
      <c r="F34" s="267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4" t="str">
        <f>IF(入力!C36="","",入力!C36&amp;"　"&amp;入力!E36)</f>
        <v>岡田　佑樹</v>
      </c>
      <c r="D35" s="265"/>
      <c r="E35" s="265"/>
      <c r="F35" s="265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南高津小学校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518722593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6"/>
      <c r="D36" s="267"/>
      <c r="E36" s="267"/>
      <c r="F36" s="267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4" t="str">
        <f>IF(入力!C38="","",入力!C38&amp;"　"&amp;入力!E38)</f>
        <v>菅野　陽斗</v>
      </c>
      <c r="D37" s="265"/>
      <c r="E37" s="265"/>
      <c r="F37" s="265"/>
      <c r="G37" s="255">
        <f>IF(入力!G37="","",入力!G37)</f>
        <v>4</v>
      </c>
      <c r="H37" s="255" t="str">
        <f>IF(入力!H37="","",入力!H37)</f>
        <v/>
      </c>
      <c r="I37" s="255" t="str">
        <f>IF(入力!I37="","",入力!I37)</f>
        <v>高津小学校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519894930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6"/>
      <c r="D38" s="267"/>
      <c r="E38" s="267"/>
      <c r="F38" s="267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4" t="str">
        <f>IF(入力!C40="","",入力!C40&amp;"　"&amp;入力!E40)</f>
        <v>髙岡　蒼空</v>
      </c>
      <c r="D39" s="265"/>
      <c r="E39" s="265"/>
      <c r="F39" s="265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鷺沼小学校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519894886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6"/>
      <c r="D40" s="267"/>
      <c r="E40" s="267"/>
      <c r="F40" s="267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4" t="str">
        <f>IF(入力!C42="","",入力!C42&amp;"　"&amp;入力!E42)</f>
        <v>柳　智也</v>
      </c>
      <c r="D41" s="265"/>
      <c r="E41" s="265"/>
      <c r="F41" s="265"/>
      <c r="G41" s="255">
        <f>IF(入力!G41="","",入力!G41)</f>
        <v>2</v>
      </c>
      <c r="H41" s="255" t="str">
        <f>IF(入力!H41="","",入力!H41)</f>
        <v/>
      </c>
      <c r="I41" s="255" t="str">
        <f>IF(入力!I41="","",入力!I41)</f>
        <v>高津小学校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518927608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6"/>
      <c r="D42" s="267"/>
      <c r="E42" s="267"/>
      <c r="F42" s="267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6"/>
      <c r="D44" s="267"/>
      <c r="E44" s="267"/>
      <c r="F44" s="267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6"/>
      <c r="D46" s="267"/>
      <c r="E46" s="267"/>
      <c r="F46" s="267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6"/>
      <c r="D48" s="267"/>
      <c r="E48" s="267"/>
      <c r="F48" s="267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6"/>
      <c r="D50" s="267"/>
      <c r="E50" s="267"/>
      <c r="F50" s="267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6"/>
      <c r="D52" s="267"/>
      <c r="E52" s="267"/>
      <c r="F52" s="267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40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0" t="s">
        <v>183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15" ht="14.45" customHeight="1">
      <c r="A2" s="255" t="s">
        <v>133</v>
      </c>
      <c r="B2" s="255"/>
      <c r="C2" s="258" t="str">
        <f>IF(入力!C3="","",入力!C3)</f>
        <v>八千代台VBC</v>
      </c>
      <c r="D2" s="258"/>
      <c r="E2" s="258"/>
      <c r="F2" s="258"/>
      <c r="G2" s="258"/>
      <c r="H2" s="258"/>
      <c r="I2" s="258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134</v>
      </c>
      <c r="B4" s="255"/>
      <c r="C4" s="259">
        <f>IF(入力!C4="","",IF(入力!C5="",入力!C4,入力!C4&amp;"　　"&amp;入力!C5))</f>
        <v>435043132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52" t="s">
        <v>135</v>
      </c>
      <c r="K5" s="252"/>
      <c r="L5" s="252"/>
      <c r="M5" s="252"/>
      <c r="N5" s="252"/>
      <c r="O5" s="253"/>
    </row>
    <row r="6" spans="1:15" ht="12" customHeight="1">
      <c r="A6" s="255" t="s">
        <v>25</v>
      </c>
      <c r="B6" s="255"/>
      <c r="C6" s="264" t="str">
        <f>IF(入力!C8="","",入力!C8&amp;"　"&amp;入力!E8)</f>
        <v>松崎　智幸</v>
      </c>
      <c r="D6" s="265"/>
      <c r="E6" s="265"/>
      <c r="F6" s="265"/>
      <c r="G6" s="254" t="s">
        <v>28</v>
      </c>
      <c r="H6" s="254"/>
      <c r="I6" s="254"/>
      <c r="J6" s="254" t="s">
        <v>29</v>
      </c>
      <c r="K6" s="254"/>
      <c r="L6" s="254"/>
      <c r="M6" s="254" t="s">
        <v>30</v>
      </c>
      <c r="N6" s="254"/>
      <c r="O6" s="254"/>
    </row>
    <row r="7" spans="1:15" ht="13.5" customHeight="1">
      <c r="A7" s="255"/>
      <c r="B7" s="255"/>
      <c r="C7" s="268"/>
      <c r="D7" s="269"/>
      <c r="E7" s="269"/>
      <c r="F7" s="269"/>
      <c r="G7" s="263">
        <f>IF(入力!G7="","",入力!G7)</f>
        <v>513652779</v>
      </c>
      <c r="H7" s="263"/>
      <c r="I7" s="263"/>
      <c r="J7" s="263">
        <f>IF(入力!J7="","",入力!J7)</f>
        <v>304171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5"/>
      <c r="B8" s="255"/>
      <c r="C8" s="266"/>
      <c r="D8" s="267"/>
      <c r="E8" s="267"/>
      <c r="F8" s="267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5" t="s">
        <v>48</v>
      </c>
      <c r="B9" s="255"/>
      <c r="C9" s="264" t="str">
        <f>IF(入力!C10="","",入力!C10&amp;"　"&amp;入力!E10)</f>
        <v>藤崎　智成</v>
      </c>
      <c r="D9" s="265"/>
      <c r="E9" s="265"/>
      <c r="F9" s="265"/>
      <c r="G9" s="263">
        <f>IF(入力!G9="","",入力!G9)</f>
        <v>519033025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5"/>
      <c r="B10" s="255"/>
      <c r="C10" s="266"/>
      <c r="D10" s="267"/>
      <c r="E10" s="267"/>
      <c r="F10" s="267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5" t="s">
        <v>58</v>
      </c>
      <c r="B11" s="255"/>
      <c r="C11" s="264" t="str">
        <f>IF(入力!C12="","",入力!C12&amp;"　"&amp;入力!E12)</f>
        <v>豊田　啓子</v>
      </c>
      <c r="D11" s="265"/>
      <c r="E11" s="265"/>
      <c r="F11" s="265"/>
      <c r="G11" s="263">
        <f>IF(入力!G11="","",入力!G11)</f>
        <v>507374679</v>
      </c>
      <c r="H11" s="263"/>
      <c r="I11" s="263"/>
      <c r="J11" s="263">
        <f>IF(入力!J11="","",入力!J11)</f>
        <v>18449</v>
      </c>
      <c r="K11" s="263"/>
      <c r="L11" s="263"/>
      <c r="M11" s="263" t="str">
        <f>IF(入力!M11="","",入力!M11)</f>
        <v>0433454</v>
      </c>
      <c r="N11" s="263"/>
      <c r="O11" s="263"/>
    </row>
    <row r="12" spans="1:15" ht="14.45" customHeight="1">
      <c r="A12" s="255"/>
      <c r="B12" s="255"/>
      <c r="C12" s="266"/>
      <c r="D12" s="267"/>
      <c r="E12" s="267"/>
      <c r="F12" s="267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67</v>
      </c>
      <c r="B13" s="255"/>
      <c r="C13" s="264" t="str">
        <f>IF(入力!C14="","",入力!C14&amp;"　"&amp;入力!E14)</f>
        <v>松崎　智幸</v>
      </c>
      <c r="D13" s="265"/>
      <c r="E13" s="265"/>
      <c r="F13" s="265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5"/>
      <c r="B14" s="255"/>
      <c r="C14" s="266"/>
      <c r="D14" s="267"/>
      <c r="E14" s="267"/>
      <c r="F14" s="267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5" t="s">
        <v>136</v>
      </c>
      <c r="B15" s="255"/>
      <c r="C15" s="264" t="str">
        <f>IF(入力!C16="","",入力!C16&amp;"　"&amp;入力!E16)</f>
        <v>会田　智美</v>
      </c>
      <c r="D15" s="265"/>
      <c r="E15" s="265"/>
      <c r="F15" s="256" t="s">
        <v>137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5"/>
      <c r="B16" s="255"/>
      <c r="C16" s="266"/>
      <c r="D16" s="267"/>
      <c r="E16" s="267"/>
      <c r="F16" s="25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5" t="s">
        <v>76</v>
      </c>
      <c r="B17" s="255"/>
      <c r="C17" s="258" t="str">
        <f>IF(入力!C17="","",入力!C17&amp;"　"&amp;入力!E17)</f>
        <v>八千代市八千代台北9-12-6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5" t="s">
        <v>77</v>
      </c>
      <c r="B19" s="255"/>
      <c r="C19" s="258" t="str">
        <f>IF(入力!C19="","",入力!C19&amp;"　"&amp;入力!E19)</f>
        <v>090-5527-3208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5" t="s">
        <v>78</v>
      </c>
      <c r="B21" s="255"/>
      <c r="C21" s="258" t="str">
        <f>IF(入力!C21="","",入力!C21&amp;"－"&amp;入力!E21&amp;"－"&amp;入力!G21)</f>
        <v>90－5527－3208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80</v>
      </c>
      <c r="C23" s="255" t="s">
        <v>138</v>
      </c>
      <c r="D23" s="255"/>
      <c r="E23" s="255"/>
      <c r="F23" s="255"/>
      <c r="G23" s="255" t="s">
        <v>83</v>
      </c>
      <c r="H23" s="255"/>
      <c r="I23" s="255" t="s">
        <v>84</v>
      </c>
      <c r="J23" s="255"/>
      <c r="K23" s="255"/>
      <c r="L23" s="255"/>
      <c r="M23" s="255" t="s">
        <v>85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4" t="str">
        <f>IF(入力!C26="","",入力!C26&amp;"　"&amp;入力!E26)</f>
        <v>田中　大聖</v>
      </c>
      <c r="D25" s="265"/>
      <c r="E25" s="265"/>
      <c r="F25" s="265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八千代台西小学校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513657187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6"/>
      <c r="D26" s="267"/>
      <c r="E26" s="267"/>
      <c r="F26" s="267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4" t="str">
        <f>IF(入力!C28="","",入力!C28&amp;"　"&amp;入力!E28)</f>
        <v>藤井　奏馬</v>
      </c>
      <c r="D27" s="265"/>
      <c r="E27" s="265"/>
      <c r="F27" s="265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八千代台西小学校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515553581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6"/>
      <c r="D28" s="267"/>
      <c r="E28" s="267"/>
      <c r="F28" s="267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4" t="str">
        <f>IF(入力!C30="","",入力!C30&amp;"　"&amp;入力!E30)</f>
        <v>中江　咲太</v>
      </c>
      <c r="D29" s="265"/>
      <c r="E29" s="265"/>
      <c r="F29" s="265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南高津小学校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518927547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6"/>
      <c r="D30" s="267"/>
      <c r="E30" s="267"/>
      <c r="F30" s="267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4" t="str">
        <f>IF(入力!C32="","",入力!C32&amp;"　"&amp;入力!E32)</f>
        <v>荒井　湊</v>
      </c>
      <c r="D31" s="265"/>
      <c r="E31" s="265"/>
      <c r="F31" s="265"/>
      <c r="G31" s="255">
        <f>IF(入力!G31="","",入力!G31)</f>
        <v>4</v>
      </c>
      <c r="H31" s="255" t="str">
        <f>IF(入力!H31="","",入力!H31)</f>
        <v/>
      </c>
      <c r="I31" s="255" t="str">
        <f>IF(入力!I31="","",入力!I31)</f>
        <v>萱田小学校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516044346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6"/>
      <c r="D32" s="267"/>
      <c r="E32" s="267"/>
      <c r="F32" s="267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4" t="str">
        <f>IF(入力!C34="","",入力!C34&amp;"　"&amp;入力!E34)</f>
        <v>藤崎　陽斗</v>
      </c>
      <c r="D33" s="265"/>
      <c r="E33" s="265"/>
      <c r="F33" s="265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鷺沼小学校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518940812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6"/>
      <c r="D34" s="267"/>
      <c r="E34" s="267"/>
      <c r="F34" s="267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4" t="str">
        <f>IF(入力!C36="","",入力!C36&amp;"　"&amp;入力!E36)</f>
        <v>岡田　佑樹</v>
      </c>
      <c r="D35" s="265"/>
      <c r="E35" s="265"/>
      <c r="F35" s="265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南高津小学校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518722593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6"/>
      <c r="D36" s="267"/>
      <c r="E36" s="267"/>
      <c r="F36" s="267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4" t="str">
        <f>IF(入力!C38="","",入力!C38&amp;"　"&amp;入力!E38)</f>
        <v>菅野　陽斗</v>
      </c>
      <c r="D37" s="265"/>
      <c r="E37" s="265"/>
      <c r="F37" s="265"/>
      <c r="G37" s="255">
        <f>IF(入力!G37="","",入力!G37)</f>
        <v>4</v>
      </c>
      <c r="H37" s="255" t="str">
        <f>IF(入力!H37="","",入力!H37)</f>
        <v/>
      </c>
      <c r="I37" s="255" t="str">
        <f>IF(入力!I37="","",入力!I37)</f>
        <v>高津小学校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519894930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6"/>
      <c r="D38" s="267"/>
      <c r="E38" s="267"/>
      <c r="F38" s="267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4" t="str">
        <f>IF(入力!C40="","",入力!C40&amp;"　"&amp;入力!E40)</f>
        <v>髙岡　蒼空</v>
      </c>
      <c r="D39" s="265"/>
      <c r="E39" s="265"/>
      <c r="F39" s="265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鷺沼小学校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519894886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6"/>
      <c r="D40" s="267"/>
      <c r="E40" s="267"/>
      <c r="F40" s="267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4" t="str">
        <f>IF(入力!C42="","",入力!C42&amp;"　"&amp;入力!E42)</f>
        <v>柳　智也</v>
      </c>
      <c r="D41" s="265"/>
      <c r="E41" s="265"/>
      <c r="F41" s="265"/>
      <c r="G41" s="255">
        <f>IF(入力!G41="","",入力!G41)</f>
        <v>2</v>
      </c>
      <c r="H41" s="255" t="str">
        <f>IF(入力!H41="","",入力!H41)</f>
        <v/>
      </c>
      <c r="I41" s="255" t="str">
        <f>IF(入力!I41="","",入力!I41)</f>
        <v>高津小学校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518927608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6"/>
      <c r="D42" s="267"/>
      <c r="E42" s="267"/>
      <c r="F42" s="267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6"/>
      <c r="D44" s="267"/>
      <c r="E44" s="267"/>
      <c r="F44" s="267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6"/>
      <c r="D46" s="267"/>
      <c r="E46" s="267"/>
      <c r="F46" s="267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6"/>
      <c r="D48" s="267"/>
      <c r="E48" s="267"/>
      <c r="F48" s="267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6"/>
      <c r="D50" s="267"/>
      <c r="E50" s="267"/>
      <c r="F50" s="267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6"/>
      <c r="D52" s="267"/>
      <c r="E52" s="267"/>
      <c r="F52" s="267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40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1" t="s">
        <v>184</v>
      </c>
      <c r="B1" s="431"/>
      <c r="D1" s="22" t="s">
        <v>185</v>
      </c>
      <c r="E1" s="23" t="s">
        <v>186</v>
      </c>
      <c r="F1" s="24" t="s">
        <v>187</v>
      </c>
      <c r="G1" s="22" t="s">
        <v>185</v>
      </c>
      <c r="H1" s="23" t="s">
        <v>188</v>
      </c>
      <c r="I1" s="24" t="s">
        <v>189</v>
      </c>
      <c r="J1" s="22" t="s">
        <v>185</v>
      </c>
      <c r="K1" s="23" t="s">
        <v>188</v>
      </c>
      <c r="L1" s="24" t="s">
        <v>189</v>
      </c>
      <c r="M1" s="22" t="s">
        <v>185</v>
      </c>
      <c r="N1" s="23" t="s">
        <v>188</v>
      </c>
      <c r="O1" s="24" t="s">
        <v>189</v>
      </c>
      <c r="P1" s="22" t="s">
        <v>185</v>
      </c>
      <c r="Q1" s="23" t="s">
        <v>188</v>
      </c>
      <c r="R1" s="24" t="s">
        <v>189</v>
      </c>
      <c r="S1" s="22" t="s">
        <v>185</v>
      </c>
      <c r="T1" s="23" t="s">
        <v>188</v>
      </c>
      <c r="U1" s="24" t="s">
        <v>189</v>
      </c>
      <c r="V1" s="22" t="s">
        <v>185</v>
      </c>
      <c r="W1" s="23" t="s">
        <v>188</v>
      </c>
      <c r="X1" s="24" t="s">
        <v>189</v>
      </c>
      <c r="Y1" s="22" t="s">
        <v>185</v>
      </c>
      <c r="Z1" s="23" t="s">
        <v>188</v>
      </c>
      <c r="AA1" s="24" t="s">
        <v>189</v>
      </c>
      <c r="AB1" s="22" t="s">
        <v>185</v>
      </c>
      <c r="AC1" s="23" t="s">
        <v>188</v>
      </c>
      <c r="AD1" s="24" t="s">
        <v>189</v>
      </c>
      <c r="AE1" s="22" t="s">
        <v>185</v>
      </c>
      <c r="AF1" s="23" t="s">
        <v>188</v>
      </c>
      <c r="AG1" s="24" t="s">
        <v>189</v>
      </c>
      <c r="AH1" s="22" t="s">
        <v>185</v>
      </c>
      <c r="AI1" s="23" t="s">
        <v>188</v>
      </c>
      <c r="AJ1" s="24" t="s">
        <v>189</v>
      </c>
    </row>
    <row r="2" spans="1:41">
      <c r="A2" s="431"/>
      <c r="B2" s="431"/>
      <c r="C2" s="25"/>
      <c r="D2" s="26">
        <v>1</v>
      </c>
      <c r="E2" s="27" t="s">
        <v>190</v>
      </c>
      <c r="F2" s="28">
        <v>42443</v>
      </c>
      <c r="G2" s="26">
        <v>1.01</v>
      </c>
      <c r="H2" s="27" t="s">
        <v>190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1" t="s">
        <v>191</v>
      </c>
      <c r="B4" s="422"/>
      <c r="C4" s="422"/>
      <c r="D4" s="422"/>
      <c r="E4" s="422"/>
      <c r="F4" s="422"/>
      <c r="G4" s="423"/>
      <c r="H4" s="23" t="s">
        <v>192</v>
      </c>
      <c r="I4" s="23" t="s">
        <v>89</v>
      </c>
      <c r="J4" s="424" t="s">
        <v>193</v>
      </c>
      <c r="K4" s="422"/>
      <c r="L4" s="422"/>
      <c r="M4" s="422"/>
      <c r="N4" s="422"/>
      <c r="O4" s="422"/>
      <c r="P4" s="422"/>
      <c r="Q4" s="423"/>
    </row>
    <row r="5" spans="1:41" ht="72" customHeight="1">
      <c r="A5" s="425"/>
      <c r="B5" s="426"/>
      <c r="C5" s="426"/>
      <c r="D5" s="426"/>
      <c r="E5" s="426"/>
      <c r="F5" s="426"/>
      <c r="G5" s="427"/>
      <c r="H5" s="27" t="str">
        <f>IF(入力!J3="","",入力!J3)</f>
        <v>男子</v>
      </c>
      <c r="I5" s="27">
        <f>入力!Y25</f>
        <v>9</v>
      </c>
      <c r="J5" s="428" t="str">
        <f>IF(入力!A55="","",入力!A55)</f>
        <v>我慢の１年を経て、2年越しで念願の県大会への切符を手にしました！目の前の一戦一戦を勝ち抜くことが目標！！中江の華麗なレシーブから藤井の気持ちの入ったトスを田中がとにかく打ち抜く！！元気な４年生たちと共に力を合わせて勝利をつかめ！！</v>
      </c>
      <c r="K5" s="429"/>
      <c r="L5" s="429"/>
      <c r="M5" s="429"/>
      <c r="N5" s="429"/>
      <c r="O5" s="429"/>
      <c r="P5" s="429"/>
      <c r="Q5" s="430"/>
    </row>
    <row r="6" spans="1:41">
      <c r="A6" s="22" t="s">
        <v>194</v>
      </c>
      <c r="B6" s="23" t="s">
        <v>9</v>
      </c>
      <c r="C6" s="23" t="s">
        <v>195</v>
      </c>
      <c r="D6" s="23" t="s">
        <v>196</v>
      </c>
      <c r="E6" s="23" t="s">
        <v>192</v>
      </c>
      <c r="F6" s="23" t="s">
        <v>197</v>
      </c>
      <c r="G6" s="23" t="s">
        <v>198</v>
      </c>
      <c r="H6" s="23" t="s">
        <v>144</v>
      </c>
      <c r="I6" s="23" t="s">
        <v>199</v>
      </c>
      <c r="J6" s="23" t="s">
        <v>200</v>
      </c>
      <c r="K6" s="23" t="s">
        <v>201</v>
      </c>
      <c r="L6" s="23" t="s">
        <v>202</v>
      </c>
      <c r="M6" s="23" t="s">
        <v>203</v>
      </c>
      <c r="N6" s="23" t="s">
        <v>204</v>
      </c>
      <c r="O6" s="23" t="s">
        <v>205</v>
      </c>
      <c r="P6" s="23" t="s">
        <v>206</v>
      </c>
      <c r="Q6" s="23" t="s">
        <v>207</v>
      </c>
      <c r="R6" s="23" t="s">
        <v>208</v>
      </c>
      <c r="S6" s="23" t="s">
        <v>209</v>
      </c>
      <c r="T6" s="23" t="s">
        <v>210</v>
      </c>
      <c r="U6" s="23" t="s">
        <v>211</v>
      </c>
      <c r="V6" s="23" t="s">
        <v>211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12007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北支部</v>
      </c>
      <c r="E7" s="31" t="str">
        <f>IF(入力!J3="","",入力!J3)</f>
        <v>男子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435043132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212</v>
      </c>
      <c r="B15" s="23" t="s">
        <v>213</v>
      </c>
      <c r="C15" s="23" t="s">
        <v>214</v>
      </c>
      <c r="D15" s="23" t="s">
        <v>215</v>
      </c>
      <c r="E15" s="23" t="s">
        <v>216</v>
      </c>
      <c r="F15" s="23" t="s">
        <v>217</v>
      </c>
      <c r="G15" s="23" t="s">
        <v>218</v>
      </c>
      <c r="H15" s="23" t="s">
        <v>219</v>
      </c>
      <c r="I15" s="23" t="s">
        <v>220</v>
      </c>
      <c r="J15" s="23" t="s">
        <v>221</v>
      </c>
      <c r="K15" s="23" t="s">
        <v>222</v>
      </c>
      <c r="L15" s="23" t="s">
        <v>33</v>
      </c>
      <c r="M15" s="23" t="s">
        <v>223</v>
      </c>
      <c r="N15" s="23" t="s">
        <v>224</v>
      </c>
      <c r="O15" s="23" t="s">
        <v>225</v>
      </c>
      <c r="P15" s="23" t="s">
        <v>226</v>
      </c>
      <c r="Q15" s="23" t="s">
        <v>227</v>
      </c>
      <c r="R15" s="23" t="s">
        <v>197</v>
      </c>
      <c r="S15" s="23" t="s">
        <v>198</v>
      </c>
      <c r="T15" s="23" t="s">
        <v>228</v>
      </c>
      <c r="U15" s="23" t="s">
        <v>229</v>
      </c>
      <c r="V15" s="23" t="s">
        <v>230</v>
      </c>
      <c r="W15" s="23" t="s">
        <v>231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232</v>
      </c>
      <c r="C16" s="31" t="str">
        <f>IF(入力!C8="","",入力!C8)</f>
        <v>松崎</v>
      </c>
      <c r="D16" s="31" t="str">
        <f>IF(入力!E8="","",入力!E8)</f>
        <v>智幸</v>
      </c>
      <c r="E16" s="31" t="str">
        <f>IF(入力!C7="","",入力!C7)</f>
        <v>マツザキ</v>
      </c>
      <c r="F16" s="31" t="str">
        <f>IF(入力!E7="","",入力!E7)</f>
        <v>トモユキ</v>
      </c>
      <c r="G16" s="31">
        <f>IF(入力!G7="","",入力!G7)</f>
        <v>513652779</v>
      </c>
      <c r="H16" s="31">
        <f>IF(入力!J7="","",入力!J7)</f>
        <v>304171</v>
      </c>
      <c r="I16" s="31" t="str">
        <f>IF(入力!M7="","",入力!M7)</f>
        <v/>
      </c>
      <c r="J16" s="31"/>
      <c r="K16" s="31"/>
      <c r="L16" s="31">
        <f>IF(入力!AT7="","",入力!AT7)</f>
        <v>45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八千代市八千代台北9-13-13</v>
      </c>
      <c r="U16" s="31" t="str">
        <f>IF(入力!AL7="","",入力!AL7)</f>
        <v>090</v>
      </c>
      <c r="V16" s="31" t="str">
        <f>IF(入力!AK8="","",入力!AK8)</f>
        <v>4046</v>
      </c>
      <c r="W16" s="31" t="str">
        <f>IF(入力!AP8="","",入力!AP8)</f>
        <v>6526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233</v>
      </c>
      <c r="C17" s="31" t="str">
        <f>IF(入力!C10="","",入力!C10)</f>
        <v>藤崎</v>
      </c>
      <c r="D17" s="31" t="str">
        <f>IF(入力!E10="","",入力!E10)</f>
        <v>智成</v>
      </c>
      <c r="E17" s="31" t="str">
        <f>IF(入力!C9="","",入力!C9)</f>
        <v>フジサキ</v>
      </c>
      <c r="F17" s="31" t="str">
        <f>IF(入力!E9="","",入力!E9)</f>
        <v>トモナリ</v>
      </c>
      <c r="G17" s="31">
        <f>IF(入力!G9="","",入力!G9)</f>
        <v>519033025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274</v>
      </c>
      <c r="S17" s="31" t="str">
        <f>IF(入力!W9="","",入力!W9)</f>
        <v/>
      </c>
      <c r="T17" s="31" t="str">
        <f>IF(入力!P10="","",入力!P10)</f>
        <v>習志野市鷺沼台4-3-17</v>
      </c>
      <c r="U17" s="31" t="str">
        <f>IF(入力!AL9="","",入力!AL9)</f>
        <v>080</v>
      </c>
      <c r="V17" s="31" t="str">
        <f>IF(入力!AK10="","",入力!AK10)</f>
        <v>1061</v>
      </c>
      <c r="W17" s="31" t="str">
        <f>IF(入力!AP10="","",入力!AP10)</f>
        <v>8841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234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235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159</v>
      </c>
      <c r="C20" s="31" t="str">
        <f>IF(入力!C12="","",入力!C12)</f>
        <v>豊田</v>
      </c>
      <c r="D20" s="31" t="str">
        <f>IF(入力!E12="","",入力!E12)</f>
        <v>啓子</v>
      </c>
      <c r="E20" s="31" t="str">
        <f>IF(入力!C11="","",入力!C11)</f>
        <v>トヨダ</v>
      </c>
      <c r="F20" s="31" t="str">
        <f>IF(入力!E11="","",入力!E11)</f>
        <v>ケイコ</v>
      </c>
      <c r="G20" s="31">
        <f>IF(入力!G11="","",入力!G11)</f>
        <v>507374679</v>
      </c>
      <c r="H20" s="31">
        <f>IF(入力!J11="","",入力!J11)</f>
        <v>18449</v>
      </c>
      <c r="I20" s="31" t="str">
        <f>IF(入力!M11="","",入力!M11)</f>
        <v>0433454</v>
      </c>
      <c r="J20" s="31"/>
      <c r="K20" s="31"/>
      <c r="L20" s="31">
        <f>IF(入力!AT11="","",入力!AT11)</f>
        <v>57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八千代市八千代台北12-15-5</v>
      </c>
      <c r="U20" s="31" t="str">
        <f>IF(入力!AL11="","",入力!AL11)</f>
        <v>090</v>
      </c>
      <c r="V20" s="31" t="str">
        <f>IF(入力!AK12="","",入力!AK12)</f>
        <v>7834</v>
      </c>
      <c r="W20" s="31" t="str">
        <f>IF(入力!AP12="","",入力!AP12)</f>
        <v>1422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236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237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54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238</v>
      </c>
      <c r="C23" s="31" t="str">
        <f>IF(入力!$C$14="","",入力!$C$14)</f>
        <v>松崎</v>
      </c>
      <c r="D23" s="31" t="str">
        <f>IF(入力!$E$14="","",入力!$E$14)</f>
        <v>智幸</v>
      </c>
      <c r="E23" s="31" t="str">
        <f>IF(入力!$C$13="","",入力!$C$13)</f>
        <v>マツザキ</v>
      </c>
      <c r="F23" s="31" t="str">
        <f>IF(入力!$E$13="","",入力!$E$13)</f>
        <v>トモユキ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110</v>
      </c>
      <c r="C24" s="66" t="str">
        <f>VLOOKUP($B$51,$A$53:$F$352,3)</f>
        <v>田中</v>
      </c>
      <c r="D24" s="66" t="str">
        <f>VLOOKUP($B$51,$A$53:$F$352,4)</f>
        <v>大聖</v>
      </c>
      <c r="E24" s="66" t="str">
        <f>VLOOKUP($B$51,$A$53:$F$352,5)</f>
        <v>タナカ</v>
      </c>
      <c r="F24" s="66" t="str">
        <f>VLOOKUP($B$51,$A$53:$F$352,6)</f>
        <v>タイセイ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239</v>
      </c>
      <c r="B51" s="37">
        <f>IF(入力!Y33="","",入力!Y33)</f>
        <v>1</v>
      </c>
    </row>
    <row r="52" spans="1:41">
      <c r="A52" s="38" t="s">
        <v>240</v>
      </c>
      <c r="B52" s="39" t="s">
        <v>169</v>
      </c>
      <c r="C52" s="23" t="s">
        <v>241</v>
      </c>
      <c r="D52" s="23" t="s">
        <v>242</v>
      </c>
      <c r="E52" s="23" t="s">
        <v>243</v>
      </c>
      <c r="F52" s="23" t="s">
        <v>244</v>
      </c>
      <c r="G52" s="23" t="s">
        <v>218</v>
      </c>
      <c r="H52" s="23" t="s">
        <v>245</v>
      </c>
      <c r="I52" s="23" t="s">
        <v>171</v>
      </c>
      <c r="J52" s="23" t="s">
        <v>246</v>
      </c>
      <c r="K52" s="23" t="s">
        <v>247</v>
      </c>
      <c r="L52" s="23" t="s">
        <v>248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田中</v>
      </c>
      <c r="D53" s="31" t="str">
        <f>IF(入力!E26="","",入力!E26)</f>
        <v>大聖</v>
      </c>
      <c r="E53" s="31" t="str">
        <f>IF(入力!C25="","",入力!C25)</f>
        <v>タナカ</v>
      </c>
      <c r="F53" s="31" t="str">
        <f>IF(入力!E25="","",入力!E25)</f>
        <v>タイセイ</v>
      </c>
      <c r="G53" s="31">
        <f>IF(入力!M25="","",入力!M25)</f>
        <v>513657187</v>
      </c>
      <c r="H53" s="31" t="str">
        <f>IF(入力!I25="","",入力!I25)</f>
        <v>八千代台西小学校</v>
      </c>
      <c r="I53" s="31">
        <f>IF(入力!G25="","",入力!G25)</f>
        <v>5</v>
      </c>
      <c r="J53" s="31">
        <f>IF(入力!P25="","",入力!P25)</f>
        <v>150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藤井</v>
      </c>
      <c r="D54" s="31" t="str">
        <f>IF(入力!E28="","",入力!E28)</f>
        <v>奏馬</v>
      </c>
      <c r="E54" s="31" t="str">
        <f>IF(入力!C27="","",入力!C27)</f>
        <v>フジイ</v>
      </c>
      <c r="F54" s="31" t="str">
        <f>IF(入力!E27="","",入力!E27)</f>
        <v>ソウマ</v>
      </c>
      <c r="G54" s="31">
        <f>IF(入力!M27="","",入力!M27)</f>
        <v>515553581</v>
      </c>
      <c r="H54" s="31" t="str">
        <f>IF(入力!I27="","",入力!I27)</f>
        <v>八千代台西小学校</v>
      </c>
      <c r="I54" s="31">
        <f>IF(入力!G27="","",入力!G27)</f>
        <v>5</v>
      </c>
      <c r="J54" s="31">
        <f>IF(入力!P27="","",入力!P27)</f>
        <v>145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中江</v>
      </c>
      <c r="D55" s="31" t="str">
        <f>IF(入力!E30="","",入力!E30)</f>
        <v>咲太</v>
      </c>
      <c r="E55" s="31" t="str">
        <f>IF(入力!C29="","",入力!C29)</f>
        <v>ナカエ</v>
      </c>
      <c r="F55" s="31" t="str">
        <f>IF(入力!E29="","",入力!E29)</f>
        <v>ショウタ</v>
      </c>
      <c r="G55" s="31">
        <f>IF(入力!M29="","",入力!M29)</f>
        <v>518927547</v>
      </c>
      <c r="H55" s="31" t="str">
        <f>IF(入力!I29="","",入力!I29)</f>
        <v>南高津小学校</v>
      </c>
      <c r="I55" s="31">
        <f>IF(入力!G29="","",入力!G29)</f>
        <v>5</v>
      </c>
      <c r="J55" s="31">
        <f>IF(入力!P29="","",入力!P29)</f>
        <v>140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荒井</v>
      </c>
      <c r="D56" s="31" t="str">
        <f>IF(入力!E32="","",入力!E32)</f>
        <v>湊</v>
      </c>
      <c r="E56" s="31" t="str">
        <f>IF(入力!C31="","",入力!C31)</f>
        <v>アライ</v>
      </c>
      <c r="F56" s="31" t="str">
        <f>IF(入力!E31="","",入力!E31)</f>
        <v>ミナト</v>
      </c>
      <c r="G56" s="31">
        <f>IF(入力!M31="","",入力!M31)</f>
        <v>516044346</v>
      </c>
      <c r="H56" s="31" t="str">
        <f>IF(入力!I31="","",入力!I31)</f>
        <v>萱田小学校</v>
      </c>
      <c r="I56" s="31">
        <f>IF(入力!G31="","",入力!G31)</f>
        <v>4</v>
      </c>
      <c r="J56" s="31">
        <f>IF(入力!P31="","",入力!P31)</f>
        <v>146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藤崎</v>
      </c>
      <c r="D57" s="31" t="str">
        <f>IF(入力!E34="","",入力!E34)</f>
        <v>陽斗</v>
      </c>
      <c r="E57" s="31" t="str">
        <f>IF(入力!C33="","",入力!C33)</f>
        <v>フジサキ</v>
      </c>
      <c r="F57" s="31" t="str">
        <f>IF(入力!E33="","",入力!E33)</f>
        <v>ハルト</v>
      </c>
      <c r="G57" s="31">
        <f>IF(入力!M33="","",入力!M33)</f>
        <v>518940812</v>
      </c>
      <c r="H57" s="31" t="str">
        <f>IF(入力!I33="","",入力!I33)</f>
        <v>鷺沼小学校</v>
      </c>
      <c r="I57" s="31">
        <f>IF(入力!G33="","",入力!G33)</f>
        <v>4</v>
      </c>
      <c r="J57" s="31">
        <f>IF(入力!P33="","",入力!P33)</f>
        <v>142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岡田</v>
      </c>
      <c r="D58" s="31" t="str">
        <f>IF(入力!E36="","",入力!E36)</f>
        <v>佑樹</v>
      </c>
      <c r="E58" s="31" t="str">
        <f>IF(入力!C35="","",入力!C35)</f>
        <v>オカダ</v>
      </c>
      <c r="F58" s="31" t="str">
        <f>IF(入力!E35="","",入力!E35)</f>
        <v>ユウキ</v>
      </c>
      <c r="G58" s="31">
        <f>IF(入力!M35="","",入力!M35)</f>
        <v>518722593</v>
      </c>
      <c r="H58" s="31" t="str">
        <f>IF(入力!I35="","",入力!I35)</f>
        <v>南高津小学校</v>
      </c>
      <c r="I58" s="31">
        <f>IF(入力!G35="","",入力!G35)</f>
        <v>4</v>
      </c>
      <c r="J58" s="31">
        <f>IF(入力!P35="","",入力!P35)</f>
        <v>134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菅野</v>
      </c>
      <c r="D59" s="31" t="str">
        <f>IF(入力!E38="","",入力!E38)</f>
        <v>陽斗</v>
      </c>
      <c r="E59" s="31" t="str">
        <f>IF(入力!C37="","",入力!C37)</f>
        <v>カンノ</v>
      </c>
      <c r="F59" s="31" t="str">
        <f>IF(入力!E37="","",入力!E37)</f>
        <v>ハルト</v>
      </c>
      <c r="G59" s="31">
        <f>IF(入力!M37="","",入力!M37)</f>
        <v>519894930</v>
      </c>
      <c r="H59" s="31" t="str">
        <f>IF(入力!I37="","",入力!I37)</f>
        <v>高津小学校</v>
      </c>
      <c r="I59" s="31">
        <f>IF(入力!G37="","",入力!G37)</f>
        <v>4</v>
      </c>
      <c r="J59" s="31">
        <f>IF(入力!P37="","",入力!P37)</f>
        <v>134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髙岡</v>
      </c>
      <c r="D60" s="31" t="str">
        <f>IF(入力!E40="","",入力!E40)</f>
        <v>蒼空</v>
      </c>
      <c r="E60" s="31" t="str">
        <f>IF(入力!C39="","",入力!C39)</f>
        <v>タカオカ</v>
      </c>
      <c r="F60" s="31" t="str">
        <f>IF(入力!E39="","",入力!E39)</f>
        <v>ソラ</v>
      </c>
      <c r="G60" s="31">
        <f>IF(入力!M39="","",入力!M39)</f>
        <v>519894886</v>
      </c>
      <c r="H60" s="31" t="str">
        <f>IF(入力!I39="","",入力!I39)</f>
        <v>鷺沼小学校</v>
      </c>
      <c r="I60" s="31">
        <f>IF(入力!G39="","",入力!G39)</f>
        <v>4</v>
      </c>
      <c r="J60" s="31">
        <f>IF(入力!P39="","",入力!P39)</f>
        <v>142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柳</v>
      </c>
      <c r="D61" s="31" t="str">
        <f>IF(入力!E42="","",入力!E42)</f>
        <v>智也</v>
      </c>
      <c r="E61" s="31" t="str">
        <f>IF(入力!C41="","",入力!C41)</f>
        <v>ヤナギ</v>
      </c>
      <c r="F61" s="31" t="str">
        <f>IF(入力!E41="","",入力!E41)</f>
        <v>トモヤ</v>
      </c>
      <c r="G61" s="31">
        <f>IF(入力!M41="","",入力!M41)</f>
        <v>518927608</v>
      </c>
      <c r="H61" s="31" t="str">
        <f>IF(入力!I41="","",入力!I41)</f>
        <v>高津小学校</v>
      </c>
      <c r="I61" s="31">
        <f>IF(入力!G41="","",入力!G41)</f>
        <v>2</v>
      </c>
      <c r="J61" s="31">
        <f>IF(入力!P41="","",入力!P41)</f>
        <v>128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 t="str">
        <f>IF(入力!B43="","",入力!B43)</f>
        <v/>
      </c>
      <c r="C62" s="31" t="str">
        <f>IF(入力!C44="","",入力!C44)</f>
        <v/>
      </c>
      <c r="D62" s="31" t="str">
        <f>IF(入力!E44="","",入力!E44)</f>
        <v/>
      </c>
      <c r="E62" s="31" t="str">
        <f>IF(入力!C43="","",入力!C43)</f>
        <v/>
      </c>
      <c r="F62" s="31" t="str">
        <f>IF(入力!E43="","",入力!E43)</f>
        <v/>
      </c>
      <c r="G62" s="31" t="str">
        <f>IF(入力!M43="","",入力!M43)</f>
        <v/>
      </c>
      <c r="H62" s="31" t="str">
        <f>IF(入力!I43="","",入力!I43)</f>
        <v/>
      </c>
      <c r="I62" s="31" t="str">
        <f>IF(入力!G43="","",入力!G43)</f>
        <v/>
      </c>
      <c r="J62" s="31" t="str">
        <f>IF(入力!P43="","",入力!P43)</f>
        <v/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 t="str">
        <f>IF(入力!B45="","",入力!B45)</f>
        <v/>
      </c>
      <c r="C63" s="31" t="str">
        <f>IF(入力!C46="","",入力!C46)</f>
        <v/>
      </c>
      <c r="D63" s="31" t="str">
        <f>IF(入力!E46="","",入力!E46)</f>
        <v/>
      </c>
      <c r="E63" s="31" t="str">
        <f>IF(入力!C45="","",入力!C45)</f>
        <v/>
      </c>
      <c r="F63" s="31" t="str">
        <f>IF(入力!E45="","",入力!E45)</f>
        <v/>
      </c>
      <c r="G63" s="31" t="str">
        <f>IF(入力!M45="","",入力!M45)</f>
        <v/>
      </c>
      <c r="H63" s="31" t="str">
        <f>IF(入力!I45="","",入力!I45)</f>
        <v/>
      </c>
      <c r="I63" s="31" t="str">
        <f>IF(入力!G45="","",入力!G45)</f>
        <v/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40"/>
  <pageMargins left="0.69930555555555551" right="0.69930555555555551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田中　俊樹</cp:lastModifiedBy>
  <cp:revision/>
  <cp:lastPrinted>1899-12-30T00:00:00Z</cp:lastPrinted>
  <dcterms:created xsi:type="dcterms:W3CDTF">2014-04-05T09:56:00Z</dcterms:created>
  <dcterms:modified xsi:type="dcterms:W3CDTF">2020-01-29T14:37:21Z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