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0" yWindow="0" windowWidth="20715" windowHeight="871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H5" i="6"/>
  <c r="I5"/>
  <c r="J5"/>
  <c r="A7"/>
  <c r="B7"/>
  <c r="C7"/>
  <c r="D7"/>
  <c r="E7"/>
  <c r="R7"/>
  <c r="S7"/>
  <c r="U7"/>
  <c r="V7"/>
  <c r="C16"/>
  <c r="D16"/>
  <c r="E16"/>
  <c r="F16"/>
  <c r="G16"/>
  <c r="H16"/>
  <c r="I16"/>
  <c r="L16"/>
  <c r="R16"/>
  <c r="S16"/>
  <c r="T16"/>
  <c r="U16"/>
  <c r="V16"/>
  <c r="W16"/>
  <c r="C17"/>
  <c r="D17"/>
  <c r="E17"/>
  <c r="F17"/>
  <c r="G17"/>
  <c r="H17"/>
  <c r="I17"/>
  <c r="L17"/>
  <c r="R17"/>
  <c r="S17"/>
  <c r="T17"/>
  <c r="U17"/>
  <c r="V17"/>
  <c r="W17"/>
  <c r="C20"/>
  <c r="D20"/>
  <c r="E20"/>
  <c r="F20"/>
  <c r="G20"/>
  <c r="H20"/>
  <c r="I20"/>
  <c r="L20"/>
  <c r="R20"/>
  <c r="S20"/>
  <c r="T20"/>
  <c r="U20"/>
  <c r="V20"/>
  <c r="W20"/>
  <c r="G21"/>
  <c r="H21"/>
  <c r="I21"/>
  <c r="L21"/>
  <c r="R21"/>
  <c r="S21"/>
  <c r="T21"/>
  <c r="U21"/>
  <c r="V21"/>
  <c r="W21"/>
  <c r="C22"/>
  <c r="D22"/>
  <c r="E22"/>
  <c r="F22"/>
  <c r="L22"/>
  <c r="N22"/>
  <c r="O22"/>
  <c r="P22"/>
  <c r="R22"/>
  <c r="S22"/>
  <c r="T22"/>
  <c r="U22"/>
  <c r="V22"/>
  <c r="W22"/>
  <c r="C23"/>
  <c r="D23"/>
  <c r="E23"/>
  <c r="F23"/>
  <c r="G23"/>
  <c r="H23"/>
  <c r="I23"/>
  <c r="G24"/>
  <c r="H24"/>
  <c r="B51"/>
  <c r="B53"/>
  <c r="C53"/>
  <c r="D53"/>
  <c r="E53"/>
  <c r="F53"/>
  <c r="G53"/>
  <c r="H53"/>
  <c r="I53"/>
  <c r="J53"/>
  <c r="A54"/>
  <c r="B54"/>
  <c r="C54"/>
  <c r="D54"/>
  <c r="E54"/>
  <c r="F54"/>
  <c r="G54"/>
  <c r="H54"/>
  <c r="I54"/>
  <c r="J54"/>
  <c r="A55"/>
  <c r="B55"/>
  <c r="C55"/>
  <c r="D55"/>
  <c r="E55"/>
  <c r="F55"/>
  <c r="G55"/>
  <c r="H55"/>
  <c r="I55"/>
  <c r="J55"/>
  <c r="A56"/>
  <c r="B56"/>
  <c r="C56"/>
  <c r="D56"/>
  <c r="E56"/>
  <c r="F56"/>
  <c r="G56"/>
  <c r="H56"/>
  <c r="I56"/>
  <c r="J56"/>
  <c r="A57"/>
  <c r="B57"/>
  <c r="C57"/>
  <c r="D57"/>
  <c r="E57"/>
  <c r="F57"/>
  <c r="G57"/>
  <c r="H57"/>
  <c r="I57"/>
  <c r="J57"/>
  <c r="A58"/>
  <c r="B58"/>
  <c r="C58"/>
  <c r="D58"/>
  <c r="E58"/>
  <c r="F58"/>
  <c r="G58"/>
  <c r="H58"/>
  <c r="I58"/>
  <c r="J58"/>
  <c r="A59"/>
  <c r="B59"/>
  <c r="C59"/>
  <c r="D59"/>
  <c r="E59"/>
  <c r="F59"/>
  <c r="G59"/>
  <c r="H59"/>
  <c r="I59"/>
  <c r="J59"/>
  <c r="A60"/>
  <c r="B60"/>
  <c r="C60"/>
  <c r="D60"/>
  <c r="E60"/>
  <c r="F60"/>
  <c r="G60"/>
  <c r="H60"/>
  <c r="I60"/>
  <c r="J60"/>
  <c r="A61"/>
  <c r="B61"/>
  <c r="C61"/>
  <c r="D61"/>
  <c r="E61"/>
  <c r="F61"/>
  <c r="G61"/>
  <c r="H61"/>
  <c r="I61"/>
  <c r="J61"/>
  <c r="A62"/>
  <c r="B62"/>
  <c r="C62"/>
  <c r="D62"/>
  <c r="E62"/>
  <c r="F62"/>
  <c r="G62"/>
  <c r="H62"/>
  <c r="I62"/>
  <c r="J62"/>
  <c r="A63"/>
  <c r="B63"/>
  <c r="C63"/>
  <c r="D63"/>
  <c r="E63"/>
  <c r="F63"/>
  <c r="G63"/>
  <c r="H63"/>
  <c r="I63"/>
  <c r="J63"/>
  <c r="A64"/>
  <c r="B64"/>
  <c r="C64"/>
  <c r="D64"/>
  <c r="E64"/>
  <c r="F64"/>
  <c r="G64"/>
  <c r="H64"/>
  <c r="I64"/>
  <c r="J64"/>
  <c r="A65"/>
  <c r="B65"/>
  <c r="C65"/>
  <c r="D65"/>
  <c r="E65"/>
  <c r="F65"/>
  <c r="G65"/>
  <c r="H65"/>
  <c r="I65"/>
  <c r="J65"/>
  <c r="A66"/>
  <c r="B66"/>
  <c r="C66"/>
  <c r="D66"/>
  <c r="E66"/>
  <c r="F66"/>
  <c r="G66"/>
  <c r="H66"/>
  <c r="I66"/>
  <c r="J66"/>
  <c r="A67"/>
  <c r="B67"/>
  <c r="H67"/>
  <c r="I67"/>
  <c r="J67"/>
  <c r="A68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68"/>
  <c r="H68"/>
  <c r="I68"/>
  <c r="J68"/>
  <c r="B69"/>
  <c r="H69"/>
  <c r="I69"/>
  <c r="J69"/>
  <c r="B70"/>
  <c r="H70"/>
  <c r="I70"/>
  <c r="J70"/>
  <c r="B71"/>
  <c r="H71"/>
  <c r="I71"/>
  <c r="J71"/>
  <c r="B72"/>
  <c r="H72"/>
  <c r="I72"/>
  <c r="J72"/>
  <c r="B73"/>
  <c r="H73"/>
  <c r="I73"/>
  <c r="J73"/>
  <c r="B74"/>
  <c r="H74"/>
  <c r="I74"/>
  <c r="J74"/>
  <c r="B75"/>
  <c r="H75"/>
  <c r="I75"/>
  <c r="J75"/>
  <c r="B76"/>
  <c r="H76"/>
  <c r="I76"/>
  <c r="J76"/>
  <c r="B77"/>
  <c r="H77"/>
  <c r="I77"/>
  <c r="J77"/>
  <c r="B78"/>
  <c r="H78"/>
  <c r="I78"/>
  <c r="J78"/>
  <c r="B79"/>
  <c r="H79"/>
  <c r="I79"/>
  <c r="J79"/>
  <c r="B80"/>
  <c r="H80"/>
  <c r="I80"/>
  <c r="J80"/>
  <c r="C2" i="4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C2" i="5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B49"/>
  <c r="C49"/>
  <c r="G49"/>
  <c r="H49"/>
  <c r="I49"/>
  <c r="J49"/>
  <c r="K49"/>
  <c r="L49"/>
  <c r="M49"/>
  <c r="N49"/>
  <c r="O49"/>
  <c r="B51"/>
  <c r="C51"/>
  <c r="G51"/>
  <c r="H51"/>
  <c r="I51"/>
  <c r="J51"/>
  <c r="K51"/>
  <c r="L51"/>
  <c r="M51"/>
  <c r="N51"/>
  <c r="O51"/>
  <c r="K16" i="3"/>
  <c r="AN16"/>
  <c r="AZ16"/>
  <c r="H17"/>
  <c r="U17"/>
  <c r="Y17"/>
  <c r="AZ18"/>
  <c r="O20"/>
  <c r="AD20"/>
  <c r="AS20"/>
  <c r="O21"/>
  <c r="AD21"/>
  <c r="AS21"/>
  <c r="H22"/>
  <c r="T22"/>
  <c r="AB22"/>
  <c r="AG22"/>
  <c r="AY22"/>
  <c r="H23"/>
  <c r="Z23"/>
  <c r="AX23"/>
  <c r="BC23"/>
  <c r="H24"/>
  <c r="T24"/>
  <c r="AB24"/>
  <c r="AG24"/>
  <c r="AY24"/>
  <c r="H25"/>
  <c r="Z25"/>
  <c r="AX25"/>
  <c r="BC25"/>
  <c r="H26"/>
  <c r="T26"/>
  <c r="AB26"/>
  <c r="AG26"/>
  <c r="AY26"/>
  <c r="H27"/>
  <c r="Z27"/>
  <c r="AX27"/>
  <c r="BC27"/>
  <c r="H28"/>
  <c r="T28"/>
  <c r="AB28"/>
  <c r="AG28"/>
  <c r="AY28"/>
  <c r="H29"/>
  <c r="Z29"/>
  <c r="AX29"/>
  <c r="BC29"/>
  <c r="C34"/>
  <c r="F34"/>
  <c r="Q34"/>
  <c r="T34"/>
  <c r="AJ34"/>
  <c r="AZ34"/>
  <c r="C36"/>
  <c r="F36"/>
  <c r="Q36"/>
  <c r="T36"/>
  <c r="AJ36"/>
  <c r="AZ36"/>
  <c r="C38"/>
  <c r="F38"/>
  <c r="Q38"/>
  <c r="T38"/>
  <c r="AJ38"/>
  <c r="AZ38"/>
  <c r="C40"/>
  <c r="F40"/>
  <c r="Q40"/>
  <c r="T40"/>
  <c r="AJ40"/>
  <c r="AZ40"/>
  <c r="C42"/>
  <c r="F42"/>
  <c r="Q42"/>
  <c r="T42"/>
  <c r="AJ42"/>
  <c r="AZ42"/>
  <c r="C44"/>
  <c r="F44"/>
  <c r="Q44"/>
  <c r="T44"/>
  <c r="AJ44"/>
  <c r="AZ44"/>
  <c r="C46"/>
  <c r="F46"/>
  <c r="Q46"/>
  <c r="T46"/>
  <c r="AJ46"/>
  <c r="AZ46"/>
  <c r="C48"/>
  <c r="F48"/>
  <c r="Q48"/>
  <c r="T48"/>
  <c r="AJ48"/>
  <c r="AZ48"/>
  <c r="C50"/>
  <c r="F50"/>
  <c r="Q50"/>
  <c r="T50"/>
  <c r="AJ50"/>
  <c r="AZ50"/>
  <c r="C52"/>
  <c r="F52"/>
  <c r="Q52"/>
  <c r="T52"/>
  <c r="AJ52"/>
  <c r="AZ52"/>
  <c r="C54"/>
  <c r="F54"/>
  <c r="Q54"/>
  <c r="T54"/>
  <c r="AJ54"/>
  <c r="AZ54"/>
  <c r="C56"/>
  <c r="F56"/>
  <c r="Q56"/>
  <c r="T56"/>
  <c r="AJ56"/>
  <c r="AZ56"/>
  <c r="C2" i="2"/>
  <c r="J2"/>
  <c r="C4"/>
  <c r="C6"/>
  <c r="G7"/>
  <c r="J7"/>
  <c r="M7"/>
  <c r="C9"/>
  <c r="G9"/>
  <c r="J9"/>
  <c r="M9"/>
  <c r="C11"/>
  <c r="G11"/>
  <c r="J11"/>
  <c r="M11"/>
  <c r="C13"/>
  <c r="C15"/>
  <c r="C21"/>
  <c r="B25"/>
  <c r="C25"/>
  <c r="G25"/>
  <c r="H25"/>
  <c r="I25"/>
  <c r="J25"/>
  <c r="K25"/>
  <c r="L25"/>
  <c r="M25"/>
  <c r="N25"/>
  <c r="O25"/>
  <c r="B27"/>
  <c r="C27"/>
  <c r="G27"/>
  <c r="H27"/>
  <c r="I27"/>
  <c r="J27"/>
  <c r="K27"/>
  <c r="L27"/>
  <c r="M27"/>
  <c r="N27"/>
  <c r="O27"/>
  <c r="B29"/>
  <c r="C29"/>
  <c r="G29"/>
  <c r="H29"/>
  <c r="I29"/>
  <c r="J29"/>
  <c r="K29"/>
  <c r="L29"/>
  <c r="M29"/>
  <c r="N29"/>
  <c r="O29"/>
  <c r="B31"/>
  <c r="C31"/>
  <c r="G31"/>
  <c r="H31"/>
  <c r="I31"/>
  <c r="J31"/>
  <c r="K31"/>
  <c r="L31"/>
  <c r="M31"/>
  <c r="N31"/>
  <c r="O31"/>
  <c r="B33"/>
  <c r="C33"/>
  <c r="G33"/>
  <c r="H33"/>
  <c r="I33"/>
  <c r="J33"/>
  <c r="K33"/>
  <c r="L33"/>
  <c r="M33"/>
  <c r="N33"/>
  <c r="O33"/>
  <c r="B35"/>
  <c r="C35"/>
  <c r="G35"/>
  <c r="H35"/>
  <c r="I35"/>
  <c r="J35"/>
  <c r="K35"/>
  <c r="L35"/>
  <c r="M35"/>
  <c r="N35"/>
  <c r="O35"/>
  <c r="B37"/>
  <c r="C37"/>
  <c r="G37"/>
  <c r="H37"/>
  <c r="I37"/>
  <c r="J37"/>
  <c r="K37"/>
  <c r="L37"/>
  <c r="M37"/>
  <c r="N37"/>
  <c r="O37"/>
  <c r="B39"/>
  <c r="C39"/>
  <c r="G39"/>
  <c r="H39"/>
  <c r="I39"/>
  <c r="J39"/>
  <c r="K39"/>
  <c r="L39"/>
  <c r="M39"/>
  <c r="N39"/>
  <c r="O39"/>
  <c r="B41"/>
  <c r="C41"/>
  <c r="G41"/>
  <c r="H41"/>
  <c r="I41"/>
  <c r="J41"/>
  <c r="K41"/>
  <c r="L41"/>
  <c r="M41"/>
  <c r="N41"/>
  <c r="O41"/>
  <c r="B43"/>
  <c r="C43"/>
  <c r="G43"/>
  <c r="H43"/>
  <c r="I43"/>
  <c r="J43"/>
  <c r="K43"/>
  <c r="L43"/>
  <c r="M43"/>
  <c r="N43"/>
  <c r="O43"/>
  <c r="B45"/>
  <c r="C45"/>
  <c r="G45"/>
  <c r="H45"/>
  <c r="I45"/>
  <c r="J45"/>
  <c r="K45"/>
  <c r="L45"/>
  <c r="M45"/>
  <c r="N45"/>
  <c r="O45"/>
  <c r="B47"/>
  <c r="C47"/>
  <c r="G47"/>
  <c r="H47"/>
  <c r="I47"/>
  <c r="J47"/>
  <c r="K47"/>
  <c r="L47"/>
  <c r="M47"/>
  <c r="N47"/>
  <c r="O47"/>
  <c r="AW4" i="1"/>
  <c r="AX4"/>
  <c r="AY4"/>
  <c r="C17"/>
  <c r="C17" i="2" s="1"/>
  <c r="C19" i="1"/>
  <c r="C19" i="4" s="1"/>
  <c r="V55" i="1"/>
  <c r="E24" i="6" l="1"/>
  <c r="C19" i="2"/>
  <c r="C17" i="5"/>
  <c r="F24" i="6"/>
  <c r="C19" i="5"/>
  <c r="C24" i="6"/>
  <c r="C17" i="4"/>
  <c r="D24" i="6"/>
</calcChain>
</file>

<file path=xl/sharedStrings.xml><?xml version="1.0" encoding="utf-8"?>
<sst xmlns="http://schemas.openxmlformats.org/spreadsheetml/2006/main" count="427" uniqueCount="253">
  <si>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</si>
  <si>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</si>
  <si>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ヤチヨダイ　バレーボールクラブ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</si>
  <si>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</si>
  <si>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</si>
  <si>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</si>
  <si>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</si>
  <si>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</si>
  <si>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</si>
  <si>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</si>
  <si>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八千代台VBC</t>
  </si>
  <si>
    <t>八千代市</t>
  </si>
  <si>
    <t>女子</t>
  </si>
  <si>
    <t>北西支部</t>
  </si>
  <si>
    <t>北東支部</t>
  </si>
  <si>
    <t>南房総支部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</si>
  <si>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</si>
  <si>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</si>
  <si>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</si>
  <si>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</si>
  <si>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</si>
  <si>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京成</t>
  </si>
  <si>
    <t>八千代台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</si>
  <si>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</si>
  <si>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</si>
  <si>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</si>
  <si>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</si>
  <si>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</si>
  <si>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</si>
  <si>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</si>
  <si>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</si>
  <si>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</si>
  <si>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</si>
  <si>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</si>
  <si>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エンドウ</t>
  </si>
  <si>
    <t>マサノリ</t>
  </si>
  <si>
    <t>〒</t>
  </si>
  <si>
    <t>276</t>
  </si>
  <si>
    <t>―</t>
  </si>
  <si>
    <t>0042</t>
  </si>
  <si>
    <t>（</t>
  </si>
  <si>
    <t>047</t>
  </si>
  <si>
    <t>）</t>
  </si>
  <si>
    <t>遠藤</t>
  </si>
  <si>
    <t>将憲</t>
  </si>
  <si>
    <t>千葉県八千代市ゆりのき台3-4-720</t>
  </si>
  <si>
    <t>482</t>
  </si>
  <si>
    <t>9189</t>
  </si>
  <si>
    <r>
      <rPr>
        <sz val="11"/>
        <color indexed="8"/>
        <rFont val="ＭＳ Ｐゴシック"/>
        <charset val="128"/>
      </rPr>
      <t>コーチ</t>
    </r>
  </si>
  <si>
    <t>マヤマ</t>
  </si>
  <si>
    <t>ダイゴ</t>
  </si>
  <si>
    <t>0043</t>
  </si>
  <si>
    <t>真山</t>
  </si>
  <si>
    <t>大吾</t>
  </si>
  <si>
    <t>千葉県八千代市萱田2217-33</t>
  </si>
  <si>
    <t>487</t>
  </si>
  <si>
    <t>2141</t>
  </si>
  <si>
    <r>
      <rPr>
        <sz val="11"/>
        <color indexed="8"/>
        <rFont val="ＭＳ Ｐゴシック"/>
        <charset val="128"/>
      </rPr>
      <t>マネージャー</t>
    </r>
  </si>
  <si>
    <t>トヨダ</t>
  </si>
  <si>
    <t>ケイコ</t>
  </si>
  <si>
    <t>0031</t>
  </si>
  <si>
    <t>豊田</t>
  </si>
  <si>
    <t>啓子</t>
  </si>
  <si>
    <t>千葉県八千代市八千代台北12-15-5</t>
  </si>
  <si>
    <t>485</t>
  </si>
  <si>
    <t>9998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</si>
  <si>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</si>
  <si>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family val="2"/>
      </rPr>
      <t>)</t>
    </r>
  </si>
  <si>
    <t>アイダ</t>
  </si>
  <si>
    <t>サトミ</t>
  </si>
  <si>
    <t>会田</t>
  </si>
  <si>
    <t>智美</t>
  </si>
  <si>
    <t>千葉県八千代市八千代台北9-12-6</t>
  </si>
  <si>
    <t>486</t>
  </si>
  <si>
    <t>6775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</si>
  <si>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</si>
  <si>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</si>
  <si>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</si>
  <si>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</si>
  <si>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</si>
  <si>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</si>
  <si>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</si>
  <si>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</si>
  <si>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</si>
  <si>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</si>
  <si>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</si>
  <si>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</si>
  <si>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</si>
  <si>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</si>
  <si>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</si>
  <si>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タナカ</t>
  </si>
  <si>
    <t>ユウセイ</t>
  </si>
  <si>
    <t>八千代台西小</t>
  </si>
  <si>
    <t>田中</t>
  </si>
  <si>
    <t>夕聖</t>
  </si>
  <si>
    <t>カンタ</t>
  </si>
  <si>
    <t>大和田小</t>
  </si>
  <si>
    <t>寛大</t>
  </si>
  <si>
    <t>ナカジマ</t>
  </si>
  <si>
    <t>ジュンノスケ</t>
  </si>
  <si>
    <t>中島</t>
  </si>
  <si>
    <t>潤之奨</t>
  </si>
  <si>
    <t>タカハシ</t>
  </si>
  <si>
    <t>ソウ</t>
  </si>
  <si>
    <t>高橋</t>
  </si>
  <si>
    <t>蒼</t>
  </si>
  <si>
    <t>キャプテン</t>
  </si>
  <si>
    <t>イマナリ</t>
  </si>
  <si>
    <t>ルイ</t>
  </si>
  <si>
    <t>南高津小</t>
  </si>
  <si>
    <t>今成</t>
  </si>
  <si>
    <t>月翔</t>
  </si>
  <si>
    <t>ヒラノ</t>
  </si>
  <si>
    <t>スバル</t>
  </si>
  <si>
    <t>萱田小</t>
  </si>
  <si>
    <t>平野</t>
  </si>
  <si>
    <t>昴</t>
  </si>
  <si>
    <t>タケシタ</t>
  </si>
  <si>
    <t>レン</t>
  </si>
  <si>
    <t>勝田台小</t>
  </si>
  <si>
    <t>竹下</t>
  </si>
  <si>
    <t>フジイ</t>
  </si>
  <si>
    <t>ユウタロウ</t>
  </si>
  <si>
    <t>藤井</t>
  </si>
  <si>
    <t>勇太郎</t>
  </si>
  <si>
    <t>タイセイ</t>
  </si>
  <si>
    <t>大聖</t>
  </si>
  <si>
    <t>イシカワ</t>
  </si>
  <si>
    <t>ハヤト</t>
  </si>
  <si>
    <t>石川</t>
  </si>
  <si>
    <t>隼</t>
  </si>
  <si>
    <t>ソウマ</t>
  </si>
  <si>
    <t>奏馬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</si>
  <si>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</si>
  <si>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</si>
  <si>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</si>
  <si>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</si>
  <si>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</si>
  <si>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</si>
  <si>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</si>
  <si>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</si>
  <si>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</si>
  <si>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</si>
  <si>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</si>
  <si>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</si>
  <si>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</si>
  <si>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</si>
  <si>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</si>
  <si>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</si>
  <si>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</si>
  <si>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</si>
  <si>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</si>
  <si>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</si>
  <si>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</si>
  <si>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</si>
  <si>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</si>
  <si>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</si>
  <si>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</si>
  <si>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</si>
  <si>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</si>
  <si>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</si>
  <si>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</si>
  <si>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</si>
  <si>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</si>
  <si>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</si>
  <si>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</si>
  <si>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</si>
  <si>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</si>
  <si>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</si>
  <si>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</si>
  <si>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</si>
  <si>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</si>
  <si>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</si>
  <si>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</si>
  <si>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</si>
  <si>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</si>
  <si>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</si>
  <si>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</si>
  <si>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</si>
  <si>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</si>
  <si>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</si>
  <si>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</si>
  <si>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</si>
  <si>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</si>
  <si>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</si>
  <si>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</si>
  <si>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</si>
  <si>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</si>
  <si>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</si>
  <si>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</si>
  <si>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</si>
  <si>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</si>
  <si>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</si>
  <si>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</si>
  <si>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</si>
  <si>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</si>
  <si>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</si>
  <si>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</si>
  <si>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</si>
  <si>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</si>
  <si>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</si>
  <si>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</si>
  <si>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</si>
  <si>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</si>
  <si>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</si>
  <si>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</si>
  <si>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</si>
  <si>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</si>
  <si>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</si>
  <si>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</si>
  <si>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</si>
  <si>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</si>
  <si>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</si>
  <si>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</si>
  <si>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</si>
  <si>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</si>
  <si>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</si>
  <si>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</si>
  <si>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</si>
  <si>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</si>
  <si>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</si>
  <si>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</si>
  <si>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</si>
  <si>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</si>
  <si>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</si>
  <si>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</si>
  <si>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</si>
  <si>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</si>
  <si>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</si>
  <si>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</si>
  <si>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</si>
  <si>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</si>
  <si>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</si>
  <si>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</si>
  <si>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</si>
  <si>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</si>
  <si>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</si>
  <si>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</si>
  <si>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</si>
  <si>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</si>
  <si>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</si>
  <si>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</si>
  <si>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</si>
  <si>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</si>
  <si>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</si>
  <si>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</si>
  <si>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</si>
  <si>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</si>
  <si>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</si>
  <si>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</si>
  <si>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</si>
  <si>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</si>
  <si>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自力で掴んだ初の県大会の舞台！５年田中のサーブとスパイクが勝負の鍵を握る。セッター５年今成のフットワーク、チーム一の高身長５年真山のブロック、中島・高橋の５年コンビのレシーブでどこまで戦えるか！？元気・やる気・本気で勝利をつかめ！！</t>
    <phoneticPr fontId="44"/>
  </si>
</sst>
</file>

<file path=xl/styles.xml><?xml version="1.0" encoding="utf-8"?>
<styleSheet xmlns="http://schemas.openxmlformats.org/spreadsheetml/2006/main">
  <numFmts count="2">
    <numFmt numFmtId="180" formatCode="#,##0_);[Red]\(#,##0\)"/>
    <numFmt numFmtId="181" formatCode="0_ &quot;冊&quot;"/>
  </numFmts>
  <fonts count="45">
    <font>
      <sz val="11"/>
      <color indexed="8"/>
      <name val="ＭＳ Ｐゴシック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438">
    <xf numFmtId="0" fontId="0" fillId="0" borderId="0" xfId="0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</xf>
    <xf numFmtId="0" fontId="14" fillId="0" borderId="2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>
      <alignment vertical="center"/>
    </xf>
    <xf numFmtId="0" fontId="17" fillId="0" borderId="0" xfId="0" applyNumberFormat="1" applyFont="1" applyFill="1" applyBorder="1" applyAlignment="1" applyProtection="1">
      <alignment vertical="center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vertical="center"/>
    </xf>
    <xf numFmtId="0" fontId="17" fillId="0" borderId="3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vertical="center"/>
    </xf>
    <xf numFmtId="180" fontId="17" fillId="0" borderId="1" xfId="0" applyNumberFormat="1" applyFont="1" applyFill="1" applyBorder="1" applyAlignment="1" applyProtection="1">
      <alignment vertical="center"/>
    </xf>
    <xf numFmtId="0" fontId="17" fillId="0" borderId="4" xfId="0" applyNumberFormat="1" applyFont="1" applyFill="1" applyBorder="1" applyAlignment="1" applyProtection="1">
      <alignment horizontal="left" vertical="center"/>
    </xf>
    <xf numFmtId="0" fontId="17" fillId="0" borderId="5" xfId="0" applyNumberFormat="1" applyFont="1" applyFill="1" applyBorder="1" applyAlignment="1" applyProtection="1">
      <alignment horizontal="left" vertical="center"/>
    </xf>
    <xf numFmtId="0" fontId="17" fillId="0" borderId="6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13" fillId="0" borderId="0" xfId="1" applyNumberFormat="1" applyFont="1" applyFill="1" applyBorder="1" applyAlignment="1" applyProtection="1">
      <alignment vertical="center" shrinkToFit="1"/>
    </xf>
    <xf numFmtId="0" fontId="13" fillId="3" borderId="7" xfId="1" applyNumberFormat="1" applyFont="1" applyFill="1" applyBorder="1" applyAlignment="1" applyProtection="1">
      <alignment vertical="center" shrinkToFit="1"/>
    </xf>
    <xf numFmtId="0" fontId="13" fillId="3" borderId="8" xfId="1" applyNumberFormat="1" applyFont="1" applyFill="1" applyBorder="1" applyAlignment="1" applyProtection="1">
      <alignment vertical="center" shrinkToFit="1"/>
    </xf>
    <xf numFmtId="0" fontId="13" fillId="3" borderId="9" xfId="1" applyNumberFormat="1" applyFont="1" applyFill="1" applyBorder="1" applyAlignment="1" applyProtection="1">
      <alignment vertical="center" shrinkToFit="1"/>
    </xf>
    <xf numFmtId="2" fontId="13" fillId="0" borderId="0" xfId="1" applyNumberFormat="1" applyFont="1" applyFill="1" applyBorder="1" applyAlignment="1" applyProtection="1">
      <alignment vertical="center" shrinkToFit="1"/>
    </xf>
    <xf numFmtId="2" fontId="13" fillId="0" borderId="10" xfId="1" applyNumberFormat="1" applyFont="1" applyFill="1" applyBorder="1" applyAlignment="1" applyProtection="1">
      <alignment vertical="center" shrinkToFit="1"/>
    </xf>
    <xf numFmtId="0" fontId="13" fillId="0" borderId="11" xfId="1" applyNumberFormat="1" applyFont="1" applyFill="1" applyBorder="1" applyAlignment="1" applyProtection="1">
      <alignment vertical="center" shrinkToFit="1"/>
    </xf>
    <xf numFmtId="14" fontId="13" fillId="0" borderId="12" xfId="1" applyNumberFormat="1" applyFont="1" applyFill="1" applyBorder="1" applyAlignment="1" applyProtection="1">
      <alignment vertical="center" shrinkToFit="1"/>
    </xf>
    <xf numFmtId="14" fontId="13" fillId="0" borderId="0" xfId="1" applyNumberFormat="1" applyFont="1" applyFill="1" applyBorder="1" applyAlignment="1" applyProtection="1">
      <alignment vertical="center" shrinkToFit="1"/>
    </xf>
    <xf numFmtId="0" fontId="13" fillId="0" borderId="13" xfId="1" applyNumberFormat="1" applyFont="1" applyFill="1" applyBorder="1" applyAlignment="1" applyProtection="1">
      <alignment vertical="center" shrinkToFit="1"/>
    </xf>
    <xf numFmtId="0" fontId="13" fillId="0" borderId="14" xfId="1" applyNumberFormat="1" applyFont="1" applyFill="1" applyBorder="1" applyAlignment="1" applyProtection="1">
      <alignment vertical="center" shrinkToFit="1"/>
    </xf>
    <xf numFmtId="0" fontId="13" fillId="0" borderId="15" xfId="1" applyNumberFormat="1" applyFont="1" applyFill="1" applyBorder="1" applyAlignment="1" applyProtection="1">
      <alignment vertical="center" shrinkToFit="1"/>
    </xf>
    <xf numFmtId="0" fontId="13" fillId="0" borderId="10" xfId="1" applyNumberFormat="1" applyFont="1" applyFill="1" applyBorder="1" applyAlignment="1" applyProtection="1">
      <alignment vertical="center" shrinkToFit="1"/>
    </xf>
    <xf numFmtId="0" fontId="13" fillId="0" borderId="12" xfId="1" applyNumberFormat="1" applyFont="1" applyFill="1" applyBorder="1" applyAlignment="1" applyProtection="1">
      <alignment vertical="center" shrinkToFit="1"/>
    </xf>
    <xf numFmtId="0" fontId="13" fillId="0" borderId="16" xfId="1" applyNumberFormat="1" applyFont="1" applyFill="1" applyBorder="1" applyAlignment="1" applyProtection="1">
      <alignment vertical="center" shrinkToFit="1"/>
    </xf>
    <xf numFmtId="0" fontId="13" fillId="0" borderId="17" xfId="1" applyNumberFormat="1" applyFont="1" applyFill="1" applyBorder="1" applyAlignment="1" applyProtection="1">
      <alignment vertical="center" shrinkToFit="1"/>
    </xf>
    <xf numFmtId="0" fontId="13" fillId="0" borderId="18" xfId="1" applyNumberFormat="1" applyFont="1" applyFill="1" applyBorder="1" applyAlignment="1" applyProtection="1">
      <alignment vertical="center" shrinkToFit="1"/>
    </xf>
    <xf numFmtId="0" fontId="13" fillId="3" borderId="19" xfId="1" applyNumberFormat="1" applyFont="1" applyFill="1" applyBorder="1" applyAlignment="1" applyProtection="1">
      <alignment vertical="center" shrinkToFit="1"/>
    </xf>
    <xf numFmtId="0" fontId="13" fillId="3" borderId="20" xfId="1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7" fillId="4" borderId="4" xfId="0" applyNumberFormat="1" applyFont="1" applyFill="1" applyBorder="1" applyAlignment="1" applyProtection="1">
      <alignment vertical="center"/>
    </xf>
    <xf numFmtId="0" fontId="15" fillId="4" borderId="1" xfId="0" applyNumberFormat="1" applyFont="1" applyFill="1" applyBorder="1" applyAlignment="1" applyProtection="1">
      <alignment vertical="center"/>
    </xf>
    <xf numFmtId="180" fontId="17" fillId="4" borderId="1" xfId="0" applyNumberFormat="1" applyFont="1" applyFill="1" applyBorder="1" applyAlignment="1" applyProtection="1">
      <alignment vertical="center"/>
    </xf>
    <xf numFmtId="0" fontId="14" fillId="0" borderId="1" xfId="0" applyNumberFormat="1" applyFont="1" applyFill="1" applyBorder="1" applyAlignment="1" applyProtection="1">
      <alignment vertical="center"/>
      <protection locked="0"/>
    </xf>
    <xf numFmtId="0" fontId="14" fillId="0" borderId="2" xfId="0" applyNumberFormat="1" applyFont="1" applyFill="1" applyBorder="1" applyAlignment="1" applyProtection="1">
      <alignment vertical="center"/>
      <protection locked="0"/>
    </xf>
    <xf numFmtId="0" fontId="14" fillId="0" borderId="21" xfId="0" applyNumberFormat="1" applyFont="1" applyFill="1" applyBorder="1" applyAlignment="1" applyProtection="1">
      <alignment vertical="center"/>
      <protection locked="0"/>
    </xf>
    <xf numFmtId="0" fontId="14" fillId="0" borderId="22" xfId="0" applyNumberFormat="1" applyFont="1" applyFill="1" applyBorder="1" applyAlignment="1" applyProtection="1">
      <alignment vertical="center"/>
      <protection locked="0"/>
    </xf>
    <xf numFmtId="0" fontId="3" fillId="4" borderId="9" xfId="0" applyNumberFormat="1" applyFont="1" applyFill="1" applyBorder="1" applyAlignment="1" applyProtection="1">
      <alignment vertical="center"/>
    </xf>
    <xf numFmtId="0" fontId="3" fillId="4" borderId="15" xfId="0" applyNumberFormat="1" applyFont="1" applyFill="1" applyBorder="1" applyAlignment="1" applyProtection="1">
      <alignment vertical="center"/>
    </xf>
    <xf numFmtId="0" fontId="0" fillId="3" borderId="23" xfId="0" applyNumberFormat="1" applyFont="1" applyFill="1" applyBorder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left" vertical="center"/>
    </xf>
    <xf numFmtId="0" fontId="17" fillId="4" borderId="4" xfId="0" applyNumberFormat="1" applyFont="1" applyFill="1" applyBorder="1" applyAlignment="1" applyProtection="1">
      <alignment horizontal="left" vertical="center"/>
    </xf>
    <xf numFmtId="0" fontId="17" fillId="4" borderId="2" xfId="0" applyNumberFormat="1" applyFont="1" applyFill="1" applyBorder="1" applyAlignment="1" applyProtection="1">
      <alignment horizontal="left" vertical="center"/>
    </xf>
    <xf numFmtId="0" fontId="17" fillId="4" borderId="6" xfId="0" applyNumberFormat="1" applyFont="1" applyFill="1" applyBorder="1" applyAlignment="1" applyProtection="1">
      <alignment horizontal="left" vertical="center"/>
    </xf>
    <xf numFmtId="0" fontId="0" fillId="4" borderId="4" xfId="0" applyNumberFormat="1" applyFont="1" applyFill="1" applyBorder="1" applyAlignment="1" applyProtection="1">
      <alignment vertical="center"/>
    </xf>
    <xf numFmtId="0" fontId="0" fillId="4" borderId="1" xfId="0" applyNumberFormat="1" applyFont="1" applyFill="1" applyBorder="1" applyAlignment="1" applyProtection="1">
      <alignment vertical="center"/>
    </xf>
    <xf numFmtId="0" fontId="3" fillId="4" borderId="5" xfId="0" applyNumberFormat="1" applyFont="1" applyFill="1" applyBorder="1" applyAlignment="1" applyProtection="1">
      <alignment vertical="center"/>
    </xf>
    <xf numFmtId="0" fontId="0" fillId="4" borderId="17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0" fillId="4" borderId="25" xfId="0" applyNumberFormat="1" applyFont="1" applyFill="1" applyBorder="1" applyAlignment="1" applyProtection="1">
      <alignment vertical="center"/>
    </xf>
    <xf numFmtId="0" fontId="0" fillId="4" borderId="21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17" fillId="0" borderId="21" xfId="0" applyNumberFormat="1" applyFont="1" applyFill="1" applyBorder="1" applyAlignment="1" applyProtection="1">
      <alignment horizontal="left" vertical="center"/>
    </xf>
    <xf numFmtId="0" fontId="13" fillId="3" borderId="27" xfId="1" applyNumberFormat="1" applyFont="1" applyFill="1" applyBorder="1" applyAlignment="1" applyProtection="1">
      <alignment vertical="center" shrinkToFit="1"/>
    </xf>
    <xf numFmtId="0" fontId="13" fillId="5" borderId="14" xfId="1" applyNumberFormat="1" applyFont="1" applyFill="1" applyBorder="1" applyAlignment="1" applyProtection="1">
      <alignment vertical="center" shrinkToFit="1"/>
    </xf>
    <xf numFmtId="0" fontId="13" fillId="5" borderId="13" xfId="1" applyNumberFormat="1" applyFont="1" applyFill="1" applyBorder="1" applyAlignment="1" applyProtection="1">
      <alignment vertical="center" shrinkToFit="1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25" fillId="0" borderId="0" xfId="0" applyNumberFormat="1" applyFont="1" applyFill="1" applyBorder="1" applyAlignment="1" applyProtection="1">
      <alignment horizontal="left" vertical="center"/>
    </xf>
    <xf numFmtId="0" fontId="3" fillId="3" borderId="29" xfId="0" applyNumberFormat="1" applyFont="1" applyFill="1" applyBorder="1" applyAlignment="1" applyProtection="1">
      <alignment horizontal="center" vertical="center" wrapText="1"/>
    </xf>
    <xf numFmtId="0" fontId="3" fillId="3" borderId="30" xfId="0" applyNumberFormat="1" applyFont="1" applyFill="1" applyBorder="1" applyAlignment="1" applyProtection="1">
      <alignment horizontal="center" vertical="center" wrapText="1"/>
    </xf>
    <xf numFmtId="0" fontId="36" fillId="0" borderId="83" xfId="0" applyNumberFormat="1" applyFont="1" applyFill="1" applyBorder="1" applyAlignment="1" applyProtection="1">
      <alignment horizontal="center" vertical="center"/>
      <protection locked="0"/>
    </xf>
    <xf numFmtId="0" fontId="14" fillId="0" borderId="31" xfId="0" applyNumberFormat="1" applyFont="1" applyFill="1" applyBorder="1" applyAlignment="1" applyProtection="1">
      <alignment horizontal="center" vertical="center"/>
      <protection locked="0"/>
    </xf>
    <xf numFmtId="0" fontId="14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3" borderId="54" xfId="0" applyNumberFormat="1" applyFont="1" applyFill="1" applyBorder="1" applyAlignment="1" applyProtection="1">
      <alignment horizontal="center" vertical="center"/>
    </xf>
    <xf numFmtId="0" fontId="3" fillId="3" borderId="35" xfId="0" applyNumberFormat="1" applyFont="1" applyFill="1" applyBorder="1" applyAlignment="1" applyProtection="1">
      <alignment horizontal="center" vertical="center"/>
    </xf>
    <xf numFmtId="0" fontId="3" fillId="3" borderId="74" xfId="0" applyNumberFormat="1" applyFont="1" applyFill="1" applyBorder="1" applyAlignment="1" applyProtection="1">
      <alignment horizontal="center" vertical="center"/>
    </xf>
    <xf numFmtId="0" fontId="0" fillId="3" borderId="35" xfId="0" applyNumberFormat="1" applyFont="1" applyFill="1" applyBorder="1" applyAlignment="1" applyProtection="1">
      <alignment horizontal="center" vertical="center"/>
    </xf>
    <xf numFmtId="0" fontId="0" fillId="3" borderId="8" xfId="0" applyNumberFormat="1" applyFont="1" applyFill="1" applyBorder="1" applyAlignment="1" applyProtection="1">
      <alignment horizontal="center" vertical="center"/>
    </xf>
    <xf numFmtId="0" fontId="0" fillId="3" borderId="32" xfId="0" applyNumberFormat="1" applyFont="1" applyFill="1" applyBorder="1" applyAlignment="1" applyProtection="1">
      <alignment horizontal="center" vertical="center"/>
    </xf>
    <xf numFmtId="0" fontId="3" fillId="3" borderId="33" xfId="0" applyNumberFormat="1" applyFont="1" applyFill="1" applyBorder="1" applyAlignment="1" applyProtection="1">
      <alignment horizontal="center" vertical="center"/>
    </xf>
    <xf numFmtId="0" fontId="34" fillId="0" borderId="47" xfId="0" applyNumberFormat="1" applyFont="1" applyFill="1" applyBorder="1" applyAlignment="1" applyProtection="1">
      <alignment horizontal="center" vertical="center"/>
      <protection locked="0"/>
    </xf>
    <xf numFmtId="0" fontId="14" fillId="0" borderId="6" xfId="0" applyNumberFormat="1" applyFont="1" applyFill="1" applyBorder="1" applyAlignment="1" applyProtection="1">
      <alignment horizontal="center" vertical="center"/>
      <protection locked="0"/>
    </xf>
    <xf numFmtId="0" fontId="14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7" borderId="47" xfId="0" applyNumberFormat="1" applyFont="1" applyFill="1" applyBorder="1" applyAlignment="1" applyProtection="1">
      <alignment horizontal="center" vertical="center"/>
      <protection locked="0"/>
    </xf>
    <xf numFmtId="0" fontId="3" fillId="7" borderId="6" xfId="0" applyNumberFormat="1" applyFont="1" applyFill="1" applyBorder="1" applyAlignment="1" applyProtection="1">
      <alignment horizontal="center" vertical="center"/>
      <protection locked="0"/>
    </xf>
    <xf numFmtId="0" fontId="3" fillId="7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7" borderId="53" xfId="0" applyNumberFormat="1" applyFont="1" applyFill="1" applyBorder="1" applyAlignment="1" applyProtection="1">
      <alignment horizontal="center" vertical="center"/>
      <protection locked="0"/>
    </xf>
    <xf numFmtId="0" fontId="0" fillId="3" borderId="66" xfId="0" applyNumberFormat="1" applyFont="1" applyFill="1" applyBorder="1" applyAlignment="1" applyProtection="1">
      <alignment horizontal="center" vertical="center" shrinkToFit="1"/>
    </xf>
    <xf numFmtId="0" fontId="3" fillId="3" borderId="67" xfId="0" applyNumberFormat="1" applyFont="1" applyFill="1" applyBorder="1" applyAlignment="1" applyProtection="1">
      <alignment horizontal="center" vertical="center" shrinkToFit="1"/>
    </xf>
    <xf numFmtId="0" fontId="14" fillId="0" borderId="70" xfId="0" applyNumberFormat="1" applyFont="1" applyFill="1" applyBorder="1" applyAlignment="1" applyProtection="1">
      <alignment horizontal="center" vertical="center"/>
      <protection locked="0"/>
    </xf>
    <xf numFmtId="0" fontId="14" fillId="0" borderId="71" xfId="0" applyNumberFormat="1" applyFont="1" applyFill="1" applyBorder="1" applyAlignment="1" applyProtection="1">
      <alignment horizontal="center" vertical="center"/>
      <protection locked="0"/>
    </xf>
    <xf numFmtId="0" fontId="14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3" borderId="53" xfId="0" applyNumberFormat="1" applyFont="1" applyFill="1" applyBorder="1" applyAlignment="1" applyProtection="1">
      <alignment horizontal="center" vertical="center" shrinkToFit="1"/>
    </xf>
    <xf numFmtId="0" fontId="3" fillId="3" borderId="55" xfId="0" applyNumberFormat="1" applyFont="1" applyFill="1" applyBorder="1" applyAlignment="1" applyProtection="1">
      <alignment horizontal="center" vertical="center" shrinkToFit="1"/>
    </xf>
    <xf numFmtId="0" fontId="3" fillId="3" borderId="72" xfId="0" applyNumberFormat="1" applyFont="1" applyFill="1" applyBorder="1" applyAlignment="1" applyProtection="1">
      <alignment horizontal="center" vertical="center" shrinkToFit="1"/>
    </xf>
    <xf numFmtId="0" fontId="0" fillId="3" borderId="14" xfId="0" applyNumberFormat="1" applyFont="1" applyFill="1" applyBorder="1" applyAlignment="1" applyProtection="1">
      <alignment horizontal="center" vertical="center"/>
    </xf>
    <xf numFmtId="0" fontId="0" fillId="3" borderId="53" xfId="0" applyNumberFormat="1" applyFont="1" applyFill="1" applyBorder="1" applyAlignment="1" applyProtection="1">
      <alignment horizontal="center" vertical="center"/>
    </xf>
    <xf numFmtId="0" fontId="0" fillId="3" borderId="68" xfId="0" applyNumberFormat="1" applyFont="1" applyFill="1" applyBorder="1" applyAlignment="1" applyProtection="1">
      <alignment horizontal="center" vertical="center" shrinkToFit="1"/>
    </xf>
    <xf numFmtId="0" fontId="3" fillId="3" borderId="69" xfId="0" applyNumberFormat="1" applyFont="1" applyFill="1" applyBorder="1" applyAlignment="1" applyProtection="1">
      <alignment horizontal="center" vertical="center" shrinkToFit="1"/>
    </xf>
    <xf numFmtId="0" fontId="14" fillId="5" borderId="47" xfId="0" applyNumberFormat="1" applyFont="1" applyFill="1" applyBorder="1" applyAlignment="1" applyProtection="1">
      <alignment horizontal="center" vertical="center"/>
      <protection locked="0"/>
    </xf>
    <xf numFmtId="0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4" fillId="5" borderId="33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3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56" xfId="0" applyNumberFormat="1" applyFont="1" applyFill="1" applyBorder="1" applyAlignment="1" applyProtection="1">
      <alignment horizontal="center" vertical="center" wrapText="1" shrinkToFit="1"/>
    </xf>
    <xf numFmtId="0" fontId="9" fillId="0" borderId="57" xfId="0" applyNumberFormat="1" applyFont="1" applyFill="1" applyBorder="1" applyAlignment="1" applyProtection="1">
      <alignment horizontal="center" vertical="center" shrinkToFit="1"/>
    </xf>
    <xf numFmtId="0" fontId="8" fillId="0" borderId="57" xfId="0" applyNumberFormat="1" applyFont="1" applyFill="1" applyBorder="1" applyAlignment="1" applyProtection="1">
      <alignment horizontal="center" vertical="center" wrapText="1" shrinkToFit="1"/>
    </xf>
    <xf numFmtId="0" fontId="9" fillId="0" borderId="58" xfId="0" applyNumberFormat="1" applyFont="1" applyFill="1" applyBorder="1" applyAlignment="1" applyProtection="1">
      <alignment horizontal="center" vertical="center" shrinkToFit="1"/>
    </xf>
    <xf numFmtId="0" fontId="5" fillId="3" borderId="14" xfId="0" applyNumberFormat="1" applyFont="1" applyFill="1" applyBorder="1" applyAlignment="1" applyProtection="1">
      <alignment horizontal="center" vertical="center"/>
    </xf>
    <xf numFmtId="0" fontId="0" fillId="3" borderId="55" xfId="0" applyNumberFormat="1" applyFont="1" applyFill="1" applyBorder="1" applyAlignment="1" applyProtection="1">
      <alignment horizontal="center" vertical="center"/>
    </xf>
    <xf numFmtId="0" fontId="0" fillId="3" borderId="39" xfId="0" applyNumberFormat="1" applyFont="1" applyFill="1" applyBorder="1" applyAlignment="1" applyProtection="1">
      <alignment horizontal="center" vertical="center"/>
    </xf>
    <xf numFmtId="0" fontId="38" fillId="0" borderId="41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NumberFormat="1" applyFont="1" applyFill="1" applyBorder="1" applyAlignment="1" applyProtection="1">
      <alignment horizontal="center" vertical="center"/>
      <protection locked="0"/>
    </xf>
    <xf numFmtId="0" fontId="38" fillId="0" borderId="42" xfId="0" applyNumberFormat="1" applyFont="1" applyFill="1" applyBorder="1" applyAlignment="1" applyProtection="1">
      <alignment horizontal="center" vertical="center"/>
      <protection locked="0"/>
    </xf>
    <xf numFmtId="0" fontId="3" fillId="0" borderId="43" xfId="0" applyNumberFormat="1" applyFont="1" applyFill="1" applyBorder="1" applyAlignment="1" applyProtection="1">
      <alignment horizontal="center" vertical="center"/>
      <protection locked="0"/>
    </xf>
    <xf numFmtId="0" fontId="17" fillId="0" borderId="4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/>
    </xf>
    <xf numFmtId="49" fontId="17" fillId="0" borderId="1" xfId="0" applyNumberFormat="1" applyFont="1" applyFill="1" applyBorder="1" applyAlignment="1" applyProtection="1">
      <alignment horizontal="right" vertical="center"/>
      <protection locked="0"/>
    </xf>
    <xf numFmtId="49" fontId="17" fillId="0" borderId="1" xfId="0" applyNumberFormat="1" applyFont="1" applyFill="1" applyBorder="1" applyAlignment="1" applyProtection="1">
      <alignment horizontal="left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37" fillId="0" borderId="48" xfId="0" applyNumberFormat="1" applyFont="1" applyFill="1" applyBorder="1" applyAlignment="1" applyProtection="1">
      <alignment horizontal="center" vertical="center"/>
      <protection locked="0"/>
    </xf>
    <xf numFmtId="0" fontId="3" fillId="0" borderId="49" xfId="0" applyNumberFormat="1" applyFont="1" applyFill="1" applyBorder="1" applyAlignment="1" applyProtection="1">
      <alignment horizontal="center" vertical="center"/>
      <protection locked="0"/>
    </xf>
    <xf numFmtId="0" fontId="37" fillId="0" borderId="49" xfId="0" applyNumberFormat="1" applyFont="1" applyFill="1" applyBorder="1" applyAlignment="1" applyProtection="1">
      <alignment horizontal="center" vertical="center"/>
      <protection locked="0"/>
    </xf>
    <xf numFmtId="0" fontId="3" fillId="0" borderId="50" xfId="0" applyNumberFormat="1" applyFont="1" applyFill="1" applyBorder="1" applyAlignment="1" applyProtection="1">
      <alignment horizontal="center" vertical="center"/>
      <protection locked="0"/>
    </xf>
    <xf numFmtId="0" fontId="22" fillId="0" borderId="47" xfId="0" applyNumberFormat="1" applyFont="1" applyFill="1" applyBorder="1" applyAlignment="1" applyProtection="1">
      <alignment horizontal="center" vertical="center"/>
      <protection locked="0"/>
    </xf>
    <xf numFmtId="0" fontId="22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47" xfId="0" applyNumberFormat="1" applyFont="1" applyFill="1" applyBorder="1" applyAlignment="1" applyProtection="1">
      <alignment horizontal="center" vertical="center"/>
      <protection locked="0"/>
    </xf>
    <xf numFmtId="49" fontId="17" fillId="0" borderId="6" xfId="0" applyNumberFormat="1" applyFont="1" applyFill="1" applyBorder="1" applyAlignment="1" applyProtection="1">
      <alignment horizontal="center" vertical="center"/>
      <protection locked="0"/>
    </xf>
    <xf numFmtId="49" fontId="17" fillId="0" borderId="33" xfId="0" applyNumberFormat="1" applyFont="1" applyFill="1" applyBorder="1" applyAlignment="1" applyProtection="1">
      <alignment horizontal="center" vertical="center"/>
      <protection locked="0"/>
    </xf>
    <xf numFmtId="49" fontId="17" fillId="0" borderId="2" xfId="0" applyNumberFormat="1" applyFont="1" applyFill="1" applyBorder="1" applyAlignment="1" applyProtection="1">
      <alignment horizontal="left" vertical="center"/>
      <protection locked="0"/>
    </xf>
    <xf numFmtId="0" fontId="22" fillId="0" borderId="33" xfId="0" applyNumberFormat="1" applyFont="1" applyFill="1" applyBorder="1" applyAlignment="1" applyProtection="1">
      <alignment horizontal="center" vertical="center"/>
      <protection locked="0"/>
    </xf>
    <xf numFmtId="0" fontId="17" fillId="4" borderId="1" xfId="0" applyNumberFormat="1" applyFont="1" applyFill="1" applyBorder="1" applyAlignment="1" applyProtection="1">
      <alignment horizontal="center" vertical="center"/>
    </xf>
    <xf numFmtId="0" fontId="17" fillId="4" borderId="2" xfId="0" applyNumberFormat="1" applyFont="1" applyFill="1" applyBorder="1" applyAlignment="1" applyProtection="1">
      <alignment horizontal="center" vertical="center"/>
    </xf>
    <xf numFmtId="49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7" xfId="0" applyNumberFormat="1" applyFont="1" applyFill="1" applyBorder="1" applyAlignment="1" applyProtection="1">
      <alignment horizontal="center" vertical="center"/>
    </xf>
    <xf numFmtId="0" fontId="22" fillId="4" borderId="0" xfId="0" applyNumberFormat="1" applyFont="1" applyFill="1" applyBorder="1" applyAlignment="1" applyProtection="1">
      <alignment horizontal="center" vertical="center"/>
    </xf>
    <xf numFmtId="0" fontId="22" fillId="4" borderId="59" xfId="0" applyNumberFormat="1" applyFont="1" applyFill="1" applyBorder="1" applyAlignment="1" applyProtection="1">
      <alignment horizontal="center" vertical="center"/>
    </xf>
    <xf numFmtId="49" fontId="17" fillId="4" borderId="47" xfId="0" applyNumberFormat="1" applyFont="1" applyFill="1" applyBorder="1" applyAlignment="1" applyProtection="1">
      <alignment horizontal="center" vertical="center"/>
      <protection locked="0"/>
    </xf>
    <xf numFmtId="49" fontId="17" fillId="4" borderId="6" xfId="0" applyNumberFormat="1" applyFont="1" applyFill="1" applyBorder="1" applyAlignment="1" applyProtection="1">
      <alignment horizontal="center" vertical="center"/>
      <protection locked="0"/>
    </xf>
    <xf numFmtId="49" fontId="17" fillId="4" borderId="33" xfId="0" applyNumberFormat="1" applyFont="1" applyFill="1" applyBorder="1" applyAlignment="1" applyProtection="1">
      <alignment horizontal="center" vertical="center"/>
      <protection locked="0"/>
    </xf>
    <xf numFmtId="0" fontId="0" fillId="3" borderId="63" xfId="0" applyNumberFormat="1" applyFont="1" applyFill="1" applyBorder="1" applyAlignment="1" applyProtection="1">
      <alignment horizontal="center" vertical="center"/>
    </xf>
    <xf numFmtId="0" fontId="3" fillId="3" borderId="64" xfId="0" applyNumberFormat="1" applyFont="1" applyFill="1" applyBorder="1" applyAlignment="1" applyProtection="1">
      <alignment horizontal="center" vertical="center"/>
    </xf>
    <xf numFmtId="0" fontId="0" fillId="3" borderId="64" xfId="0" applyNumberFormat="1" applyFont="1" applyFill="1" applyBorder="1" applyAlignment="1" applyProtection="1">
      <alignment horizontal="center" vertical="center"/>
    </xf>
    <xf numFmtId="0" fontId="3" fillId="3" borderId="65" xfId="0" applyNumberFormat="1" applyFont="1" applyFill="1" applyBorder="1" applyAlignment="1" applyProtection="1">
      <alignment horizontal="center" vertical="center"/>
    </xf>
    <xf numFmtId="0" fontId="0" fillId="3" borderId="48" xfId="0" applyNumberFormat="1" applyFont="1" applyFill="1" applyBorder="1" applyAlignment="1" applyProtection="1">
      <alignment horizontal="center" vertical="center"/>
    </xf>
    <xf numFmtId="0" fontId="3" fillId="3" borderId="49" xfId="0" applyNumberFormat="1" applyFont="1" applyFill="1" applyBorder="1" applyAlignment="1" applyProtection="1">
      <alignment horizontal="center" vertical="center"/>
    </xf>
    <xf numFmtId="0" fontId="0" fillId="3" borderId="49" xfId="0" applyNumberFormat="1" applyFont="1" applyFill="1" applyBorder="1" applyAlignment="1" applyProtection="1">
      <alignment horizontal="center" vertical="center"/>
    </xf>
    <xf numFmtId="0" fontId="3" fillId="3" borderId="50" xfId="0" applyNumberFormat="1" applyFont="1" applyFill="1" applyBorder="1" applyAlignment="1" applyProtection="1">
      <alignment horizontal="center" vertical="center"/>
    </xf>
    <xf numFmtId="0" fontId="0" fillId="3" borderId="34" xfId="0" applyNumberFormat="1" applyFont="1" applyFill="1" applyBorder="1" applyAlignment="1" applyProtection="1">
      <alignment horizontal="center" vertical="center"/>
    </xf>
    <xf numFmtId="0" fontId="0" fillId="3" borderId="36" xfId="0" applyNumberFormat="1" applyFont="1" applyFill="1" applyBorder="1" applyAlignment="1" applyProtection="1">
      <alignment horizontal="center" vertical="center"/>
    </xf>
    <xf numFmtId="0" fontId="38" fillId="0" borderId="49" xfId="0" applyNumberFormat="1" applyFont="1" applyFill="1" applyBorder="1" applyAlignment="1" applyProtection="1">
      <alignment horizontal="center" vertical="center"/>
      <protection locked="0"/>
    </xf>
    <xf numFmtId="0" fontId="42" fillId="0" borderId="42" xfId="0" applyNumberFormat="1" applyFont="1" applyFill="1" applyBorder="1" applyAlignment="1" applyProtection="1">
      <alignment horizontal="center" vertical="center"/>
      <protection locked="0"/>
    </xf>
    <xf numFmtId="0" fontId="42" fillId="0" borderId="43" xfId="0" applyNumberFormat="1" applyFont="1" applyFill="1" applyBorder="1" applyAlignment="1" applyProtection="1">
      <alignment horizontal="center" vertical="center"/>
      <protection locked="0"/>
    </xf>
    <xf numFmtId="0" fontId="42" fillId="0" borderId="49" xfId="0" applyNumberFormat="1" applyFont="1" applyFill="1" applyBorder="1" applyAlignment="1" applyProtection="1">
      <alignment horizontal="center" vertical="center"/>
      <protection locked="0"/>
    </xf>
    <xf numFmtId="0" fontId="42" fillId="0" borderId="50" xfId="0" applyNumberFormat="1" applyFont="1" applyFill="1" applyBorder="1" applyAlignment="1" applyProtection="1">
      <alignment horizontal="center" vertical="center"/>
      <protection locked="0"/>
    </xf>
    <xf numFmtId="0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3" fillId="6" borderId="42" xfId="0" applyNumberFormat="1" applyFont="1" applyFill="1" applyBorder="1" applyAlignment="1" applyProtection="1">
      <alignment horizontal="center" vertical="center"/>
      <protection locked="0"/>
    </xf>
    <xf numFmtId="0" fontId="3" fillId="6" borderId="43" xfId="0" applyNumberFormat="1" applyFont="1" applyFill="1" applyBorder="1" applyAlignment="1" applyProtection="1">
      <alignment horizontal="center" vertical="center"/>
      <protection locked="0"/>
    </xf>
    <xf numFmtId="0" fontId="3" fillId="6" borderId="48" xfId="0" applyNumberFormat="1" applyFont="1" applyFill="1" applyBorder="1" applyAlignment="1" applyProtection="1">
      <alignment horizontal="center" vertical="center"/>
      <protection locked="0"/>
    </xf>
    <xf numFmtId="0" fontId="3" fillId="6" borderId="49" xfId="0" applyNumberFormat="1" applyFont="1" applyFill="1" applyBorder="1" applyAlignment="1" applyProtection="1">
      <alignment horizontal="center" vertical="center"/>
      <protection locked="0"/>
    </xf>
    <xf numFmtId="0" fontId="3" fillId="6" borderId="50" xfId="0" applyNumberFormat="1" applyFont="1" applyFill="1" applyBorder="1" applyAlignment="1" applyProtection="1">
      <alignment horizontal="center" vertical="center"/>
      <protection locked="0"/>
    </xf>
    <xf numFmtId="0" fontId="3" fillId="6" borderId="44" xfId="0" applyNumberFormat="1" applyFont="1" applyFill="1" applyBorder="1" applyAlignment="1" applyProtection="1">
      <alignment horizontal="center" vertical="center"/>
      <protection locked="0"/>
    </xf>
    <xf numFmtId="0" fontId="3" fillId="6" borderId="45" xfId="0" applyNumberFormat="1" applyFont="1" applyFill="1" applyBorder="1" applyAlignment="1" applyProtection="1">
      <alignment horizontal="center" vertical="center"/>
      <protection locked="0"/>
    </xf>
    <xf numFmtId="0" fontId="3" fillId="6" borderId="46" xfId="0" applyNumberFormat="1" applyFont="1" applyFill="1" applyBorder="1" applyAlignment="1" applyProtection="1">
      <alignment horizontal="center" vertical="center"/>
      <protection locked="0"/>
    </xf>
    <xf numFmtId="0" fontId="0" fillId="3" borderId="7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3" fillId="3" borderId="9" xfId="0" applyNumberFormat="1" applyFont="1" applyFill="1" applyBorder="1" applyAlignment="1" applyProtection="1">
      <alignment horizontal="center" vertical="center"/>
    </xf>
    <xf numFmtId="0" fontId="17" fillId="3" borderId="7" xfId="0" applyNumberFormat="1" applyFont="1" applyFill="1" applyBorder="1" applyAlignment="1" applyProtection="1">
      <alignment horizontal="center" vertical="center"/>
    </xf>
    <xf numFmtId="0" fontId="17" fillId="3" borderId="8" xfId="0" applyNumberFormat="1" applyFont="1" applyFill="1" applyBorder="1" applyAlignment="1" applyProtection="1">
      <alignment horizontal="center" vertical="center"/>
    </xf>
    <xf numFmtId="0" fontId="17" fillId="3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9" fontId="3" fillId="0" borderId="61" xfId="0" applyNumberFormat="1" applyFont="1" applyFill="1" applyBorder="1" applyAlignment="1" applyProtection="1">
      <alignment horizontal="left" vertical="top" wrapText="1"/>
      <protection locked="0"/>
    </xf>
    <xf numFmtId="49" fontId="3" fillId="0" borderId="62" xfId="0" applyNumberFormat="1" applyFont="1" applyFill="1" applyBorder="1" applyAlignment="1" applyProtection="1">
      <alignment horizontal="left" vertical="top" wrapText="1"/>
      <protection locked="0"/>
    </xf>
    <xf numFmtId="0" fontId="21" fillId="5" borderId="10" xfId="0" applyNumberFormat="1" applyFont="1" applyFill="1" applyBorder="1" applyAlignment="1" applyProtection="1">
      <alignment horizontal="center" vertical="center"/>
    </xf>
    <xf numFmtId="0" fontId="21" fillId="5" borderId="11" xfId="0" applyNumberFormat="1" applyFont="1" applyFill="1" applyBorder="1" applyAlignment="1" applyProtection="1">
      <alignment horizontal="center" vertical="center"/>
    </xf>
    <xf numFmtId="0" fontId="21" fillId="5" borderId="12" xfId="0" applyNumberFormat="1" applyFont="1" applyFill="1" applyBorder="1" applyAlignment="1" applyProtection="1">
      <alignment horizontal="center" vertical="center"/>
    </xf>
    <xf numFmtId="0" fontId="0" fillId="3" borderId="73" xfId="0" applyNumberFormat="1" applyFont="1" applyFill="1" applyBorder="1" applyAlignment="1" applyProtection="1">
      <alignment horizontal="center" vertical="center" wrapText="1"/>
    </xf>
    <xf numFmtId="0" fontId="3" fillId="3" borderId="19" xfId="0" applyNumberFormat="1" applyFont="1" applyFill="1" applyBorder="1" applyAlignment="1" applyProtection="1">
      <alignment horizontal="center" vertical="center" wrapText="1"/>
    </xf>
    <xf numFmtId="0" fontId="3" fillId="3" borderId="51" xfId="0" applyNumberFormat="1" applyFont="1" applyFill="1" applyBorder="1" applyAlignment="1" applyProtection="1">
      <alignment horizontal="center" vertical="center"/>
    </xf>
    <xf numFmtId="0" fontId="3" fillId="3" borderId="19" xfId="0" applyNumberFormat="1" applyFont="1" applyFill="1" applyBorder="1" applyAlignment="1" applyProtection="1">
      <alignment horizontal="center" vertical="center"/>
    </xf>
    <xf numFmtId="0" fontId="3" fillId="3" borderId="52" xfId="0" applyNumberFormat="1" applyFont="1" applyFill="1" applyBorder="1" applyAlignment="1" applyProtection="1">
      <alignment horizontal="center" vertical="center"/>
    </xf>
    <xf numFmtId="0" fontId="3" fillId="3" borderId="7" xfId="0" applyNumberFormat="1" applyFont="1" applyFill="1" applyBorder="1" applyAlignment="1" applyProtection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/>
    </xf>
    <xf numFmtId="0" fontId="3" fillId="3" borderId="10" xfId="0" applyNumberFormat="1" applyFont="1" applyFill="1" applyBorder="1" applyAlignment="1" applyProtection="1">
      <alignment horizontal="center" vertical="center"/>
    </xf>
    <xf numFmtId="0" fontId="3" fillId="3" borderId="20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0" borderId="39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 applyProtection="1">
      <alignment horizontal="center" vertical="center"/>
      <protection locked="0"/>
    </xf>
    <xf numFmtId="0" fontId="3" fillId="0" borderId="40" xfId="0" applyNumberFormat="1" applyFont="1" applyFill="1" applyBorder="1" applyAlignment="1" applyProtection="1">
      <alignment horizontal="center" vertical="center"/>
      <protection locked="0"/>
    </xf>
    <xf numFmtId="0" fontId="3" fillId="6" borderId="39" xfId="0" applyNumberFormat="1" applyFont="1" applyFill="1" applyBorder="1" applyAlignment="1" applyProtection="1">
      <alignment horizontal="center" vertical="center"/>
      <protection locked="0"/>
    </xf>
    <xf numFmtId="0" fontId="3" fillId="6" borderId="20" xfId="0" applyNumberFormat="1" applyFont="1" applyFill="1" applyBorder="1" applyAlignment="1" applyProtection="1">
      <alignment horizontal="center" vertical="center"/>
      <protection locked="0"/>
    </xf>
    <xf numFmtId="0" fontId="3" fillId="6" borderId="40" xfId="0" applyNumberFormat="1" applyFont="1" applyFill="1" applyBorder="1" applyAlignment="1" applyProtection="1">
      <alignment horizontal="center" vertical="center"/>
      <protection locked="0"/>
    </xf>
    <xf numFmtId="0" fontId="3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25" xfId="0" applyNumberFormat="1" applyFont="1" applyFill="1" applyBorder="1" applyAlignment="1" applyProtection="1">
      <alignment horizontal="center" vertical="center"/>
      <protection locked="0"/>
    </xf>
    <xf numFmtId="0" fontId="14" fillId="0" borderId="21" xfId="0" applyNumberFormat="1" applyFont="1" applyFill="1" applyBorder="1" applyAlignment="1" applyProtection="1">
      <alignment horizontal="center" vertical="center"/>
      <protection locked="0"/>
    </xf>
    <xf numFmtId="181" fontId="3" fillId="0" borderId="37" xfId="0" applyNumberFormat="1" applyFont="1" applyFill="1" applyBorder="1" applyAlignment="1" applyProtection="1">
      <alignment horizontal="center" vertical="center"/>
      <protection locked="0"/>
    </xf>
    <xf numFmtId="181" fontId="3" fillId="0" borderId="1" xfId="0" applyNumberFormat="1" applyFont="1" applyFill="1" applyBorder="1" applyAlignment="1" applyProtection="1">
      <alignment horizontal="center" vertical="center"/>
      <protection locked="0"/>
    </xf>
    <xf numFmtId="181" fontId="3" fillId="0" borderId="5" xfId="0" applyNumberFormat="1" applyFont="1" applyFill="1" applyBorder="1" applyAlignment="1" applyProtection="1">
      <alignment horizontal="center" vertical="center"/>
      <protection locked="0"/>
    </xf>
    <xf numFmtId="181" fontId="3" fillId="0" borderId="38" xfId="0" applyNumberFormat="1" applyFont="1" applyFill="1" applyBorder="1" applyAlignment="1" applyProtection="1">
      <alignment horizontal="center" vertical="center"/>
      <protection locked="0"/>
    </xf>
    <xf numFmtId="181" fontId="3" fillId="0" borderId="21" xfId="0" applyNumberFormat="1" applyFont="1" applyFill="1" applyBorder="1" applyAlignment="1" applyProtection="1">
      <alignment horizontal="center" vertical="center"/>
      <protection locked="0"/>
    </xf>
    <xf numFmtId="181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14" fillId="4" borderId="14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47" xfId="0" applyNumberFormat="1" applyFont="1" applyFill="1" applyBorder="1" applyAlignment="1" applyProtection="1">
      <alignment horizontal="center" vertical="center"/>
      <protection locked="0"/>
    </xf>
    <xf numFmtId="0" fontId="3" fillId="0" borderId="33" xfId="0" applyNumberFormat="1" applyFont="1" applyFill="1" applyBorder="1" applyAlignment="1" applyProtection="1">
      <alignment horizontal="center" vertical="center"/>
      <protection locked="0"/>
    </xf>
    <xf numFmtId="0" fontId="23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3" fillId="3" borderId="11" xfId="0" applyNumberFormat="1" applyFont="1" applyFill="1" applyBorder="1" applyAlignment="1" applyProtection="1">
      <alignment horizontal="center" vertical="center"/>
    </xf>
    <xf numFmtId="0" fontId="14" fillId="5" borderId="14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2" xfId="0" applyNumberFormat="1" applyFont="1" applyFill="1" applyBorder="1" applyAlignment="1" applyProtection="1">
      <alignment horizontal="center" vertical="center"/>
      <protection locked="0"/>
    </xf>
    <xf numFmtId="0" fontId="3" fillId="6" borderId="47" xfId="0" applyNumberFormat="1" applyFont="1" applyFill="1" applyBorder="1" applyAlignment="1" applyProtection="1">
      <alignment horizontal="center" vertical="center"/>
      <protection locked="0"/>
    </xf>
    <xf numFmtId="0" fontId="3" fillId="6" borderId="33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6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3" xfId="0" applyNumberFormat="1" applyFont="1" applyFill="1" applyBorder="1" applyAlignment="1" applyProtection="1">
      <alignment horizontal="center" vertical="center"/>
      <protection locked="0"/>
    </xf>
    <xf numFmtId="0" fontId="3" fillId="6" borderId="25" xfId="0" applyNumberFormat="1" applyFont="1" applyFill="1" applyBorder="1" applyAlignment="1" applyProtection="1">
      <alignment horizontal="center" vertical="center"/>
      <protection locked="0"/>
    </xf>
    <xf numFmtId="0" fontId="3" fillId="6" borderId="22" xfId="0" applyNumberFormat="1" applyFont="1" applyFill="1" applyBorder="1" applyAlignment="1" applyProtection="1">
      <alignment horizontal="center" vertical="center"/>
      <protection locked="0"/>
    </xf>
    <xf numFmtId="0" fontId="3" fillId="6" borderId="21" xfId="0" applyNumberFormat="1" applyFont="1" applyFill="1" applyBorder="1" applyAlignment="1" applyProtection="1">
      <alignment horizontal="center" vertical="center"/>
      <protection locked="0"/>
    </xf>
    <xf numFmtId="0" fontId="3" fillId="6" borderId="26" xfId="0" applyNumberFormat="1" applyFont="1" applyFill="1" applyBorder="1" applyAlignment="1" applyProtection="1">
      <alignment horizontal="center" vertical="center"/>
      <protection locked="0"/>
    </xf>
    <xf numFmtId="0" fontId="3" fillId="0" borderId="37" xfId="0" applyNumberFormat="1" applyFont="1" applyFill="1" applyBorder="1" applyAlignment="1" applyProtection="1">
      <alignment horizontal="center" vertical="center"/>
      <protection locked="0"/>
    </xf>
    <xf numFmtId="0" fontId="3" fillId="0" borderId="38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NumberFormat="1" applyFont="1" applyFill="1" applyBorder="1" applyAlignment="1" applyProtection="1">
      <alignment horizontal="center" vertical="center"/>
    </xf>
    <xf numFmtId="0" fontId="3" fillId="3" borderId="23" xfId="0" applyNumberFormat="1" applyFont="1" applyFill="1" applyBorder="1" applyAlignment="1" applyProtection="1">
      <alignment horizontal="center" vertical="center"/>
    </xf>
    <xf numFmtId="0" fontId="3" fillId="3" borderId="15" xfId="0" applyNumberFormat="1" applyFont="1" applyFill="1" applyBorder="1" applyAlignment="1" applyProtection="1">
      <alignment horizontal="center" vertical="center"/>
    </xf>
    <xf numFmtId="0" fontId="39" fillId="0" borderId="14" xfId="0" applyNumberFormat="1" applyFont="1" applyFill="1" applyBorder="1" applyAlignment="1" applyProtection="1">
      <alignment horizontal="center" vertical="center"/>
      <protection locked="0"/>
    </xf>
    <xf numFmtId="0" fontId="40" fillId="0" borderId="14" xfId="0" applyNumberFormat="1" applyFont="1" applyFill="1" applyBorder="1" applyAlignment="1" applyProtection="1">
      <alignment horizontal="center" vertical="center"/>
      <protection locked="0"/>
    </xf>
    <xf numFmtId="0" fontId="41" fillId="0" borderId="14" xfId="0" applyNumberFormat="1" applyFont="1" applyFill="1" applyBorder="1" applyAlignment="1" applyProtection="1">
      <alignment horizontal="center" vertical="center"/>
      <protection locked="0"/>
    </xf>
    <xf numFmtId="0" fontId="42" fillId="0" borderId="4" xfId="0" applyNumberFormat="1" applyFont="1" applyFill="1" applyBorder="1" applyAlignment="1" applyProtection="1">
      <alignment horizontal="center" vertical="center"/>
      <protection locked="0"/>
    </xf>
    <xf numFmtId="0" fontId="42" fillId="0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47" xfId="0" applyNumberFormat="1" applyFont="1" applyFill="1" applyBorder="1" applyAlignment="1" applyProtection="1">
      <alignment horizontal="center" vertical="center"/>
      <protection locked="0"/>
    </xf>
    <xf numFmtId="0" fontId="42" fillId="0" borderId="33" xfId="0" applyNumberFormat="1" applyFont="1" applyFill="1" applyBorder="1" applyAlignment="1" applyProtection="1">
      <alignment horizontal="center" vertical="center"/>
      <protection locked="0"/>
    </xf>
    <xf numFmtId="0" fontId="42" fillId="0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NumberFormat="1" applyFont="1" applyFill="1" applyBorder="1" applyAlignment="1" applyProtection="1">
      <alignment horizontal="center" vertical="center"/>
      <protection locked="0"/>
    </xf>
    <xf numFmtId="0" fontId="42" fillId="0" borderId="6" xfId="0" applyNumberFormat="1" applyFont="1" applyFill="1" applyBorder="1" applyAlignment="1" applyProtection="1">
      <alignment horizontal="center" vertical="center"/>
      <protection locked="0"/>
    </xf>
    <xf numFmtId="0" fontId="42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right" vertical="center" shrinkToFit="1"/>
    </xf>
    <xf numFmtId="0" fontId="9" fillId="0" borderId="33" xfId="0" applyNumberFormat="1" applyFont="1" applyFill="1" applyBorder="1" applyAlignment="1" applyProtection="1">
      <alignment horizontal="right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14" fillId="0" borderId="33" xfId="0" applyNumberFormat="1" applyFont="1" applyFill="1" applyBorder="1" applyAlignment="1" applyProtection="1">
      <alignment horizontal="center" vertical="center"/>
    </xf>
    <xf numFmtId="0" fontId="14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47" xfId="0" applyNumberFormat="1" applyFont="1" applyFill="1" applyBorder="1" applyAlignment="1" applyProtection="1">
      <alignment horizontal="center" vertical="center"/>
    </xf>
    <xf numFmtId="0" fontId="14" fillId="0" borderId="6" xfId="0" applyNumberFormat="1" applyFont="1" applyFill="1" applyBorder="1" applyAlignment="1" applyProtection="1">
      <alignment horizontal="center" vertical="center"/>
    </xf>
    <xf numFmtId="0" fontId="14" fillId="0" borderId="17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10" fillId="0" borderId="75" xfId="0" applyNumberFormat="1" applyFont="1" applyFill="1" applyBorder="1" applyAlignment="1" applyProtection="1">
      <alignment horizontal="center" vertical="center"/>
    </xf>
    <xf numFmtId="0" fontId="10" fillId="0" borderId="76" xfId="0" applyNumberFormat="1" applyFont="1" applyFill="1" applyBorder="1" applyAlignment="1" applyProtection="1">
      <alignment horizontal="center" vertical="center"/>
    </xf>
    <xf numFmtId="0" fontId="17" fillId="0" borderId="76" xfId="0" applyNumberFormat="1" applyFont="1" applyFill="1" applyBorder="1" applyAlignment="1" applyProtection="1">
      <alignment horizontal="center" vertical="center"/>
    </xf>
    <xf numFmtId="0" fontId="17" fillId="0" borderId="77" xfId="0" applyNumberFormat="1" applyFont="1" applyFill="1" applyBorder="1" applyAlignment="1" applyProtection="1">
      <alignment horizontal="center" vertical="center"/>
    </xf>
    <xf numFmtId="0" fontId="17" fillId="0" borderId="75" xfId="0" applyNumberFormat="1" applyFont="1" applyFill="1" applyBorder="1" applyAlignment="1" applyProtection="1">
      <alignment horizontal="left" vertical="center"/>
    </xf>
    <xf numFmtId="0" fontId="17" fillId="0" borderId="76" xfId="0" applyNumberFormat="1" applyFont="1" applyFill="1" applyBorder="1" applyAlignment="1" applyProtection="1">
      <alignment horizontal="left" vertical="center"/>
    </xf>
    <xf numFmtId="0" fontId="17" fillId="0" borderId="77" xfId="0" applyNumberFormat="1" applyFont="1" applyFill="1" applyBorder="1" applyAlignment="1" applyProtection="1">
      <alignment horizontal="left" vertical="center"/>
    </xf>
    <xf numFmtId="0" fontId="32" fillId="0" borderId="47" xfId="0" applyNumberFormat="1" applyFont="1" applyFill="1" applyBorder="1" applyAlignment="1" applyProtection="1">
      <alignment horizontal="center" vertical="center"/>
    </xf>
    <xf numFmtId="0" fontId="32" fillId="0" borderId="6" xfId="0" applyNumberFormat="1" applyFont="1" applyFill="1" applyBorder="1" applyAlignment="1" applyProtection="1">
      <alignment horizontal="center" vertical="center"/>
    </xf>
    <xf numFmtId="0" fontId="0" fillId="0" borderId="13" xfId="0" applyNumberFormat="1" applyFont="1" applyFill="1" applyBorder="1" applyAlignment="1" applyProtection="1">
      <alignment horizontal="center" vertical="center"/>
    </xf>
    <xf numFmtId="0" fontId="0" fillId="0" borderId="14" xfId="0" applyNumberFormat="1" applyFont="1" applyFill="1" applyBorder="1" applyAlignment="1" applyProtection="1">
      <alignment horizontal="center" vertical="center"/>
    </xf>
    <xf numFmtId="0" fontId="17" fillId="0" borderId="14" xfId="0" applyNumberFormat="1" applyFont="1" applyFill="1" applyBorder="1" applyAlignment="1" applyProtection="1">
      <alignment horizontal="center" vertical="center"/>
    </xf>
    <xf numFmtId="0" fontId="17" fillId="0" borderId="15" xfId="0" applyNumberFormat="1" applyFont="1" applyFill="1" applyBorder="1" applyAlignment="1" applyProtection="1">
      <alignment horizontal="center" vertical="center"/>
    </xf>
    <xf numFmtId="0" fontId="17" fillId="0" borderId="13" xfId="0" applyNumberFormat="1" applyFont="1" applyFill="1" applyBorder="1" applyAlignment="1" applyProtection="1">
      <alignment horizontal="center" vertical="center"/>
    </xf>
    <xf numFmtId="0" fontId="30" fillId="0" borderId="14" xfId="0" applyNumberFormat="1" applyFont="1" applyFill="1" applyBorder="1" applyAlignment="1" applyProtection="1">
      <alignment horizontal="center" vertical="center"/>
    </xf>
    <xf numFmtId="0" fontId="30" fillId="0" borderId="15" xfId="0" applyNumberFormat="1" applyFont="1" applyFill="1" applyBorder="1" applyAlignment="1" applyProtection="1">
      <alignment horizontal="center" vertical="center"/>
    </xf>
    <xf numFmtId="0" fontId="10" fillId="0" borderId="37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32" xfId="0" applyNumberFormat="1" applyFont="1" applyFill="1" applyBorder="1" applyAlignment="1" applyProtection="1">
      <alignment horizontal="center" vertical="center"/>
    </xf>
    <xf numFmtId="0" fontId="17" fillId="0" borderId="6" xfId="0" applyNumberFormat="1" applyFont="1" applyFill="1" applyBorder="1" applyAlignment="1" applyProtection="1">
      <alignment horizontal="center" vertical="center"/>
    </xf>
    <xf numFmtId="0" fontId="17" fillId="0" borderId="33" xfId="0" applyNumberFormat="1" applyFont="1" applyFill="1" applyBorder="1" applyAlignment="1" applyProtection="1">
      <alignment horizontal="center" vertical="center"/>
    </xf>
    <xf numFmtId="0" fontId="15" fillId="0" borderId="47" xfId="0" applyNumberFormat="1" applyFont="1" applyFill="1" applyBorder="1" applyAlignment="1" applyProtection="1">
      <alignment horizontal="center" vertical="center"/>
    </xf>
    <xf numFmtId="0" fontId="15" fillId="0" borderId="6" xfId="0" applyNumberFormat="1" applyFont="1" applyFill="1" applyBorder="1" applyAlignment="1" applyProtection="1">
      <alignment horizontal="center" vertical="center"/>
    </xf>
    <xf numFmtId="0" fontId="15" fillId="0" borderId="33" xfId="0" applyNumberFormat="1" applyFont="1" applyFill="1" applyBorder="1" applyAlignment="1" applyProtection="1">
      <alignment horizontal="center" vertical="center"/>
    </xf>
    <xf numFmtId="0" fontId="22" fillId="0" borderId="47" xfId="0" applyNumberFormat="1" applyFont="1" applyFill="1" applyBorder="1" applyAlignment="1" applyProtection="1">
      <alignment horizontal="center" vertical="center"/>
    </xf>
    <xf numFmtId="0" fontId="22" fillId="0" borderId="6" xfId="0" applyNumberFormat="1" applyFont="1" applyFill="1" applyBorder="1" applyAlignment="1" applyProtection="1">
      <alignment horizontal="center" vertical="center"/>
    </xf>
    <xf numFmtId="0" fontId="22" fillId="0" borderId="33" xfId="0" applyNumberFormat="1" applyFont="1" applyFill="1" applyBorder="1" applyAlignment="1" applyProtection="1">
      <alignment horizontal="center" vertical="center"/>
    </xf>
    <xf numFmtId="0" fontId="17" fillId="0" borderId="47" xfId="0" applyNumberFormat="1" applyFont="1" applyFill="1" applyBorder="1" applyAlignment="1" applyProtection="1">
      <alignment horizontal="center" vertical="center"/>
    </xf>
    <xf numFmtId="0" fontId="17" fillId="0" borderId="3" xfId="0" applyNumberFormat="1" applyFont="1" applyFill="1" applyBorder="1" applyAlignment="1" applyProtection="1">
      <alignment horizontal="center" vertical="center"/>
    </xf>
    <xf numFmtId="0" fontId="17" fillId="0" borderId="38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/>
    </xf>
    <xf numFmtId="0" fontId="15" fillId="0" borderId="21" xfId="0" applyNumberFormat="1" applyFont="1" applyFill="1" applyBorder="1" applyAlignment="1" applyProtection="1">
      <alignment horizontal="center" vertical="center"/>
    </xf>
    <xf numFmtId="0" fontId="15" fillId="0" borderId="22" xfId="0" applyNumberFormat="1" applyFont="1" applyFill="1" applyBorder="1" applyAlignment="1" applyProtection="1">
      <alignment horizontal="center" vertical="center"/>
    </xf>
    <xf numFmtId="0" fontId="22" fillId="0" borderId="25" xfId="0" applyNumberFormat="1" applyFont="1" applyFill="1" applyBorder="1" applyAlignment="1" applyProtection="1">
      <alignment horizontal="center" vertical="center"/>
    </xf>
    <xf numFmtId="0" fontId="22" fillId="0" borderId="21" xfId="0" applyNumberFormat="1" applyFont="1" applyFill="1" applyBorder="1" applyAlignment="1" applyProtection="1">
      <alignment horizontal="center" vertical="center"/>
    </xf>
    <xf numFmtId="0" fontId="22" fillId="0" borderId="22" xfId="0" applyNumberFormat="1" applyFont="1" applyFill="1" applyBorder="1" applyAlignment="1" applyProtection="1">
      <alignment horizontal="center" vertical="center"/>
    </xf>
    <xf numFmtId="0" fontId="17" fillId="0" borderId="25" xfId="0" applyNumberFormat="1" applyFont="1" applyFill="1" applyBorder="1" applyAlignment="1" applyProtection="1">
      <alignment horizontal="center" vertical="center"/>
    </xf>
    <xf numFmtId="0" fontId="17" fillId="0" borderId="26" xfId="0" applyNumberFormat="1" applyFont="1" applyFill="1" applyBorder="1" applyAlignment="1" applyProtection="1">
      <alignment horizontal="center" vertical="center"/>
    </xf>
    <xf numFmtId="0" fontId="17" fillId="0" borderId="7" xfId="0" applyNumberFormat="1" applyFont="1" applyFill="1" applyBorder="1" applyAlignment="1" applyProtection="1">
      <alignment horizontal="center" vertical="center"/>
    </xf>
    <xf numFmtId="0" fontId="17" fillId="0" borderId="8" xfId="0" applyNumberFormat="1" applyFont="1" applyFill="1" applyBorder="1" applyAlignment="1" applyProtection="1">
      <alignment horizontal="center" vertical="center"/>
    </xf>
    <xf numFmtId="0" fontId="17" fillId="0" borderId="9" xfId="0" applyNumberFormat="1" applyFont="1" applyFill="1" applyBorder="1" applyAlignment="1" applyProtection="1">
      <alignment horizontal="center" vertical="center"/>
    </xf>
    <xf numFmtId="0" fontId="17" fillId="0" borderId="78" xfId="0" applyNumberFormat="1" applyFont="1" applyFill="1" applyBorder="1" applyAlignment="1" applyProtection="1">
      <alignment horizontal="center" vertical="center" wrapText="1"/>
    </xf>
    <xf numFmtId="0" fontId="17" fillId="0" borderId="24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 wrapText="1"/>
    </xf>
    <xf numFmtId="0" fontId="17" fillId="0" borderId="76" xfId="0" applyNumberFormat="1" applyFont="1" applyFill="1" applyBorder="1" applyAlignment="1" applyProtection="1">
      <alignment horizontal="center" vertical="center" wrapText="1"/>
    </xf>
    <xf numFmtId="0" fontId="17" fillId="0" borderId="77" xfId="0" applyNumberFormat="1" applyFont="1" applyFill="1" applyBorder="1" applyAlignment="1" applyProtection="1">
      <alignment horizontal="center" vertical="center" wrapText="1"/>
    </xf>
    <xf numFmtId="0" fontId="17" fillId="0" borderId="17" xfId="0" applyNumberFormat="1" applyFont="1" applyFill="1" applyBorder="1" applyAlignment="1" applyProtection="1">
      <alignment horizontal="center" vertical="center" wrapText="1"/>
    </xf>
    <xf numFmtId="0" fontId="17" fillId="0" borderId="0" xfId="0" applyNumberFormat="1" applyFont="1" applyFill="1" applyBorder="1" applyAlignment="1" applyProtection="1">
      <alignment horizontal="center" vertical="center" wrapText="1"/>
    </xf>
    <xf numFmtId="0" fontId="17" fillId="0" borderId="59" xfId="0" applyNumberFormat="1" applyFont="1" applyFill="1" applyBorder="1" applyAlignment="1" applyProtection="1">
      <alignment horizontal="center" vertical="center" wrapText="1"/>
    </xf>
    <xf numFmtId="0" fontId="17" fillId="0" borderId="47" xfId="0" applyNumberFormat="1" applyFont="1" applyFill="1" applyBorder="1" applyAlignment="1" applyProtection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center" vertical="center" wrapText="1"/>
    </xf>
    <xf numFmtId="0" fontId="17" fillId="0" borderId="33" xfId="0" applyNumberFormat="1" applyFont="1" applyFill="1" applyBorder="1" applyAlignment="1" applyProtection="1">
      <alignment horizontal="center" vertical="center" wrapText="1"/>
    </xf>
    <xf numFmtId="0" fontId="17" fillId="0" borderId="75" xfId="0" applyNumberFormat="1" applyFont="1" applyFill="1" applyBorder="1" applyAlignment="1" applyProtection="1">
      <alignment horizontal="center" vertical="center"/>
    </xf>
    <xf numFmtId="0" fontId="17" fillId="0" borderId="17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17" fillId="0" borderId="59" xfId="0" applyNumberFormat="1" applyFont="1" applyFill="1" applyBorder="1" applyAlignment="1" applyProtection="1">
      <alignment horizontal="center" vertical="center"/>
    </xf>
    <xf numFmtId="0" fontId="32" fillId="0" borderId="75" xfId="0" applyNumberFormat="1" applyFont="1" applyFill="1" applyBorder="1" applyAlignment="1" applyProtection="1">
      <alignment horizontal="center" vertical="center"/>
    </xf>
    <xf numFmtId="0" fontId="32" fillId="0" borderId="76" xfId="0" applyNumberFormat="1" applyFont="1" applyFill="1" applyBorder="1" applyAlignment="1" applyProtection="1">
      <alignment horizontal="center" vertical="center"/>
    </xf>
    <xf numFmtId="0" fontId="32" fillId="0" borderId="17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59" xfId="0" applyNumberFormat="1" applyFont="1" applyFill="1" applyBorder="1" applyAlignment="1" applyProtection="1">
      <alignment horizontal="center"/>
    </xf>
    <xf numFmtId="0" fontId="10" fillId="0" borderId="6" xfId="0" applyNumberFormat="1" applyFont="1" applyFill="1" applyBorder="1" applyAlignment="1" applyProtection="1">
      <alignment horizontal="center"/>
    </xf>
    <xf numFmtId="0" fontId="10" fillId="0" borderId="33" xfId="0" applyNumberFormat="1" applyFont="1" applyFill="1" applyBorder="1" applyAlignment="1" applyProtection="1">
      <alignment horizontal="center"/>
    </xf>
    <xf numFmtId="0" fontId="22" fillId="0" borderId="17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75" xfId="0" applyNumberFormat="1" applyFont="1" applyFill="1" applyBorder="1" applyAlignment="1" applyProtection="1">
      <alignment horizontal="center" vertical="center" wrapText="1"/>
    </xf>
    <xf numFmtId="0" fontId="22" fillId="0" borderId="76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47" xfId="0" applyNumberFormat="1" applyFont="1" applyFill="1" applyBorder="1" applyAlignment="1" applyProtection="1">
      <alignment horizontal="center" vertical="center" wrapText="1"/>
    </xf>
    <xf numFmtId="0" fontId="22" fillId="0" borderId="6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5" fillId="0" borderId="17" xfId="0" applyNumberFormat="1" applyFont="1" applyFill="1" applyBorder="1" applyAlignment="1" applyProtection="1">
      <alignment horizontal="center" vertical="center"/>
    </xf>
    <xf numFmtId="0" fontId="15" fillId="0" borderId="59" xfId="0" applyNumberFormat="1" applyFont="1" applyFill="1" applyBorder="1" applyAlignment="1" applyProtection="1">
      <alignment horizontal="center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1" fillId="0" borderId="1" xfId="0" applyNumberFormat="1" applyFont="1" applyFill="1" applyBorder="1" applyAlignment="1" applyProtection="1">
      <alignment horizontal="center" vertical="center"/>
    </xf>
    <xf numFmtId="0" fontId="31" fillId="0" borderId="2" xfId="0" applyNumberFormat="1" applyFont="1" applyFill="1" applyBorder="1" applyAlignment="1" applyProtection="1">
      <alignment horizontal="center" vertical="center"/>
    </xf>
    <xf numFmtId="0" fontId="31" fillId="0" borderId="17" xfId="0" applyNumberFormat="1" applyFont="1" applyFill="1" applyBorder="1" applyAlignment="1" applyProtection="1">
      <alignment horizontal="center"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1" fillId="0" borderId="59" xfId="0" applyNumberFormat="1" applyFont="1" applyFill="1" applyBorder="1" applyAlignment="1" applyProtection="1">
      <alignment horizontal="center" vertical="center"/>
    </xf>
    <xf numFmtId="0" fontId="31" fillId="0" borderId="47" xfId="0" applyNumberFormat="1" applyFont="1" applyFill="1" applyBorder="1" applyAlignment="1" applyProtection="1">
      <alignment horizontal="center" vertical="center"/>
    </xf>
    <xf numFmtId="0" fontId="31" fillId="0" borderId="6" xfId="0" applyNumberFormat="1" applyFont="1" applyFill="1" applyBorder="1" applyAlignment="1" applyProtection="1">
      <alignment horizontal="center" vertical="center"/>
    </xf>
    <xf numFmtId="0" fontId="31" fillId="0" borderId="33" xfId="0" applyNumberFormat="1" applyFont="1" applyFill="1" applyBorder="1" applyAlignment="1" applyProtection="1">
      <alignment horizontal="center" vertical="center"/>
    </xf>
    <xf numFmtId="0" fontId="17" fillId="0" borderId="79" xfId="0" applyNumberFormat="1" applyFont="1" applyFill="1" applyBorder="1" applyAlignment="1" applyProtection="1">
      <alignment horizontal="center" vertical="center" wrapText="1"/>
    </xf>
    <xf numFmtId="0" fontId="17" fillId="0" borderId="80" xfId="0" applyNumberFormat="1" applyFont="1" applyFill="1" applyBorder="1" applyAlignment="1" applyProtection="1">
      <alignment horizontal="center" vertical="center"/>
    </xf>
    <xf numFmtId="0" fontId="17" fillId="0" borderId="1" xfId="0" applyNumberFormat="1" applyFont="1" applyFill="1" applyBorder="1" applyAlignment="1" applyProtection="1">
      <alignment horizontal="center" vertical="center" wrapText="1"/>
    </xf>
    <xf numFmtId="0" fontId="30" fillId="0" borderId="17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30" fillId="0" borderId="59" xfId="0" applyNumberFormat="1" applyFont="1" applyFill="1" applyBorder="1" applyAlignment="1" applyProtection="1">
      <alignment horizontal="center" vertical="center"/>
    </xf>
    <xf numFmtId="0" fontId="30" fillId="0" borderId="47" xfId="0" applyNumberFormat="1" applyFont="1" applyFill="1" applyBorder="1" applyAlignment="1" applyProtection="1">
      <alignment horizontal="center" vertical="center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30" fillId="0" borderId="33" xfId="0" applyNumberFormat="1" applyFont="1" applyFill="1" applyBorder="1" applyAlignment="1" applyProtection="1">
      <alignment horizontal="center" vertical="center"/>
    </xf>
    <xf numFmtId="0" fontId="29" fillId="0" borderId="4" xfId="0" applyNumberFormat="1" applyFont="1" applyFill="1" applyBorder="1" applyAlignment="1" applyProtection="1">
      <alignment horizontal="center" vertical="center"/>
    </xf>
    <xf numFmtId="0" fontId="29" fillId="0" borderId="1" xfId="0" applyNumberFormat="1" applyFont="1" applyFill="1" applyBorder="1" applyAlignment="1" applyProtection="1">
      <alignment horizontal="center" vertical="center"/>
    </xf>
    <xf numFmtId="0" fontId="29" fillId="0" borderId="2" xfId="0" applyNumberFormat="1" applyFont="1" applyFill="1" applyBorder="1" applyAlignment="1" applyProtection="1">
      <alignment horizontal="center" vertical="center"/>
    </xf>
    <xf numFmtId="0" fontId="29" fillId="0" borderId="47" xfId="0" applyNumberFormat="1" applyFont="1" applyFill="1" applyBorder="1" applyAlignment="1" applyProtection="1">
      <alignment horizontal="center" vertical="center"/>
    </xf>
    <xf numFmtId="0" fontId="29" fillId="0" borderId="6" xfId="0" applyNumberFormat="1" applyFont="1" applyFill="1" applyBorder="1" applyAlignment="1" applyProtection="1">
      <alignment horizontal="center" vertical="center"/>
    </xf>
    <xf numFmtId="0" fontId="29" fillId="0" borderId="33" xfId="0" applyNumberFormat="1" applyFont="1" applyFill="1" applyBorder="1" applyAlignment="1" applyProtection="1">
      <alignment horizontal="center" vertical="center"/>
    </xf>
    <xf numFmtId="0" fontId="17" fillId="0" borderId="21" xfId="0" applyNumberFormat="1" applyFont="1" applyFill="1" applyBorder="1" applyAlignment="1" applyProtection="1">
      <alignment horizontal="center" vertical="center" wrapText="1"/>
    </xf>
    <xf numFmtId="0" fontId="29" fillId="0" borderId="25" xfId="0" applyNumberFormat="1" applyFont="1" applyFill="1" applyBorder="1" applyAlignment="1" applyProtection="1">
      <alignment horizontal="center" vertical="center"/>
    </xf>
    <xf numFmtId="0" fontId="29" fillId="0" borderId="21" xfId="0" applyNumberFormat="1" applyFont="1" applyFill="1" applyBorder="1" applyAlignment="1" applyProtection="1">
      <alignment horizontal="center" vertical="center"/>
    </xf>
    <xf numFmtId="0" fontId="29" fillId="0" borderId="22" xfId="0" applyNumberFormat="1" applyFont="1" applyFill="1" applyBorder="1" applyAlignment="1" applyProtection="1">
      <alignment horizontal="center" vertical="center"/>
    </xf>
    <xf numFmtId="0" fontId="27" fillId="0" borderId="4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7" fillId="0" borderId="2" xfId="0" applyNumberFormat="1" applyFont="1" applyFill="1" applyBorder="1" applyAlignment="1" applyProtection="1">
      <alignment horizontal="center" vertical="center"/>
    </xf>
    <xf numFmtId="0" fontId="27" fillId="0" borderId="47" xfId="0" applyNumberFormat="1" applyFont="1" applyFill="1" applyBorder="1" applyAlignment="1" applyProtection="1">
      <alignment horizontal="center" vertical="center"/>
    </xf>
    <xf numFmtId="0" fontId="27" fillId="0" borderId="6" xfId="0" applyNumberFormat="1" applyFont="1" applyFill="1" applyBorder="1" applyAlignment="1" applyProtection="1">
      <alignment horizontal="center" vertical="center"/>
    </xf>
    <xf numFmtId="0" fontId="27" fillId="0" borderId="33" xfId="0" applyNumberFormat="1" applyFont="1" applyFill="1" applyBorder="1" applyAlignment="1" applyProtection="1">
      <alignment horizontal="center" vertical="center"/>
    </xf>
    <xf numFmtId="0" fontId="27" fillId="0" borderId="5" xfId="0" applyNumberFormat="1" applyFont="1" applyFill="1" applyBorder="1" applyAlignment="1" applyProtection="1">
      <alignment horizontal="center" vertical="center"/>
    </xf>
    <xf numFmtId="0" fontId="27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33" xfId="0" applyNumberFormat="1" applyFont="1" applyFill="1" applyBorder="1" applyAlignment="1" applyProtection="1">
      <alignment horizontal="center" vertical="center" wrapText="1"/>
    </xf>
    <xf numFmtId="0" fontId="18" fillId="0" borderId="4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0" fontId="18" fillId="0" borderId="2" xfId="0" applyNumberFormat="1" applyFont="1" applyFill="1" applyBorder="1" applyAlignment="1" applyProtection="1">
      <alignment horizontal="center" vertical="center"/>
    </xf>
    <xf numFmtId="0" fontId="18" fillId="0" borderId="47" xfId="0" applyNumberFormat="1" applyFont="1" applyFill="1" applyBorder="1" applyAlignment="1" applyProtection="1">
      <alignment horizontal="center" vertical="center"/>
    </xf>
    <xf numFmtId="0" fontId="18" fillId="0" borderId="6" xfId="0" applyNumberFormat="1" applyFont="1" applyFill="1" applyBorder="1" applyAlignment="1" applyProtection="1">
      <alignment horizontal="center" vertical="center"/>
    </xf>
    <xf numFmtId="0" fontId="18" fillId="0" borderId="33" xfId="0" applyNumberFormat="1" applyFont="1" applyFill="1" applyBorder="1" applyAlignment="1" applyProtection="1">
      <alignment horizontal="center" vertical="center"/>
    </xf>
    <xf numFmtId="0" fontId="28" fillId="0" borderId="37" xfId="0" applyNumberFormat="1" applyFont="1" applyFill="1" applyBorder="1" applyAlignment="1" applyProtection="1">
      <alignment horizontal="center" vertical="center"/>
    </xf>
    <xf numFmtId="0" fontId="28" fillId="0" borderId="1" xfId="0" applyNumberFormat="1" applyFont="1" applyFill="1" applyBorder="1" applyAlignment="1" applyProtection="1">
      <alignment horizontal="center" vertical="center"/>
    </xf>
    <xf numFmtId="0" fontId="28" fillId="0" borderId="2" xfId="0" applyNumberFormat="1" applyFont="1" applyFill="1" applyBorder="1" applyAlignment="1" applyProtection="1">
      <alignment horizontal="center" vertical="center"/>
    </xf>
    <xf numFmtId="0" fontId="28" fillId="0" borderId="32" xfId="0" applyNumberFormat="1" applyFont="1" applyFill="1" applyBorder="1" applyAlignment="1" applyProtection="1">
      <alignment horizontal="center" vertical="center"/>
    </xf>
    <xf numFmtId="0" fontId="28" fillId="0" borderId="6" xfId="0" applyNumberFormat="1" applyFont="1" applyFill="1" applyBorder="1" applyAlignment="1" applyProtection="1">
      <alignment horizontal="center" vertical="center"/>
    </xf>
    <xf numFmtId="0" fontId="28" fillId="0" borderId="33" xfId="0" applyNumberFormat="1" applyFont="1" applyFill="1" applyBorder="1" applyAlignment="1" applyProtection="1">
      <alignment horizontal="center" vertical="center"/>
    </xf>
    <xf numFmtId="0" fontId="28" fillId="0" borderId="38" xfId="0" applyNumberFormat="1" applyFont="1" applyFill="1" applyBorder="1" applyAlignment="1" applyProtection="1">
      <alignment horizontal="center" vertical="center"/>
    </xf>
    <xf numFmtId="0" fontId="28" fillId="0" borderId="21" xfId="0" applyNumberFormat="1" applyFont="1" applyFill="1" applyBorder="1" applyAlignment="1" applyProtection="1">
      <alignment horizontal="center" vertical="center"/>
    </xf>
    <xf numFmtId="0" fontId="28" fillId="0" borderId="22" xfId="0" applyNumberFormat="1" applyFont="1" applyFill="1" applyBorder="1" applyAlignment="1" applyProtection="1">
      <alignment horizontal="center" vertical="center"/>
    </xf>
    <xf numFmtId="0" fontId="15" fillId="0" borderId="25" xfId="0" applyNumberFormat="1" applyFont="1" applyFill="1" applyBorder="1" applyAlignment="1" applyProtection="1">
      <alignment horizontal="center" vertical="center" wrapText="1"/>
    </xf>
    <xf numFmtId="0" fontId="15" fillId="0" borderId="21" xfId="0" applyNumberFormat="1" applyFont="1" applyFill="1" applyBorder="1" applyAlignment="1" applyProtection="1">
      <alignment horizontal="center" vertical="center" wrapText="1"/>
    </xf>
    <xf numFmtId="0" fontId="15" fillId="0" borderId="22" xfId="0" applyNumberFormat="1" applyFont="1" applyFill="1" applyBorder="1" applyAlignment="1" applyProtection="1">
      <alignment horizontal="center" vertical="center" wrapText="1"/>
    </xf>
    <xf numFmtId="0" fontId="27" fillId="0" borderId="25" xfId="0" applyNumberFormat="1" applyFont="1" applyFill="1" applyBorder="1" applyAlignment="1" applyProtection="1">
      <alignment horizontal="center" vertical="center"/>
    </xf>
    <xf numFmtId="0" fontId="27" fillId="0" borderId="21" xfId="0" applyNumberFormat="1" applyFont="1" applyFill="1" applyBorder="1" applyAlignment="1" applyProtection="1">
      <alignment horizontal="center" vertical="center"/>
    </xf>
    <xf numFmtId="0" fontId="27" fillId="0" borderId="22" xfId="0" applyNumberFormat="1" applyFont="1" applyFill="1" applyBorder="1" applyAlignment="1" applyProtection="1">
      <alignment horizontal="center" vertical="center"/>
    </xf>
    <xf numFmtId="0" fontId="18" fillId="0" borderId="25" xfId="0" applyNumberFormat="1" applyFont="1" applyFill="1" applyBorder="1" applyAlignment="1" applyProtection="1">
      <alignment horizontal="center" vertical="center"/>
    </xf>
    <xf numFmtId="0" fontId="18" fillId="0" borderId="21" xfId="0" applyNumberFormat="1" applyFont="1" applyFill="1" applyBorder="1" applyAlignment="1" applyProtection="1">
      <alignment horizontal="center" vertical="center"/>
    </xf>
    <xf numFmtId="0" fontId="18" fillId="0" borderId="22" xfId="0" applyNumberFormat="1" applyFont="1" applyFill="1" applyBorder="1" applyAlignment="1" applyProtection="1">
      <alignment horizontal="center" vertical="center"/>
    </xf>
    <xf numFmtId="0" fontId="27" fillId="0" borderId="26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3" borderId="34" xfId="1" applyNumberFormat="1" applyFont="1" applyFill="1" applyBorder="1" applyAlignment="1" applyProtection="1">
      <alignment horizontal="center" vertical="center" shrinkToFit="1"/>
    </xf>
    <xf numFmtId="0" fontId="13" fillId="3" borderId="35" xfId="1" applyNumberFormat="1" applyFont="1" applyFill="1" applyBorder="1" applyAlignment="1" applyProtection="1">
      <alignment horizontal="center" vertical="center" shrinkToFit="1"/>
    </xf>
    <xf numFmtId="0" fontId="13" fillId="3" borderId="81" xfId="1" applyNumberFormat="1" applyFont="1" applyFill="1" applyBorder="1" applyAlignment="1" applyProtection="1">
      <alignment horizontal="center" vertical="center" shrinkToFit="1"/>
    </xf>
    <xf numFmtId="0" fontId="13" fillId="3" borderId="54" xfId="1" applyNumberFormat="1" applyFont="1" applyFill="1" applyBorder="1" applyAlignment="1" applyProtection="1">
      <alignment horizontal="center" vertical="center" shrinkToFit="1"/>
    </xf>
    <xf numFmtId="0" fontId="13" fillId="0" borderId="60" xfId="1" applyNumberFormat="1" applyFont="1" applyFill="1" applyBorder="1" applyAlignment="1" applyProtection="1">
      <alignment horizontal="center" vertical="center" wrapText="1" shrinkToFit="1"/>
    </xf>
    <xf numFmtId="0" fontId="13" fillId="0" borderId="61" xfId="1" applyNumberFormat="1" applyFont="1" applyFill="1" applyBorder="1" applyAlignment="1" applyProtection="1">
      <alignment horizontal="center" vertical="center" wrapText="1" shrinkToFit="1"/>
    </xf>
    <xf numFmtId="0" fontId="13" fillId="0" borderId="62" xfId="1" applyNumberFormat="1" applyFont="1" applyFill="1" applyBorder="1" applyAlignment="1" applyProtection="1">
      <alignment horizontal="center" vertical="center" wrapText="1" shrinkToFit="1"/>
    </xf>
    <xf numFmtId="0" fontId="13" fillId="0" borderId="82" xfId="1" applyNumberFormat="1" applyFont="1" applyFill="1" applyBorder="1" applyAlignment="1" applyProtection="1">
      <alignment horizontal="left" vertical="top" shrinkToFit="1"/>
    </xf>
    <xf numFmtId="0" fontId="13" fillId="0" borderId="61" xfId="1" applyNumberFormat="1" applyFont="1" applyFill="1" applyBorder="1" applyAlignment="1" applyProtection="1">
      <alignment horizontal="left" vertical="top" shrinkToFit="1"/>
    </xf>
    <xf numFmtId="0" fontId="13" fillId="0" borderId="62" xfId="1" applyNumberFormat="1" applyFont="1" applyFill="1" applyBorder="1" applyAlignment="1" applyProtection="1">
      <alignment horizontal="left" vertical="top" shrinkToFit="1"/>
    </xf>
    <xf numFmtId="0" fontId="13" fillId="0" borderId="0" xfId="1" applyNumberFormat="1" applyFont="1" applyFill="1" applyBorder="1" applyAlignment="1" applyProtection="1">
      <alignment horizontal="center" vertical="center" shrinkToFit="1"/>
    </xf>
    <xf numFmtId="49" fontId="37" fillId="0" borderId="6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 2" xfId="1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/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/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/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/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/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/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 cmpd="sng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 cmpd="sng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16</xdr:row>
      <xdr:rowOff>0</xdr:rowOff>
    </xdr:to>
    <xdr:sp macro="" textlink="">
      <xdr:nvSpPr>
        <xdr:cNvPr id="3074" name="直線コネクタ 4"/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22</xdr:row>
      <xdr:rowOff>0</xdr:rowOff>
    </xdr:to>
    <xdr:sp macro="" textlink="">
      <xdr:nvSpPr>
        <xdr:cNvPr id="3075" name="直線コネクタ 6"/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/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/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28</xdr:row>
      <xdr:rowOff>0</xdr:rowOff>
    </xdr:to>
    <xdr:sp macro="" textlink="">
      <xdr:nvSpPr>
        <xdr:cNvPr id="3078" name="直線コネクタ 10"/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22</xdr:row>
      <xdr:rowOff>0</xdr:rowOff>
    </xdr:to>
    <xdr:sp macro="" textlink="">
      <xdr:nvSpPr>
        <xdr:cNvPr id="3079" name="直線コネクタ 12"/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24</xdr:row>
      <xdr:rowOff>0</xdr:rowOff>
    </xdr:to>
    <xdr:sp macro="" textlink="">
      <xdr:nvSpPr>
        <xdr:cNvPr id="3080" name="直線コネクタ 18"/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26</xdr:row>
      <xdr:rowOff>0</xdr:rowOff>
    </xdr:to>
    <xdr:sp macro="" textlink="">
      <xdr:nvSpPr>
        <xdr:cNvPr id="3081" name="直線コネクタ 19"/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28</xdr:row>
      <xdr:rowOff>0</xdr:rowOff>
    </xdr:to>
    <xdr:sp macro="" textlink="">
      <xdr:nvSpPr>
        <xdr:cNvPr id="3082" name="直線コネクタ 20"/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/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/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/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/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/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/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/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/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/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/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/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/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/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/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/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/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/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/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/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/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/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/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/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/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/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/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/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/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/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37" zoomScale="75" zoomScaleNormal="100" workbookViewId="0">
      <selection activeCell="A55" sqref="A55:T55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68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</row>
    <row r="2" spans="1:51" ht="14.45" customHeight="1">
      <c r="A2" s="70" t="s">
        <v>1</v>
      </c>
      <c r="B2" s="71"/>
      <c r="C2" s="72" t="s">
        <v>2</v>
      </c>
      <c r="D2" s="73"/>
      <c r="E2" s="73"/>
      <c r="F2" s="73"/>
      <c r="G2" s="73"/>
      <c r="H2" s="73"/>
      <c r="I2" s="74"/>
      <c r="J2" s="75" t="s">
        <v>3</v>
      </c>
      <c r="K2" s="76"/>
      <c r="L2" s="76"/>
      <c r="M2" s="76"/>
      <c r="N2" s="76"/>
      <c r="O2" s="77"/>
      <c r="P2" s="75" t="s">
        <v>4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9" t="s">
        <v>5</v>
      </c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5"/>
      <c r="AT2" s="48"/>
      <c r="AV2" s="1" t="s">
        <v>6</v>
      </c>
      <c r="AW2" t="s">
        <v>7</v>
      </c>
      <c r="AX2" t="s">
        <v>8</v>
      </c>
    </row>
    <row r="3" spans="1:51" ht="24" customHeight="1">
      <c r="A3" s="80" t="s">
        <v>9</v>
      </c>
      <c r="B3" s="81"/>
      <c r="C3" s="82" t="s">
        <v>10</v>
      </c>
      <c r="D3" s="83"/>
      <c r="E3" s="83"/>
      <c r="F3" s="83"/>
      <c r="G3" s="83"/>
      <c r="H3" s="83"/>
      <c r="I3" s="84"/>
      <c r="J3" s="85" t="s">
        <v>6</v>
      </c>
      <c r="K3" s="86"/>
      <c r="L3" s="86"/>
      <c r="M3" s="86"/>
      <c r="N3" s="86"/>
      <c r="O3" s="87"/>
      <c r="P3" s="88" t="s">
        <v>11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90" t="s">
        <v>7</v>
      </c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1"/>
      <c r="AT3" s="49"/>
      <c r="AV3" s="1" t="s">
        <v>12</v>
      </c>
      <c r="AW3" t="s">
        <v>13</v>
      </c>
      <c r="AX3" t="s">
        <v>14</v>
      </c>
      <c r="AY3" t="s">
        <v>15</v>
      </c>
    </row>
    <row r="4" spans="1:51" ht="20.100000000000001" customHeight="1">
      <c r="A4" s="92" t="s">
        <v>16</v>
      </c>
      <c r="B4" s="93"/>
      <c r="C4" s="94">
        <v>435043132</v>
      </c>
      <c r="D4" s="95"/>
      <c r="E4" s="95"/>
      <c r="F4" s="95"/>
      <c r="G4" s="95"/>
      <c r="H4" s="95"/>
      <c r="I4" s="96"/>
      <c r="J4" s="97" t="s">
        <v>17</v>
      </c>
      <c r="K4" s="98"/>
      <c r="L4" s="98"/>
      <c r="M4" s="98"/>
      <c r="N4" s="98"/>
      <c r="O4" s="99"/>
      <c r="P4" s="100" t="s">
        <v>18</v>
      </c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1"/>
      <c r="AT4" s="49"/>
      <c r="AV4" s="1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2" t="s">
        <v>20</v>
      </c>
      <c r="B5" s="103"/>
      <c r="C5" s="104"/>
      <c r="D5" s="105"/>
      <c r="E5" s="105"/>
      <c r="F5" s="105"/>
      <c r="G5" s="105"/>
      <c r="H5" s="105"/>
      <c r="I5" s="106"/>
      <c r="J5" s="107">
        <v>12007</v>
      </c>
      <c r="K5" s="107"/>
      <c r="L5" s="107"/>
      <c r="M5" s="107"/>
      <c r="N5" s="107"/>
      <c r="O5" s="107"/>
      <c r="P5" s="108" t="s">
        <v>21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8" t="s">
        <v>22</v>
      </c>
      <c r="AF5" s="109"/>
      <c r="AG5" s="109"/>
      <c r="AH5" s="109"/>
      <c r="AI5" s="109"/>
      <c r="AJ5" s="109"/>
      <c r="AK5" s="110"/>
      <c r="AL5" s="110"/>
      <c r="AM5" s="110"/>
      <c r="AN5" s="110"/>
      <c r="AO5" s="110"/>
      <c r="AP5" s="110"/>
      <c r="AQ5" s="110"/>
      <c r="AR5" s="110"/>
      <c r="AS5" s="111"/>
      <c r="AT5" s="49"/>
      <c r="AV5" s="1" t="s">
        <v>23</v>
      </c>
      <c r="AW5" t="s">
        <v>24</v>
      </c>
    </row>
    <row r="6" spans="1:51" ht="22.5" customHeight="1">
      <c r="A6" s="190" t="s">
        <v>25</v>
      </c>
      <c r="B6" s="193"/>
      <c r="C6" s="112" t="s">
        <v>26</v>
      </c>
      <c r="D6" s="113"/>
      <c r="E6" s="114" t="s">
        <v>27</v>
      </c>
      <c r="F6" s="115"/>
      <c r="G6" s="116" t="s">
        <v>28</v>
      </c>
      <c r="H6" s="116"/>
      <c r="I6" s="116"/>
      <c r="J6" s="116" t="s">
        <v>29</v>
      </c>
      <c r="K6" s="116"/>
      <c r="L6" s="116"/>
      <c r="M6" s="116" t="s">
        <v>30</v>
      </c>
      <c r="N6" s="116"/>
      <c r="O6" s="116"/>
      <c r="P6" s="101" t="s">
        <v>31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8" t="s">
        <v>32</v>
      </c>
      <c r="AL6" s="118"/>
      <c r="AM6" s="118"/>
      <c r="AN6" s="118"/>
      <c r="AO6" s="118"/>
      <c r="AP6" s="118"/>
      <c r="AQ6" s="118"/>
      <c r="AR6" s="118"/>
      <c r="AS6" s="118"/>
      <c r="AT6" s="50" t="s">
        <v>33</v>
      </c>
    </row>
    <row r="7" spans="1:51" ht="13.5" customHeight="1">
      <c r="A7" s="190"/>
      <c r="B7" s="193"/>
      <c r="C7" s="119" t="s">
        <v>34</v>
      </c>
      <c r="D7" s="120"/>
      <c r="E7" s="121" t="s">
        <v>35</v>
      </c>
      <c r="F7" s="122"/>
      <c r="G7" s="245">
        <v>513652763</v>
      </c>
      <c r="H7" s="245"/>
      <c r="I7" s="245"/>
      <c r="J7" s="245">
        <v>27507</v>
      </c>
      <c r="K7" s="245"/>
      <c r="L7" s="245"/>
      <c r="M7" s="218"/>
      <c r="N7" s="218"/>
      <c r="O7" s="218"/>
      <c r="P7" s="123" t="s">
        <v>36</v>
      </c>
      <c r="Q7" s="124"/>
      <c r="R7" s="125" t="s">
        <v>37</v>
      </c>
      <c r="S7" s="125"/>
      <c r="T7" s="125"/>
      <c r="U7" s="125"/>
      <c r="V7" s="15" t="s">
        <v>38</v>
      </c>
      <c r="W7" s="126" t="s">
        <v>39</v>
      </c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6" t="s">
        <v>40</v>
      </c>
      <c r="AL7" s="127" t="s">
        <v>41</v>
      </c>
      <c r="AM7" s="127"/>
      <c r="AN7" s="127"/>
      <c r="AO7" s="127"/>
      <c r="AP7" s="127"/>
      <c r="AQ7" s="127"/>
      <c r="AR7" s="127"/>
      <c r="AS7" s="51" t="s">
        <v>42</v>
      </c>
      <c r="AT7" s="200">
        <v>42</v>
      </c>
    </row>
    <row r="8" spans="1:51" ht="18" customHeight="1">
      <c r="A8" s="190"/>
      <c r="B8" s="193"/>
      <c r="C8" s="128" t="s">
        <v>43</v>
      </c>
      <c r="D8" s="129"/>
      <c r="E8" s="130" t="s">
        <v>44</v>
      </c>
      <c r="F8" s="131"/>
      <c r="G8" s="245"/>
      <c r="H8" s="245"/>
      <c r="I8" s="245"/>
      <c r="J8" s="245"/>
      <c r="K8" s="245"/>
      <c r="L8" s="245"/>
      <c r="M8" s="218"/>
      <c r="N8" s="218"/>
      <c r="O8" s="218"/>
      <c r="P8" s="132" t="s">
        <v>45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4" t="s">
        <v>46</v>
      </c>
      <c r="AL8" s="135"/>
      <c r="AM8" s="135"/>
      <c r="AN8" s="135"/>
      <c r="AO8" s="18" t="s">
        <v>38</v>
      </c>
      <c r="AP8" s="135" t="s">
        <v>47</v>
      </c>
      <c r="AQ8" s="135"/>
      <c r="AR8" s="135"/>
      <c r="AS8" s="136"/>
      <c r="AT8" s="200"/>
    </row>
    <row r="9" spans="1:51" ht="14.45" customHeight="1">
      <c r="A9" s="190" t="s">
        <v>48</v>
      </c>
      <c r="B9" s="193"/>
      <c r="C9" s="119" t="s">
        <v>49</v>
      </c>
      <c r="D9" s="120"/>
      <c r="E9" s="121" t="s">
        <v>50</v>
      </c>
      <c r="F9" s="122"/>
      <c r="G9" s="245">
        <v>514765414</v>
      </c>
      <c r="H9" s="245"/>
      <c r="I9" s="245"/>
      <c r="J9" s="245"/>
      <c r="K9" s="245"/>
      <c r="L9" s="245"/>
      <c r="M9" s="218"/>
      <c r="N9" s="218"/>
      <c r="O9" s="218"/>
      <c r="P9" s="123" t="s">
        <v>36</v>
      </c>
      <c r="Q9" s="124"/>
      <c r="R9" s="125" t="s">
        <v>37</v>
      </c>
      <c r="S9" s="125"/>
      <c r="T9" s="125"/>
      <c r="U9" s="125"/>
      <c r="V9" s="15" t="s">
        <v>38</v>
      </c>
      <c r="W9" s="126" t="s">
        <v>51</v>
      </c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37"/>
      <c r="AK9" s="16" t="s">
        <v>40</v>
      </c>
      <c r="AL9" s="127" t="s">
        <v>41</v>
      </c>
      <c r="AM9" s="127"/>
      <c r="AN9" s="127"/>
      <c r="AO9" s="127"/>
      <c r="AP9" s="127"/>
      <c r="AQ9" s="127"/>
      <c r="AR9" s="127"/>
      <c r="AS9" s="51" t="s">
        <v>42</v>
      </c>
      <c r="AT9" s="201">
        <v>46</v>
      </c>
    </row>
    <row r="10" spans="1:51" ht="18" customHeight="1">
      <c r="A10" s="190"/>
      <c r="B10" s="193"/>
      <c r="C10" s="128" t="s">
        <v>52</v>
      </c>
      <c r="D10" s="129"/>
      <c r="E10" s="130" t="s">
        <v>53</v>
      </c>
      <c r="F10" s="131"/>
      <c r="G10" s="245"/>
      <c r="H10" s="245"/>
      <c r="I10" s="245"/>
      <c r="J10" s="245"/>
      <c r="K10" s="245"/>
      <c r="L10" s="245"/>
      <c r="M10" s="218"/>
      <c r="N10" s="218"/>
      <c r="O10" s="218"/>
      <c r="P10" s="132" t="s">
        <v>54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8"/>
      <c r="AK10" s="134" t="s">
        <v>55</v>
      </c>
      <c r="AL10" s="135"/>
      <c r="AM10" s="135"/>
      <c r="AN10" s="135"/>
      <c r="AO10" s="18" t="s">
        <v>38</v>
      </c>
      <c r="AP10" s="135" t="s">
        <v>56</v>
      </c>
      <c r="AQ10" s="135"/>
      <c r="AR10" s="135"/>
      <c r="AS10" s="136"/>
      <c r="AT10" s="201"/>
    </row>
    <row r="11" spans="1:51" ht="14.45" customHeight="1">
      <c r="A11" s="190" t="s">
        <v>57</v>
      </c>
      <c r="B11" s="193"/>
      <c r="C11" s="119" t="s">
        <v>58</v>
      </c>
      <c r="D11" s="120"/>
      <c r="E11" s="121" t="s">
        <v>59</v>
      </c>
      <c r="F11" s="122"/>
      <c r="G11" s="245">
        <v>507374679</v>
      </c>
      <c r="H11" s="245"/>
      <c r="I11" s="245"/>
      <c r="J11" s="245">
        <v>18449</v>
      </c>
      <c r="K11" s="245"/>
      <c r="L11" s="245"/>
      <c r="M11" s="218"/>
      <c r="N11" s="218"/>
      <c r="O11" s="218"/>
      <c r="P11" s="123" t="s">
        <v>36</v>
      </c>
      <c r="Q11" s="124"/>
      <c r="R11" s="125" t="s">
        <v>37</v>
      </c>
      <c r="S11" s="125"/>
      <c r="T11" s="125"/>
      <c r="U11" s="125"/>
      <c r="V11" s="15" t="s">
        <v>38</v>
      </c>
      <c r="W11" s="126" t="s">
        <v>60</v>
      </c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37"/>
      <c r="AK11" s="16" t="s">
        <v>40</v>
      </c>
      <c r="AL11" s="127" t="s">
        <v>41</v>
      </c>
      <c r="AM11" s="127"/>
      <c r="AN11" s="127"/>
      <c r="AO11" s="127"/>
      <c r="AP11" s="127"/>
      <c r="AQ11" s="127"/>
      <c r="AR11" s="127"/>
      <c r="AS11" s="51" t="s">
        <v>42</v>
      </c>
      <c r="AT11" s="201">
        <v>54</v>
      </c>
    </row>
    <row r="12" spans="1:51" ht="18" customHeight="1">
      <c r="A12" s="190"/>
      <c r="B12" s="193"/>
      <c r="C12" s="128" t="s">
        <v>61</v>
      </c>
      <c r="D12" s="129"/>
      <c r="E12" s="130" t="s">
        <v>62</v>
      </c>
      <c r="F12" s="131"/>
      <c r="G12" s="245"/>
      <c r="H12" s="245"/>
      <c r="I12" s="245"/>
      <c r="J12" s="245"/>
      <c r="K12" s="245"/>
      <c r="L12" s="245"/>
      <c r="M12" s="218"/>
      <c r="N12" s="218"/>
      <c r="O12" s="218"/>
      <c r="P12" s="132" t="s">
        <v>63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8"/>
      <c r="AK12" s="134" t="s">
        <v>64</v>
      </c>
      <c r="AL12" s="135"/>
      <c r="AM12" s="135"/>
      <c r="AN12" s="135"/>
      <c r="AO12" s="18" t="s">
        <v>38</v>
      </c>
      <c r="AP12" s="135" t="s">
        <v>65</v>
      </c>
      <c r="AQ12" s="135"/>
      <c r="AR12" s="135"/>
      <c r="AS12" s="136"/>
      <c r="AT12" s="201"/>
    </row>
    <row r="13" spans="1:51" ht="15" customHeight="1">
      <c r="A13" s="190" t="s">
        <v>66</v>
      </c>
      <c r="B13" s="193"/>
      <c r="C13" s="119" t="s">
        <v>58</v>
      </c>
      <c r="D13" s="120"/>
      <c r="E13" s="121" t="s">
        <v>59</v>
      </c>
      <c r="F13" s="122"/>
      <c r="G13" s="213"/>
      <c r="H13" s="213"/>
      <c r="I13" s="213"/>
      <c r="J13" s="213"/>
      <c r="K13" s="213"/>
      <c r="L13" s="213"/>
      <c r="M13" s="213"/>
      <c r="N13" s="213"/>
      <c r="O13" s="213"/>
      <c r="P13" s="41"/>
      <c r="Q13" s="42"/>
      <c r="R13" s="139"/>
      <c r="S13" s="139"/>
      <c r="T13" s="139"/>
      <c r="U13" s="139"/>
      <c r="V13" s="43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40"/>
      <c r="AK13" s="52"/>
      <c r="AL13" s="141"/>
      <c r="AM13" s="141"/>
      <c r="AN13" s="141"/>
      <c r="AO13" s="141"/>
      <c r="AP13" s="141"/>
      <c r="AQ13" s="141"/>
      <c r="AR13" s="141"/>
      <c r="AS13" s="53"/>
      <c r="AT13" s="202"/>
    </row>
    <row r="14" spans="1:51" ht="18" customHeight="1">
      <c r="A14" s="190"/>
      <c r="B14" s="193"/>
      <c r="C14" s="128" t="s">
        <v>61</v>
      </c>
      <c r="D14" s="129"/>
      <c r="E14" s="130" t="s">
        <v>62</v>
      </c>
      <c r="F14" s="131"/>
      <c r="G14" s="213"/>
      <c r="H14" s="213"/>
      <c r="I14" s="213"/>
      <c r="J14" s="213"/>
      <c r="K14" s="213"/>
      <c r="L14" s="213"/>
      <c r="M14" s="213"/>
      <c r="N14" s="213"/>
      <c r="O14" s="213"/>
      <c r="P14" s="142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4"/>
      <c r="AK14" s="145"/>
      <c r="AL14" s="146"/>
      <c r="AM14" s="146"/>
      <c r="AN14" s="146"/>
      <c r="AO14" s="54"/>
      <c r="AP14" s="146"/>
      <c r="AQ14" s="146"/>
      <c r="AR14" s="146"/>
      <c r="AS14" s="147"/>
      <c r="AT14" s="202"/>
    </row>
    <row r="15" spans="1:51" ht="15" customHeight="1">
      <c r="A15" s="219" t="s">
        <v>67</v>
      </c>
      <c r="B15" s="193"/>
      <c r="C15" s="119" t="s">
        <v>68</v>
      </c>
      <c r="D15" s="120"/>
      <c r="E15" s="121" t="s">
        <v>69</v>
      </c>
      <c r="F15" s="122"/>
      <c r="G15" s="213"/>
      <c r="H15" s="213"/>
      <c r="I15" s="213"/>
      <c r="J15" s="213"/>
      <c r="K15" s="213"/>
      <c r="L15" s="213"/>
      <c r="M15" s="213"/>
      <c r="N15" s="213"/>
      <c r="O15" s="213"/>
      <c r="P15" s="123" t="s">
        <v>36</v>
      </c>
      <c r="Q15" s="124"/>
      <c r="R15" s="125" t="s">
        <v>37</v>
      </c>
      <c r="S15" s="125"/>
      <c r="T15" s="125"/>
      <c r="U15" s="125"/>
      <c r="V15" s="15" t="s">
        <v>38</v>
      </c>
      <c r="W15" s="126" t="s">
        <v>60</v>
      </c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37"/>
      <c r="AK15" s="16" t="s">
        <v>40</v>
      </c>
      <c r="AL15" s="127" t="s">
        <v>41</v>
      </c>
      <c r="AM15" s="127"/>
      <c r="AN15" s="127"/>
      <c r="AO15" s="127"/>
      <c r="AP15" s="127"/>
      <c r="AQ15" s="127"/>
      <c r="AR15" s="127"/>
      <c r="AS15" s="51" t="s">
        <v>42</v>
      </c>
      <c r="AT15" s="201">
        <v>51</v>
      </c>
    </row>
    <row r="16" spans="1:51" ht="18" customHeight="1">
      <c r="A16" s="190"/>
      <c r="B16" s="193"/>
      <c r="C16" s="128" t="s">
        <v>70</v>
      </c>
      <c r="D16" s="129"/>
      <c r="E16" s="130" t="s">
        <v>71</v>
      </c>
      <c r="F16" s="131"/>
      <c r="G16" s="213"/>
      <c r="H16" s="213"/>
      <c r="I16" s="213"/>
      <c r="J16" s="213"/>
      <c r="K16" s="213"/>
      <c r="L16" s="213"/>
      <c r="M16" s="213"/>
      <c r="N16" s="213"/>
      <c r="O16" s="213"/>
      <c r="P16" s="132" t="s">
        <v>72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8"/>
      <c r="AK16" s="134" t="s">
        <v>73</v>
      </c>
      <c r="AL16" s="135"/>
      <c r="AM16" s="135"/>
      <c r="AN16" s="135"/>
      <c r="AO16" s="18" t="s">
        <v>38</v>
      </c>
      <c r="AP16" s="135" t="s">
        <v>74</v>
      </c>
      <c r="AQ16" s="135"/>
      <c r="AR16" s="135"/>
      <c r="AS16" s="136"/>
      <c r="AT16" s="201"/>
    </row>
    <row r="17" spans="1:46">
      <c r="A17" s="190" t="s">
        <v>75</v>
      </c>
      <c r="B17" s="193"/>
      <c r="C17" s="221" t="str">
        <f>IF(P16="","",P16)</f>
        <v>千葉県八千代市八千代台北9-12-6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190"/>
      <c r="B18" s="193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190" t="s">
        <v>76</v>
      </c>
      <c r="B19" s="193"/>
      <c r="C19" s="221" t="str">
        <f>IF(AL15="","",AL15&amp;"-"&amp;AK16&amp;"-"&amp;AP16)</f>
        <v>047-486-6775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190"/>
      <c r="B20" s="193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190" t="s">
        <v>77</v>
      </c>
      <c r="B21" s="193"/>
      <c r="C21" s="203">
        <v>90</v>
      </c>
      <c r="D21" s="204"/>
      <c r="E21" s="204">
        <v>5527</v>
      </c>
      <c r="F21" s="204"/>
      <c r="G21" s="204">
        <v>3208</v>
      </c>
      <c r="H21" s="204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191"/>
      <c r="B22" s="220"/>
      <c r="C22" s="205"/>
      <c r="D22" s="206"/>
      <c r="E22" s="206"/>
      <c r="F22" s="206"/>
      <c r="G22" s="206"/>
      <c r="H22" s="206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84" t="s">
        <v>78</v>
      </c>
      <c r="B23" s="192" t="s">
        <v>79</v>
      </c>
      <c r="C23" s="148" t="s">
        <v>80</v>
      </c>
      <c r="D23" s="149"/>
      <c r="E23" s="150" t="s">
        <v>81</v>
      </c>
      <c r="F23" s="151"/>
      <c r="G23" s="192" t="s">
        <v>82</v>
      </c>
      <c r="H23" s="192"/>
      <c r="I23" s="192" t="s">
        <v>83</v>
      </c>
      <c r="J23" s="192"/>
      <c r="K23" s="192"/>
      <c r="L23" s="192"/>
      <c r="M23" s="192" t="s">
        <v>84</v>
      </c>
      <c r="N23" s="192"/>
      <c r="O23" s="192"/>
      <c r="P23" s="242" t="s">
        <v>85</v>
      </c>
      <c r="Q23" s="192"/>
      <c r="R23" s="192"/>
      <c r="S23" s="192"/>
      <c r="T23" s="243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85"/>
      <c r="B24" s="193"/>
      <c r="C24" s="152" t="s">
        <v>86</v>
      </c>
      <c r="D24" s="153"/>
      <c r="E24" s="154" t="s">
        <v>87</v>
      </c>
      <c r="F24" s="155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244"/>
      <c r="U24" s="2"/>
      <c r="V24" s="2"/>
      <c r="W24" s="2"/>
      <c r="X24" s="2"/>
      <c r="Y24" s="156" t="s">
        <v>88</v>
      </c>
      <c r="Z24" s="78"/>
      <c r="AA24" s="78"/>
      <c r="AB24" s="78"/>
      <c r="AC24" s="78"/>
      <c r="AD24" s="78"/>
      <c r="AE24" s="78"/>
      <c r="AF24" s="78"/>
      <c r="AG24" s="157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86">
        <v>1</v>
      </c>
      <c r="B25" s="194" t="s">
        <v>89</v>
      </c>
      <c r="C25" s="119" t="s">
        <v>90</v>
      </c>
      <c r="D25" s="120"/>
      <c r="E25" s="121" t="s">
        <v>91</v>
      </c>
      <c r="F25" s="122"/>
      <c r="G25" s="214">
        <v>5</v>
      </c>
      <c r="H25" s="215"/>
      <c r="I25" s="246" t="s">
        <v>92</v>
      </c>
      <c r="J25" s="247"/>
      <c r="K25" s="247"/>
      <c r="L25" s="247"/>
      <c r="M25" s="247">
        <v>513657154</v>
      </c>
      <c r="N25" s="247"/>
      <c r="O25" s="247"/>
      <c r="P25" s="214">
        <v>146</v>
      </c>
      <c r="Q25" s="222"/>
      <c r="R25" s="222"/>
      <c r="S25" s="222"/>
      <c r="T25" s="223"/>
      <c r="U25" s="2"/>
      <c r="V25" s="2"/>
      <c r="W25" s="2"/>
      <c r="X25" s="2"/>
      <c r="Y25" s="207">
        <v>11</v>
      </c>
      <c r="Z25" s="208"/>
      <c r="AA25" s="208"/>
      <c r="AB25" s="208"/>
      <c r="AC25" s="208"/>
      <c r="AD25" s="208"/>
      <c r="AE25" s="208"/>
      <c r="AF25" s="208"/>
      <c r="AG25" s="209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87"/>
      <c r="B26" s="195"/>
      <c r="C26" s="128" t="s">
        <v>93</v>
      </c>
      <c r="D26" s="129"/>
      <c r="E26" s="130" t="s">
        <v>94</v>
      </c>
      <c r="F26" s="131"/>
      <c r="G26" s="216"/>
      <c r="H26" s="217"/>
      <c r="I26" s="247"/>
      <c r="J26" s="247"/>
      <c r="K26" s="247"/>
      <c r="L26" s="247"/>
      <c r="M26" s="247"/>
      <c r="N26" s="247"/>
      <c r="O26" s="247"/>
      <c r="P26" s="216"/>
      <c r="Q26" s="224"/>
      <c r="R26" s="224"/>
      <c r="S26" s="224"/>
      <c r="T26" s="225"/>
      <c r="U26" s="2"/>
      <c r="V26" s="2"/>
      <c r="W26" s="2"/>
      <c r="X26" s="2"/>
      <c r="Y26" s="210"/>
      <c r="Z26" s="211"/>
      <c r="AA26" s="211"/>
      <c r="AB26" s="211"/>
      <c r="AC26" s="211"/>
      <c r="AD26" s="211"/>
      <c r="AE26" s="211"/>
      <c r="AF26" s="211"/>
      <c r="AG26" s="21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86">
        <v>2</v>
      </c>
      <c r="B27" s="194">
        <v>2</v>
      </c>
      <c r="C27" s="119" t="s">
        <v>49</v>
      </c>
      <c r="D27" s="120"/>
      <c r="E27" s="121" t="s">
        <v>95</v>
      </c>
      <c r="F27" s="122"/>
      <c r="G27" s="214">
        <v>5</v>
      </c>
      <c r="H27" s="215"/>
      <c r="I27" s="246" t="s">
        <v>96</v>
      </c>
      <c r="J27" s="247"/>
      <c r="K27" s="247"/>
      <c r="L27" s="247"/>
      <c r="M27" s="247">
        <v>514592829</v>
      </c>
      <c r="N27" s="247"/>
      <c r="O27" s="247"/>
      <c r="P27" s="214">
        <v>153</v>
      </c>
      <c r="Q27" s="222"/>
      <c r="R27" s="222"/>
      <c r="S27" s="222"/>
      <c r="T27" s="223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87"/>
      <c r="B28" s="195"/>
      <c r="C28" s="128" t="s">
        <v>52</v>
      </c>
      <c r="D28" s="129"/>
      <c r="E28" s="130" t="s">
        <v>97</v>
      </c>
      <c r="F28" s="131"/>
      <c r="G28" s="216"/>
      <c r="H28" s="217"/>
      <c r="I28" s="247"/>
      <c r="J28" s="247"/>
      <c r="K28" s="247"/>
      <c r="L28" s="247"/>
      <c r="M28" s="247"/>
      <c r="N28" s="247"/>
      <c r="O28" s="247"/>
      <c r="P28" s="216"/>
      <c r="Q28" s="224"/>
      <c r="R28" s="224"/>
      <c r="S28" s="224"/>
      <c r="T28" s="225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86">
        <v>3</v>
      </c>
      <c r="B29" s="194">
        <v>3</v>
      </c>
      <c r="C29" s="119" t="s">
        <v>98</v>
      </c>
      <c r="D29" s="120"/>
      <c r="E29" s="121" t="s">
        <v>99</v>
      </c>
      <c r="F29" s="122"/>
      <c r="G29" s="214">
        <v>5</v>
      </c>
      <c r="H29" s="215"/>
      <c r="I29" s="246" t="s">
        <v>96</v>
      </c>
      <c r="J29" s="247"/>
      <c r="K29" s="247"/>
      <c r="L29" s="247"/>
      <c r="M29" s="247">
        <v>513657167</v>
      </c>
      <c r="N29" s="247"/>
      <c r="O29" s="247"/>
      <c r="P29" s="214">
        <v>141</v>
      </c>
      <c r="Q29" s="222"/>
      <c r="R29" s="222"/>
      <c r="S29" s="222"/>
      <c r="T29" s="223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87"/>
      <c r="B30" s="195"/>
      <c r="C30" s="128" t="s">
        <v>100</v>
      </c>
      <c r="D30" s="129"/>
      <c r="E30" s="130" t="s">
        <v>101</v>
      </c>
      <c r="F30" s="131"/>
      <c r="G30" s="216"/>
      <c r="H30" s="217"/>
      <c r="I30" s="247"/>
      <c r="J30" s="247"/>
      <c r="K30" s="247"/>
      <c r="L30" s="247"/>
      <c r="M30" s="247"/>
      <c r="N30" s="247"/>
      <c r="O30" s="247"/>
      <c r="P30" s="216"/>
      <c r="Q30" s="224"/>
      <c r="R30" s="224"/>
      <c r="S30" s="224"/>
      <c r="T30" s="225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86">
        <v>4</v>
      </c>
      <c r="B31" s="194">
        <v>4</v>
      </c>
      <c r="C31" s="119" t="s">
        <v>102</v>
      </c>
      <c r="D31" s="120"/>
      <c r="E31" s="121" t="s">
        <v>103</v>
      </c>
      <c r="F31" s="122"/>
      <c r="G31" s="214">
        <v>5</v>
      </c>
      <c r="H31" s="215"/>
      <c r="I31" s="246" t="s">
        <v>96</v>
      </c>
      <c r="J31" s="247"/>
      <c r="K31" s="247"/>
      <c r="L31" s="247"/>
      <c r="M31" s="247">
        <v>514592245</v>
      </c>
      <c r="N31" s="247"/>
      <c r="O31" s="247"/>
      <c r="P31" s="214">
        <v>141</v>
      </c>
      <c r="Q31" s="222"/>
      <c r="R31" s="222"/>
      <c r="S31" s="222"/>
      <c r="T31" s="223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87"/>
      <c r="B32" s="195"/>
      <c r="C32" s="128" t="s">
        <v>104</v>
      </c>
      <c r="D32" s="129"/>
      <c r="E32" s="130" t="s">
        <v>105</v>
      </c>
      <c r="F32" s="131"/>
      <c r="G32" s="216"/>
      <c r="H32" s="217"/>
      <c r="I32" s="247"/>
      <c r="J32" s="247"/>
      <c r="K32" s="247"/>
      <c r="L32" s="247"/>
      <c r="M32" s="247"/>
      <c r="N32" s="247"/>
      <c r="O32" s="247"/>
      <c r="P32" s="216"/>
      <c r="Q32" s="224"/>
      <c r="R32" s="224"/>
      <c r="S32" s="224"/>
      <c r="T32" s="225"/>
      <c r="U32" s="2"/>
      <c r="V32" s="2"/>
      <c r="W32" s="2"/>
      <c r="X32" s="2"/>
      <c r="Y32" s="156" t="s">
        <v>106</v>
      </c>
      <c r="Z32" s="78"/>
      <c r="AA32" s="78"/>
      <c r="AB32" s="78"/>
      <c r="AC32" s="78"/>
      <c r="AD32" s="78"/>
      <c r="AE32" s="78"/>
      <c r="AF32" s="78"/>
      <c r="AG32" s="157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86">
        <v>5</v>
      </c>
      <c r="B33" s="194">
        <v>5</v>
      </c>
      <c r="C33" s="119" t="s">
        <v>107</v>
      </c>
      <c r="D33" s="120"/>
      <c r="E33" s="121" t="s">
        <v>108</v>
      </c>
      <c r="F33" s="122"/>
      <c r="G33" s="214">
        <v>5</v>
      </c>
      <c r="H33" s="215"/>
      <c r="I33" s="246" t="s">
        <v>109</v>
      </c>
      <c r="J33" s="247"/>
      <c r="K33" s="247"/>
      <c r="L33" s="247"/>
      <c r="M33" s="247">
        <v>515553562</v>
      </c>
      <c r="N33" s="247"/>
      <c r="O33" s="247"/>
      <c r="P33" s="214">
        <v>135</v>
      </c>
      <c r="Q33" s="222"/>
      <c r="R33" s="222"/>
      <c r="S33" s="222"/>
      <c r="T33" s="223"/>
      <c r="U33" s="2"/>
      <c r="V33" s="2"/>
      <c r="W33" s="2"/>
      <c r="X33" s="2"/>
      <c r="Y33" s="238">
        <v>1</v>
      </c>
      <c r="Z33" s="222"/>
      <c r="AA33" s="222"/>
      <c r="AB33" s="222"/>
      <c r="AC33" s="222"/>
      <c r="AD33" s="222"/>
      <c r="AE33" s="222"/>
      <c r="AF33" s="222"/>
      <c r="AG33" s="223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87"/>
      <c r="B34" s="195"/>
      <c r="C34" s="128" t="s">
        <v>110</v>
      </c>
      <c r="D34" s="129"/>
      <c r="E34" s="130" t="s">
        <v>111</v>
      </c>
      <c r="F34" s="131"/>
      <c r="G34" s="216"/>
      <c r="H34" s="217"/>
      <c r="I34" s="247"/>
      <c r="J34" s="247"/>
      <c r="K34" s="247"/>
      <c r="L34" s="247"/>
      <c r="M34" s="247"/>
      <c r="N34" s="247"/>
      <c r="O34" s="247"/>
      <c r="P34" s="216"/>
      <c r="Q34" s="224"/>
      <c r="R34" s="224"/>
      <c r="S34" s="224"/>
      <c r="T34" s="225"/>
      <c r="U34" s="2"/>
      <c r="V34" s="2"/>
      <c r="W34" s="2"/>
      <c r="X34" s="2"/>
      <c r="Y34" s="239"/>
      <c r="Z34" s="240"/>
      <c r="AA34" s="240"/>
      <c r="AB34" s="240"/>
      <c r="AC34" s="240"/>
      <c r="AD34" s="240"/>
      <c r="AE34" s="240"/>
      <c r="AF34" s="240"/>
      <c r="AG34" s="241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86">
        <v>6</v>
      </c>
      <c r="B35" s="194">
        <v>6</v>
      </c>
      <c r="C35" s="119" t="s">
        <v>112</v>
      </c>
      <c r="D35" s="120"/>
      <c r="E35" s="121" t="s">
        <v>113</v>
      </c>
      <c r="F35" s="122"/>
      <c r="G35" s="214">
        <v>4</v>
      </c>
      <c r="H35" s="215"/>
      <c r="I35" s="246" t="s">
        <v>114</v>
      </c>
      <c r="J35" s="247"/>
      <c r="K35" s="247"/>
      <c r="L35" s="247"/>
      <c r="M35" s="247">
        <v>513657147</v>
      </c>
      <c r="N35" s="247"/>
      <c r="O35" s="247"/>
      <c r="P35" s="214">
        <v>134</v>
      </c>
      <c r="Q35" s="222"/>
      <c r="R35" s="222"/>
      <c r="S35" s="222"/>
      <c r="T35" s="223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87"/>
      <c r="B36" s="195"/>
      <c r="C36" s="128" t="s">
        <v>115</v>
      </c>
      <c r="D36" s="129"/>
      <c r="E36" s="130" t="s">
        <v>116</v>
      </c>
      <c r="F36" s="131"/>
      <c r="G36" s="216"/>
      <c r="H36" s="217"/>
      <c r="I36" s="247"/>
      <c r="J36" s="247"/>
      <c r="K36" s="247"/>
      <c r="L36" s="247"/>
      <c r="M36" s="247"/>
      <c r="N36" s="247"/>
      <c r="O36" s="247"/>
      <c r="P36" s="216"/>
      <c r="Q36" s="224"/>
      <c r="R36" s="224"/>
      <c r="S36" s="224"/>
      <c r="T36" s="225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86">
        <v>7</v>
      </c>
      <c r="B37" s="194">
        <v>7</v>
      </c>
      <c r="C37" s="119" t="s">
        <v>117</v>
      </c>
      <c r="D37" s="120"/>
      <c r="E37" s="121" t="s">
        <v>118</v>
      </c>
      <c r="F37" s="122"/>
      <c r="G37" s="214">
        <v>4</v>
      </c>
      <c r="H37" s="215"/>
      <c r="I37" s="246" t="s">
        <v>119</v>
      </c>
      <c r="J37" s="247"/>
      <c r="K37" s="247"/>
      <c r="L37" s="247"/>
      <c r="M37" s="247">
        <v>514592274</v>
      </c>
      <c r="N37" s="247"/>
      <c r="O37" s="247"/>
      <c r="P37" s="214">
        <v>133</v>
      </c>
      <c r="Q37" s="222"/>
      <c r="R37" s="222"/>
      <c r="S37" s="222"/>
      <c r="T37" s="223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87"/>
      <c r="B38" s="195"/>
      <c r="C38" s="128" t="s">
        <v>120</v>
      </c>
      <c r="D38" s="129"/>
      <c r="E38" s="158" t="s">
        <v>118</v>
      </c>
      <c r="F38" s="131"/>
      <c r="G38" s="216"/>
      <c r="H38" s="217"/>
      <c r="I38" s="247"/>
      <c r="J38" s="247"/>
      <c r="K38" s="247"/>
      <c r="L38" s="247"/>
      <c r="M38" s="247"/>
      <c r="N38" s="247"/>
      <c r="O38" s="247"/>
      <c r="P38" s="216"/>
      <c r="Q38" s="224"/>
      <c r="R38" s="224"/>
      <c r="S38" s="224"/>
      <c r="T38" s="225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86">
        <v>8</v>
      </c>
      <c r="B39" s="194">
        <v>8</v>
      </c>
      <c r="C39" s="119" t="s">
        <v>121</v>
      </c>
      <c r="D39" s="159"/>
      <c r="E39" s="121" t="s">
        <v>122</v>
      </c>
      <c r="F39" s="160"/>
      <c r="G39" s="248">
        <v>4</v>
      </c>
      <c r="H39" s="249"/>
      <c r="I39" s="246" t="s">
        <v>92</v>
      </c>
      <c r="J39" s="247"/>
      <c r="K39" s="247"/>
      <c r="L39" s="247"/>
      <c r="M39" s="247">
        <v>514827348</v>
      </c>
      <c r="N39" s="247"/>
      <c r="O39" s="247"/>
      <c r="P39" s="248">
        <v>134</v>
      </c>
      <c r="Q39" s="252"/>
      <c r="R39" s="252"/>
      <c r="S39" s="252"/>
      <c r="T39" s="253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87"/>
      <c r="B40" s="195"/>
      <c r="C40" s="128" t="s">
        <v>123</v>
      </c>
      <c r="D40" s="161"/>
      <c r="E40" s="130" t="s">
        <v>124</v>
      </c>
      <c r="F40" s="162"/>
      <c r="G40" s="250"/>
      <c r="H40" s="251"/>
      <c r="I40" s="247"/>
      <c r="J40" s="247"/>
      <c r="K40" s="247"/>
      <c r="L40" s="247"/>
      <c r="M40" s="247"/>
      <c r="N40" s="247"/>
      <c r="O40" s="247"/>
      <c r="P40" s="250"/>
      <c r="Q40" s="254"/>
      <c r="R40" s="254"/>
      <c r="S40" s="254"/>
      <c r="T40" s="255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86">
        <v>9</v>
      </c>
      <c r="B41" s="194">
        <v>9</v>
      </c>
      <c r="C41" s="119" t="s">
        <v>90</v>
      </c>
      <c r="D41" s="159"/>
      <c r="E41" s="121" t="s">
        <v>125</v>
      </c>
      <c r="F41" s="160"/>
      <c r="G41" s="248">
        <v>2</v>
      </c>
      <c r="H41" s="249"/>
      <c r="I41" s="246" t="s">
        <v>92</v>
      </c>
      <c r="J41" s="247"/>
      <c r="K41" s="247"/>
      <c r="L41" s="247"/>
      <c r="M41" s="247">
        <v>513657187</v>
      </c>
      <c r="N41" s="247"/>
      <c r="O41" s="247"/>
      <c r="P41" s="248">
        <v>128</v>
      </c>
      <c r="Q41" s="252"/>
      <c r="R41" s="252"/>
      <c r="S41" s="252"/>
      <c r="T41" s="253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87"/>
      <c r="B42" s="195"/>
      <c r="C42" s="128" t="s">
        <v>93</v>
      </c>
      <c r="D42" s="161"/>
      <c r="E42" s="130" t="s">
        <v>126</v>
      </c>
      <c r="F42" s="162"/>
      <c r="G42" s="250"/>
      <c r="H42" s="251"/>
      <c r="I42" s="247"/>
      <c r="J42" s="247"/>
      <c r="K42" s="247"/>
      <c r="L42" s="247"/>
      <c r="M42" s="247"/>
      <c r="N42" s="247"/>
      <c r="O42" s="247"/>
      <c r="P42" s="250"/>
      <c r="Q42" s="254"/>
      <c r="R42" s="254"/>
      <c r="S42" s="254"/>
      <c r="T42" s="255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86">
        <v>10</v>
      </c>
      <c r="B43" s="194">
        <v>10</v>
      </c>
      <c r="C43" s="119" t="s">
        <v>127</v>
      </c>
      <c r="D43" s="159"/>
      <c r="E43" s="121" t="s">
        <v>128</v>
      </c>
      <c r="F43" s="160"/>
      <c r="G43" s="248">
        <v>4</v>
      </c>
      <c r="H43" s="249"/>
      <c r="I43" s="246" t="s">
        <v>109</v>
      </c>
      <c r="J43" s="247"/>
      <c r="K43" s="247"/>
      <c r="L43" s="247"/>
      <c r="M43" s="247">
        <v>515555294</v>
      </c>
      <c r="N43" s="247"/>
      <c r="O43" s="247"/>
      <c r="P43" s="248">
        <v>151</v>
      </c>
      <c r="Q43" s="252"/>
      <c r="R43" s="252"/>
      <c r="S43" s="252"/>
      <c r="T43" s="25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87"/>
      <c r="B44" s="195"/>
      <c r="C44" s="128" t="s">
        <v>129</v>
      </c>
      <c r="D44" s="161"/>
      <c r="E44" s="130" t="s">
        <v>130</v>
      </c>
      <c r="F44" s="162"/>
      <c r="G44" s="250"/>
      <c r="H44" s="251"/>
      <c r="I44" s="247"/>
      <c r="J44" s="247"/>
      <c r="K44" s="247"/>
      <c r="L44" s="247"/>
      <c r="M44" s="247"/>
      <c r="N44" s="247"/>
      <c r="O44" s="247"/>
      <c r="P44" s="250"/>
      <c r="Q44" s="254"/>
      <c r="R44" s="254"/>
      <c r="S44" s="254"/>
      <c r="T44" s="255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86">
        <v>11</v>
      </c>
      <c r="B45" s="194">
        <v>11</v>
      </c>
      <c r="C45" s="119" t="s">
        <v>121</v>
      </c>
      <c r="D45" s="120"/>
      <c r="E45" s="121" t="s">
        <v>131</v>
      </c>
      <c r="F45" s="122"/>
      <c r="G45" s="214">
        <v>2</v>
      </c>
      <c r="H45" s="215"/>
      <c r="I45" s="246" t="s">
        <v>92</v>
      </c>
      <c r="J45" s="247"/>
      <c r="K45" s="247"/>
      <c r="L45" s="247"/>
      <c r="M45" s="247">
        <v>515553581</v>
      </c>
      <c r="N45" s="247"/>
      <c r="O45" s="247"/>
      <c r="P45" s="214">
        <v>130</v>
      </c>
      <c r="Q45" s="222"/>
      <c r="R45" s="222"/>
      <c r="S45" s="222"/>
      <c r="T45" s="223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87"/>
      <c r="B46" s="195"/>
      <c r="C46" s="128" t="s">
        <v>123</v>
      </c>
      <c r="D46" s="129"/>
      <c r="E46" s="130" t="s">
        <v>132</v>
      </c>
      <c r="F46" s="131"/>
      <c r="G46" s="216"/>
      <c r="H46" s="217"/>
      <c r="I46" s="247"/>
      <c r="J46" s="247"/>
      <c r="K46" s="247"/>
      <c r="L46" s="247"/>
      <c r="M46" s="247"/>
      <c r="N46" s="247"/>
      <c r="O46" s="247"/>
      <c r="P46" s="216"/>
      <c r="Q46" s="224"/>
      <c r="R46" s="224"/>
      <c r="S46" s="224"/>
      <c r="T46" s="225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86">
        <v>12</v>
      </c>
      <c r="B47" s="194"/>
      <c r="C47" s="119"/>
      <c r="D47" s="159"/>
      <c r="E47" s="121"/>
      <c r="F47" s="160"/>
      <c r="G47" s="248"/>
      <c r="H47" s="249"/>
      <c r="I47" s="246"/>
      <c r="J47" s="247"/>
      <c r="K47" s="247"/>
      <c r="L47" s="247"/>
      <c r="M47" s="247"/>
      <c r="N47" s="247"/>
      <c r="O47" s="247"/>
      <c r="P47" s="248"/>
      <c r="Q47" s="252"/>
      <c r="R47" s="252"/>
      <c r="S47" s="252"/>
      <c r="T47" s="253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88"/>
      <c r="B48" s="196"/>
      <c r="C48" s="128"/>
      <c r="D48" s="161"/>
      <c r="E48" s="130"/>
      <c r="F48" s="162"/>
      <c r="G48" s="250"/>
      <c r="H48" s="251"/>
      <c r="I48" s="247"/>
      <c r="J48" s="247"/>
      <c r="K48" s="247"/>
      <c r="L48" s="247"/>
      <c r="M48" s="247"/>
      <c r="N48" s="247"/>
      <c r="O48" s="247"/>
      <c r="P48" s="250"/>
      <c r="Q48" s="254"/>
      <c r="R48" s="254"/>
      <c r="S48" s="254"/>
      <c r="T48" s="25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89">
        <v>13</v>
      </c>
      <c r="B49" s="197"/>
      <c r="C49" s="163"/>
      <c r="D49" s="164"/>
      <c r="E49" s="164"/>
      <c r="F49" s="165"/>
      <c r="G49" s="226"/>
      <c r="H49" s="227"/>
      <c r="I49" s="226"/>
      <c r="J49" s="230"/>
      <c r="K49" s="230"/>
      <c r="L49" s="227"/>
      <c r="M49" s="226"/>
      <c r="N49" s="230"/>
      <c r="O49" s="227"/>
      <c r="P49" s="226"/>
      <c r="Q49" s="230"/>
      <c r="R49" s="230"/>
      <c r="S49" s="230"/>
      <c r="T49" s="23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190"/>
      <c r="B50" s="198"/>
      <c r="C50" s="166"/>
      <c r="D50" s="167"/>
      <c r="E50" s="167"/>
      <c r="F50" s="168"/>
      <c r="G50" s="228"/>
      <c r="H50" s="229"/>
      <c r="I50" s="228"/>
      <c r="J50" s="231"/>
      <c r="K50" s="231"/>
      <c r="L50" s="229"/>
      <c r="M50" s="228"/>
      <c r="N50" s="231"/>
      <c r="O50" s="229"/>
      <c r="P50" s="228"/>
      <c r="Q50" s="231"/>
      <c r="R50" s="231"/>
      <c r="S50" s="231"/>
      <c r="T50" s="233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190">
        <v>14</v>
      </c>
      <c r="B51" s="197"/>
      <c r="C51" s="163"/>
      <c r="D51" s="164"/>
      <c r="E51" s="164"/>
      <c r="F51" s="165"/>
      <c r="G51" s="226"/>
      <c r="H51" s="227"/>
      <c r="I51" s="226"/>
      <c r="J51" s="230"/>
      <c r="K51" s="230"/>
      <c r="L51" s="227"/>
      <c r="M51" s="226"/>
      <c r="N51" s="230"/>
      <c r="O51" s="227"/>
      <c r="P51" s="226"/>
      <c r="Q51" s="230"/>
      <c r="R51" s="230"/>
      <c r="S51" s="230"/>
      <c r="T51" s="23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191"/>
      <c r="B52" s="199"/>
      <c r="C52" s="169"/>
      <c r="D52" s="170"/>
      <c r="E52" s="170"/>
      <c r="F52" s="171"/>
      <c r="G52" s="234"/>
      <c r="H52" s="235"/>
      <c r="I52" s="234"/>
      <c r="J52" s="236"/>
      <c r="K52" s="236"/>
      <c r="L52" s="235"/>
      <c r="M52" s="234"/>
      <c r="N52" s="236"/>
      <c r="O52" s="235"/>
      <c r="P52" s="234"/>
      <c r="Q52" s="236"/>
      <c r="R52" s="236"/>
      <c r="S52" s="236"/>
      <c r="T52" s="23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72" t="s">
        <v>133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4"/>
      <c r="U54" s="7"/>
      <c r="V54" s="175" t="s">
        <v>134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437" t="s">
        <v>252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7"/>
      <c r="V55" s="181">
        <f>LEN(A55)</f>
        <v>116</v>
      </c>
      <c r="W55" s="182"/>
      <c r="X55" s="182"/>
      <c r="Y55" s="182"/>
      <c r="Z55" s="182"/>
      <c r="AA55" s="182"/>
      <c r="AB55" s="182"/>
      <c r="AC55" s="182"/>
      <c r="AD55" s="182"/>
      <c r="AE55" s="182"/>
      <c r="AF55" s="183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P41:T42"/>
    <mergeCell ref="G43:H44"/>
    <mergeCell ref="I43:L44"/>
    <mergeCell ref="M43:O44"/>
    <mergeCell ref="P43:T44"/>
    <mergeCell ref="G47:H48"/>
    <mergeCell ref="I47:L48"/>
    <mergeCell ref="M47:O48"/>
    <mergeCell ref="P47:T48"/>
    <mergeCell ref="G39:H40"/>
    <mergeCell ref="I39:L40"/>
    <mergeCell ref="M39:O40"/>
    <mergeCell ref="P39:T40"/>
    <mergeCell ref="G41:H42"/>
    <mergeCell ref="I41:L42"/>
    <mergeCell ref="I45:L46"/>
    <mergeCell ref="M25:O26"/>
    <mergeCell ref="M27:O28"/>
    <mergeCell ref="M29:O30"/>
    <mergeCell ref="M31:O32"/>
    <mergeCell ref="M33:O34"/>
    <mergeCell ref="M35:O36"/>
    <mergeCell ref="M37:O38"/>
    <mergeCell ref="M45:O46"/>
    <mergeCell ref="M41:O42"/>
    <mergeCell ref="J7:L8"/>
    <mergeCell ref="J9:L10"/>
    <mergeCell ref="J11:L12"/>
    <mergeCell ref="I25:L26"/>
    <mergeCell ref="I27:L28"/>
    <mergeCell ref="I29:L30"/>
    <mergeCell ref="G49:H50"/>
    <mergeCell ref="I49:L50"/>
    <mergeCell ref="M49:O50"/>
    <mergeCell ref="P49:T50"/>
    <mergeCell ref="G51:H52"/>
    <mergeCell ref="I51:L52"/>
    <mergeCell ref="M51:O52"/>
    <mergeCell ref="P51:T52"/>
    <mergeCell ref="P37:T38"/>
    <mergeCell ref="P33:T34"/>
    <mergeCell ref="P27:T28"/>
    <mergeCell ref="P29:T30"/>
    <mergeCell ref="G45:H46"/>
    <mergeCell ref="P45:T46"/>
    <mergeCell ref="I31:L32"/>
    <mergeCell ref="I33:L34"/>
    <mergeCell ref="I35:L36"/>
    <mergeCell ref="I37:L38"/>
    <mergeCell ref="G27:H28"/>
    <mergeCell ref="G25:H26"/>
    <mergeCell ref="C17:O18"/>
    <mergeCell ref="P31:T32"/>
    <mergeCell ref="P25:T26"/>
    <mergeCell ref="P35:T36"/>
    <mergeCell ref="P23:T24"/>
    <mergeCell ref="A19:B20"/>
    <mergeCell ref="G31:H32"/>
    <mergeCell ref="G29:H30"/>
    <mergeCell ref="A15:B16"/>
    <mergeCell ref="A9:B10"/>
    <mergeCell ref="A6:B8"/>
    <mergeCell ref="A21:B22"/>
    <mergeCell ref="C19:O20"/>
    <mergeCell ref="G23:H24"/>
    <mergeCell ref="I23:L24"/>
    <mergeCell ref="G21:H22"/>
    <mergeCell ref="G13:O14"/>
    <mergeCell ref="G37:H38"/>
    <mergeCell ref="G35:H36"/>
    <mergeCell ref="A11:B12"/>
    <mergeCell ref="A13:B14"/>
    <mergeCell ref="G33:H34"/>
    <mergeCell ref="G15:O16"/>
    <mergeCell ref="M11:O12"/>
    <mergeCell ref="A17:B18"/>
    <mergeCell ref="B47:B48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Y32:AG32"/>
    <mergeCell ref="C33:D33"/>
    <mergeCell ref="E33:F33"/>
    <mergeCell ref="C34:D34"/>
    <mergeCell ref="E34:F34"/>
    <mergeCell ref="Y33:AG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Y24:AG24"/>
    <mergeCell ref="C25:D25"/>
    <mergeCell ref="E25:F25"/>
    <mergeCell ref="Y25:AG26"/>
    <mergeCell ref="M23:O24"/>
    <mergeCell ref="AL15:AR15"/>
    <mergeCell ref="C16:D16"/>
    <mergeCell ref="E16:F16"/>
    <mergeCell ref="P16:AJ16"/>
    <mergeCell ref="AK16:AN16"/>
    <mergeCell ref="AP16:AS16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1:D11"/>
    <mergeCell ref="E11:F11"/>
    <mergeCell ref="P11:Q11"/>
    <mergeCell ref="R11:U11"/>
    <mergeCell ref="W11:AJ11"/>
    <mergeCell ref="AL11:AR11"/>
    <mergeCell ref="G11:I12"/>
    <mergeCell ref="AL9:AR9"/>
    <mergeCell ref="C10:D10"/>
    <mergeCell ref="E10:F10"/>
    <mergeCell ref="P10:AJ10"/>
    <mergeCell ref="AK10:AN10"/>
    <mergeCell ref="AP10:AS10"/>
    <mergeCell ref="M9:O10"/>
    <mergeCell ref="G9:I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P6:AJ6"/>
    <mergeCell ref="AK6:AS6"/>
    <mergeCell ref="C7:D7"/>
    <mergeCell ref="E7:F7"/>
    <mergeCell ref="P7:Q7"/>
    <mergeCell ref="R7:U7"/>
    <mergeCell ref="W7:AJ7"/>
    <mergeCell ref="AL7:AR7"/>
    <mergeCell ref="M7:O8"/>
    <mergeCell ref="G7:I8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1:AS1"/>
    <mergeCell ref="A2:B2"/>
    <mergeCell ref="C2:I2"/>
    <mergeCell ref="J2:O2"/>
    <mergeCell ref="P2:AD2"/>
    <mergeCell ref="AE2:AS2"/>
  </mergeCells>
  <phoneticPr fontId="44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d_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0972222222222221" right="0.4" top="0.57986111111111116" bottom="0.57986111111111116" header="0.3" footer="0.3"/>
  <pageSetup paperSize="9" scale="59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56" t="s">
        <v>135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>
      <c r="A2" s="260" t="s">
        <v>136</v>
      </c>
      <c r="B2" s="260"/>
      <c r="C2" s="263" t="str">
        <f>IF(入力!C3="","",入力!C3)</f>
        <v>八千代台VBC</v>
      </c>
      <c r="D2" s="263"/>
      <c r="E2" s="263"/>
      <c r="F2" s="263"/>
      <c r="G2" s="263"/>
      <c r="H2" s="263"/>
      <c r="I2" s="263"/>
      <c r="J2" s="260" t="str">
        <f>IF(入力!J3="","",入力!J3)</f>
        <v>男子</v>
      </c>
      <c r="K2" s="260"/>
      <c r="L2" s="260"/>
      <c r="M2" s="260"/>
      <c r="N2" s="260"/>
      <c r="O2" s="260"/>
    </row>
    <row r="3" spans="1:15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137</v>
      </c>
      <c r="B4" s="260"/>
      <c r="C4" s="264">
        <f>IF(入力!C4="","",IF(入力!C5="",入力!C4,入力!C4&amp;"　　"&amp;入力!C5))</f>
        <v>435043132</v>
      </c>
      <c r="D4" s="265"/>
      <c r="E4" s="265"/>
      <c r="F4" s="265"/>
      <c r="G4" s="265"/>
      <c r="H4" s="265"/>
      <c r="I4" s="265"/>
      <c r="J4" s="3"/>
      <c r="K4" s="3"/>
      <c r="L4" s="3"/>
      <c r="M4" s="3"/>
      <c r="N4" s="3"/>
      <c r="O4" s="4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57" t="s">
        <v>138</v>
      </c>
      <c r="K5" s="257"/>
      <c r="L5" s="257"/>
      <c r="M5" s="257"/>
      <c r="N5" s="257"/>
      <c r="O5" s="258"/>
    </row>
    <row r="6" spans="1:15" ht="12" customHeight="1">
      <c r="A6" s="260" t="s">
        <v>25</v>
      </c>
      <c r="B6" s="260"/>
      <c r="C6" s="269" t="str">
        <f>IF(入力!C8="","",入力!C8&amp;"　"&amp;入力!E8)</f>
        <v>遠藤　将憲</v>
      </c>
      <c r="D6" s="270"/>
      <c r="E6" s="270"/>
      <c r="F6" s="270"/>
      <c r="G6" s="259" t="s">
        <v>28</v>
      </c>
      <c r="H6" s="259"/>
      <c r="I6" s="259"/>
      <c r="J6" s="259" t="s">
        <v>29</v>
      </c>
      <c r="K6" s="259"/>
      <c r="L6" s="259"/>
      <c r="M6" s="259" t="s">
        <v>30</v>
      </c>
      <c r="N6" s="259"/>
      <c r="O6" s="259"/>
    </row>
    <row r="7" spans="1:15" ht="13.5" customHeight="1">
      <c r="A7" s="260"/>
      <c r="B7" s="260"/>
      <c r="C7" s="273"/>
      <c r="D7" s="274"/>
      <c r="E7" s="274"/>
      <c r="F7" s="274"/>
      <c r="G7" s="268">
        <f>IF(入力!G7="","",入力!G7)</f>
        <v>513652763</v>
      </c>
      <c r="H7" s="268"/>
      <c r="I7" s="268"/>
      <c r="J7" s="268">
        <f>IF(入力!J7="","",入力!J7)</f>
        <v>27507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0"/>
      <c r="B8" s="260"/>
      <c r="C8" s="271"/>
      <c r="D8" s="272"/>
      <c r="E8" s="272"/>
      <c r="F8" s="272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0" t="s">
        <v>48</v>
      </c>
      <c r="B9" s="260"/>
      <c r="C9" s="269" t="str">
        <f>IF(入力!C10="","",入力!C10&amp;"　"&amp;入力!E10)</f>
        <v>真山　大吾</v>
      </c>
      <c r="D9" s="270"/>
      <c r="E9" s="270"/>
      <c r="F9" s="270"/>
      <c r="G9" s="268">
        <f>IF(入力!G9="","",入力!G9)</f>
        <v>514765414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0"/>
      <c r="B10" s="260"/>
      <c r="C10" s="271"/>
      <c r="D10" s="272"/>
      <c r="E10" s="272"/>
      <c r="F10" s="272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0" t="s">
        <v>57</v>
      </c>
      <c r="B11" s="260"/>
      <c r="C11" s="269" t="str">
        <f>IF(入力!C12="","",入力!C12&amp;"　"&amp;入力!E12)</f>
        <v>豊田　啓子</v>
      </c>
      <c r="D11" s="270"/>
      <c r="E11" s="270"/>
      <c r="F11" s="270"/>
      <c r="G11" s="268">
        <f>IF(入力!G11="","",入力!G11)</f>
        <v>507374679</v>
      </c>
      <c r="H11" s="268"/>
      <c r="I11" s="268"/>
      <c r="J11" s="268">
        <f>IF(入力!J11="","",入力!J11)</f>
        <v>18449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0"/>
      <c r="B12" s="260"/>
      <c r="C12" s="271"/>
      <c r="D12" s="272"/>
      <c r="E12" s="272"/>
      <c r="F12" s="272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66</v>
      </c>
      <c r="B13" s="260"/>
      <c r="C13" s="269" t="str">
        <f>IF(入力!C14="","",入力!C14&amp;"　"&amp;入力!E14)</f>
        <v>豊田　啓子</v>
      </c>
      <c r="D13" s="270"/>
      <c r="E13" s="270"/>
      <c r="F13" s="27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60"/>
      <c r="B14" s="260"/>
      <c r="C14" s="271"/>
      <c r="D14" s="272"/>
      <c r="E14" s="272"/>
      <c r="F14" s="272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60" t="s">
        <v>139</v>
      </c>
      <c r="B15" s="260"/>
      <c r="C15" s="269" t="str">
        <f>IF(入力!C16="","",入力!C16&amp;"　"&amp;入力!E16)</f>
        <v>会田　智美</v>
      </c>
      <c r="D15" s="270"/>
      <c r="E15" s="270"/>
      <c r="F15" s="261" t="s">
        <v>140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60"/>
      <c r="B16" s="260"/>
      <c r="C16" s="271"/>
      <c r="D16" s="272"/>
      <c r="E16" s="272"/>
      <c r="F16" s="262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>
      <c r="A17" s="260" t="s">
        <v>75</v>
      </c>
      <c r="B17" s="260"/>
      <c r="C17" s="263" t="str">
        <f>IF(入力!C17="","",入力!C17&amp;"　"&amp;入力!E17)</f>
        <v>千葉県八千代市八千代台北9-12-6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76</v>
      </c>
      <c r="B19" s="260"/>
      <c r="C19" s="263" t="str">
        <f>IF(入力!C19="","",入力!C19&amp;"　"&amp;入力!E19)</f>
        <v>047-486-6775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77</v>
      </c>
      <c r="B21" s="260"/>
      <c r="C21" s="263" t="str">
        <f>IF(入力!C21="","",入力!C21&amp;"－"&amp;入力!E21&amp;"－"&amp;入力!G21)</f>
        <v>90－5527－3208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79</v>
      </c>
      <c r="C23" s="260" t="s">
        <v>141</v>
      </c>
      <c r="D23" s="260"/>
      <c r="E23" s="260"/>
      <c r="F23" s="260"/>
      <c r="G23" s="260" t="s">
        <v>82</v>
      </c>
      <c r="H23" s="260"/>
      <c r="I23" s="260" t="s">
        <v>83</v>
      </c>
      <c r="J23" s="260"/>
      <c r="K23" s="260"/>
      <c r="L23" s="260"/>
      <c r="M23" s="260" t="s">
        <v>84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8" customHeight="1">
      <c r="A25" s="260">
        <v>1</v>
      </c>
      <c r="B25" s="260" t="str">
        <f>IF(入力!B25="","",入力!B25)</f>
        <v>①</v>
      </c>
      <c r="C25" s="269" t="str">
        <f>IF(入力!C26="","",入力!C26&amp;"　"&amp;入力!E26)</f>
        <v>田中　夕聖</v>
      </c>
      <c r="D25" s="270"/>
      <c r="E25" s="270"/>
      <c r="F25" s="270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八千代台西小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513657154</v>
      </c>
      <c r="N25" s="260" t="str">
        <f>IF(入力!N25="","",入力!N25)</f>
        <v/>
      </c>
      <c r="O25" s="260" t="str">
        <f>IF(入力!O25="","",入力!O25)</f>
        <v/>
      </c>
    </row>
    <row r="26" spans="1:15" ht="18" customHeight="1">
      <c r="A26" s="260"/>
      <c r="B26" s="260"/>
      <c r="C26" s="271"/>
      <c r="D26" s="272"/>
      <c r="E26" s="272"/>
      <c r="F26" s="272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8" customHeight="1">
      <c r="A27" s="260">
        <v>2</v>
      </c>
      <c r="B27" s="260">
        <f>IF(入力!B27="","",入力!B27)</f>
        <v>2</v>
      </c>
      <c r="C27" s="269" t="str">
        <f>IF(入力!C28="","",入力!C28&amp;"　"&amp;入力!E28)</f>
        <v>真山　寛大</v>
      </c>
      <c r="D27" s="270"/>
      <c r="E27" s="270"/>
      <c r="F27" s="270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大和田小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514592829</v>
      </c>
      <c r="N27" s="260" t="str">
        <f>IF(入力!N27="","",入力!N27)</f>
        <v/>
      </c>
      <c r="O27" s="260" t="str">
        <f>IF(入力!O27="","",入力!O27)</f>
        <v/>
      </c>
    </row>
    <row r="28" spans="1:15" ht="18" customHeight="1">
      <c r="A28" s="260"/>
      <c r="B28" s="260"/>
      <c r="C28" s="271"/>
      <c r="D28" s="272"/>
      <c r="E28" s="272"/>
      <c r="F28" s="272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8" customHeight="1">
      <c r="A29" s="260">
        <v>3</v>
      </c>
      <c r="B29" s="260">
        <f>IF(入力!B29="","",入力!B29)</f>
        <v>3</v>
      </c>
      <c r="C29" s="269" t="str">
        <f>IF(入力!C30="","",入力!C30&amp;"　"&amp;入力!E30)</f>
        <v>中島　潤之奨</v>
      </c>
      <c r="D29" s="270"/>
      <c r="E29" s="270"/>
      <c r="F29" s="270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大和田小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513657167</v>
      </c>
      <c r="N29" s="260" t="str">
        <f>IF(入力!N29="","",入力!N29)</f>
        <v/>
      </c>
      <c r="O29" s="260" t="str">
        <f>IF(入力!O29="","",入力!O29)</f>
        <v/>
      </c>
    </row>
    <row r="30" spans="1:15" ht="18" customHeight="1">
      <c r="A30" s="260"/>
      <c r="B30" s="260"/>
      <c r="C30" s="271"/>
      <c r="D30" s="272"/>
      <c r="E30" s="272"/>
      <c r="F30" s="272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8" customHeight="1">
      <c r="A31" s="260">
        <v>4</v>
      </c>
      <c r="B31" s="260">
        <f>IF(入力!B31="","",入力!B31)</f>
        <v>4</v>
      </c>
      <c r="C31" s="269" t="str">
        <f>IF(入力!C32="","",入力!C32&amp;"　"&amp;入力!E32)</f>
        <v>高橋　蒼</v>
      </c>
      <c r="D31" s="270"/>
      <c r="E31" s="270"/>
      <c r="F31" s="270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大和田小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514592245</v>
      </c>
      <c r="N31" s="260" t="str">
        <f>IF(入力!N31="","",入力!N31)</f>
        <v/>
      </c>
      <c r="O31" s="260" t="str">
        <f>IF(入力!O31="","",入力!O31)</f>
        <v/>
      </c>
    </row>
    <row r="32" spans="1:15" ht="18" customHeight="1">
      <c r="A32" s="260"/>
      <c r="B32" s="260"/>
      <c r="C32" s="271"/>
      <c r="D32" s="272"/>
      <c r="E32" s="272"/>
      <c r="F32" s="272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8" customHeight="1">
      <c r="A33" s="260">
        <v>5</v>
      </c>
      <c r="B33" s="260">
        <f>IF(入力!B33="","",入力!B33)</f>
        <v>5</v>
      </c>
      <c r="C33" s="269" t="str">
        <f>IF(入力!C34="","",入力!C34&amp;"　"&amp;入力!E34)</f>
        <v>今成　月翔</v>
      </c>
      <c r="D33" s="270"/>
      <c r="E33" s="270"/>
      <c r="F33" s="270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南高津小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515553562</v>
      </c>
      <c r="N33" s="260" t="str">
        <f>IF(入力!N33="","",入力!N33)</f>
        <v/>
      </c>
      <c r="O33" s="260" t="str">
        <f>IF(入力!O33="","",入力!O33)</f>
        <v/>
      </c>
    </row>
    <row r="34" spans="1:15" ht="18" customHeight="1">
      <c r="A34" s="260"/>
      <c r="B34" s="260"/>
      <c r="C34" s="271"/>
      <c r="D34" s="272"/>
      <c r="E34" s="272"/>
      <c r="F34" s="272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8" customHeight="1">
      <c r="A35" s="260">
        <v>6</v>
      </c>
      <c r="B35" s="260">
        <f>IF(入力!B35="","",入力!B35)</f>
        <v>6</v>
      </c>
      <c r="C35" s="269" t="str">
        <f>IF(入力!C36="","",入力!C36&amp;"　"&amp;入力!E36)</f>
        <v>平野　昴</v>
      </c>
      <c r="D35" s="270"/>
      <c r="E35" s="270"/>
      <c r="F35" s="270"/>
      <c r="G35" s="260">
        <f>IF(入力!G35="","",入力!G35)</f>
        <v>4</v>
      </c>
      <c r="H35" s="260" t="str">
        <f>IF(入力!H35="","",入力!H35)</f>
        <v/>
      </c>
      <c r="I35" s="260" t="str">
        <f>IF(入力!I35="","",入力!I35)</f>
        <v>萱田小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513657147</v>
      </c>
      <c r="N35" s="260" t="str">
        <f>IF(入力!N35="","",入力!N35)</f>
        <v/>
      </c>
      <c r="O35" s="260" t="str">
        <f>IF(入力!O35="","",入力!O35)</f>
        <v/>
      </c>
    </row>
    <row r="36" spans="1:15" ht="18" customHeight="1">
      <c r="A36" s="260"/>
      <c r="B36" s="260"/>
      <c r="C36" s="271"/>
      <c r="D36" s="272"/>
      <c r="E36" s="272"/>
      <c r="F36" s="272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8" customHeight="1">
      <c r="A37" s="260">
        <v>7</v>
      </c>
      <c r="B37" s="260">
        <f>IF(入力!B37="","",入力!B37)</f>
        <v>7</v>
      </c>
      <c r="C37" s="269" t="str">
        <f>IF(入力!C38="","",入力!C38&amp;"　"&amp;入力!E38)</f>
        <v>竹下　レン</v>
      </c>
      <c r="D37" s="270"/>
      <c r="E37" s="270"/>
      <c r="F37" s="270"/>
      <c r="G37" s="260">
        <f>IF(入力!G37="","",入力!G37)</f>
        <v>4</v>
      </c>
      <c r="H37" s="260" t="str">
        <f>IF(入力!H37="","",入力!H37)</f>
        <v/>
      </c>
      <c r="I37" s="260" t="str">
        <f>IF(入力!I37="","",入力!I37)</f>
        <v>勝田台小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514592274</v>
      </c>
      <c r="N37" s="260" t="str">
        <f>IF(入力!N37="","",入力!N37)</f>
        <v/>
      </c>
      <c r="O37" s="260" t="str">
        <f>IF(入力!O37="","",入力!O37)</f>
        <v/>
      </c>
    </row>
    <row r="38" spans="1:15" ht="18" customHeight="1">
      <c r="A38" s="260"/>
      <c r="B38" s="260"/>
      <c r="C38" s="271"/>
      <c r="D38" s="272"/>
      <c r="E38" s="272"/>
      <c r="F38" s="272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8" customHeight="1">
      <c r="A39" s="260">
        <v>8</v>
      </c>
      <c r="B39" s="260">
        <f>IF(入力!B39="","",入力!B39)</f>
        <v>8</v>
      </c>
      <c r="C39" s="269" t="str">
        <f>IF(入力!C40="","",入力!C40&amp;"　"&amp;入力!E40)</f>
        <v>藤井　勇太郎</v>
      </c>
      <c r="D39" s="270"/>
      <c r="E39" s="270"/>
      <c r="F39" s="270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八千代台西小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514827348</v>
      </c>
      <c r="N39" s="260" t="str">
        <f>IF(入力!N39="","",入力!N39)</f>
        <v/>
      </c>
      <c r="O39" s="260" t="str">
        <f>IF(入力!O39="","",入力!O39)</f>
        <v/>
      </c>
    </row>
    <row r="40" spans="1:15" ht="18" customHeight="1">
      <c r="A40" s="260"/>
      <c r="B40" s="260"/>
      <c r="C40" s="271"/>
      <c r="D40" s="272"/>
      <c r="E40" s="272"/>
      <c r="F40" s="272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8" customHeight="1">
      <c r="A41" s="260">
        <v>9</v>
      </c>
      <c r="B41" s="260">
        <f>IF(入力!B41="","",入力!B41)</f>
        <v>9</v>
      </c>
      <c r="C41" s="269" t="str">
        <f>IF(入力!C42="","",入力!C42&amp;"　"&amp;入力!E42)</f>
        <v>田中　大聖</v>
      </c>
      <c r="D41" s="270"/>
      <c r="E41" s="270"/>
      <c r="F41" s="270"/>
      <c r="G41" s="260">
        <f>IF(入力!G41="","",入力!G41)</f>
        <v>2</v>
      </c>
      <c r="H41" s="260" t="str">
        <f>IF(入力!H41="","",入力!H41)</f>
        <v/>
      </c>
      <c r="I41" s="260" t="str">
        <f>IF(入力!I41="","",入力!I41)</f>
        <v>八千代台西小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513657187</v>
      </c>
      <c r="N41" s="260" t="str">
        <f>IF(入力!N41="","",入力!N41)</f>
        <v/>
      </c>
      <c r="O41" s="260" t="str">
        <f>IF(入力!O41="","",入力!O41)</f>
        <v/>
      </c>
    </row>
    <row r="42" spans="1:15" ht="18" customHeight="1">
      <c r="A42" s="260"/>
      <c r="B42" s="260"/>
      <c r="C42" s="271"/>
      <c r="D42" s="272"/>
      <c r="E42" s="272"/>
      <c r="F42" s="272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8" customHeight="1">
      <c r="A43" s="260">
        <v>10</v>
      </c>
      <c r="B43" s="260">
        <f>IF(入力!B43="","",入力!B43)</f>
        <v>10</v>
      </c>
      <c r="C43" s="269" t="str">
        <f>IF(入力!C44="","",入力!C44&amp;"　"&amp;入力!E44)</f>
        <v>石川　隼</v>
      </c>
      <c r="D43" s="270"/>
      <c r="E43" s="270"/>
      <c r="F43" s="270"/>
      <c r="G43" s="260">
        <f>IF(入力!G43="","",入力!G43)</f>
        <v>4</v>
      </c>
      <c r="H43" s="260" t="str">
        <f>IF(入力!H43="","",入力!H43)</f>
        <v/>
      </c>
      <c r="I43" s="260" t="str">
        <f>IF(入力!I43="","",入力!I43)</f>
        <v>南高津小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515555294</v>
      </c>
      <c r="N43" s="260" t="str">
        <f>IF(入力!N43="","",入力!N43)</f>
        <v/>
      </c>
      <c r="O43" s="260" t="str">
        <f>IF(入力!O43="","",入力!O43)</f>
        <v/>
      </c>
    </row>
    <row r="44" spans="1:15" ht="18" customHeight="1">
      <c r="A44" s="260"/>
      <c r="B44" s="260"/>
      <c r="C44" s="271"/>
      <c r="D44" s="272"/>
      <c r="E44" s="272"/>
      <c r="F44" s="272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8" customHeight="1">
      <c r="A45" s="260">
        <v>11</v>
      </c>
      <c r="B45" s="260">
        <f>IF(入力!B45="","",入力!B45)</f>
        <v>11</v>
      </c>
      <c r="C45" s="269" t="str">
        <f>IF(入力!C46="","",入力!C46&amp;"　"&amp;入力!E46)</f>
        <v>藤井　奏馬</v>
      </c>
      <c r="D45" s="270"/>
      <c r="E45" s="270"/>
      <c r="F45" s="270"/>
      <c r="G45" s="260">
        <f>IF(入力!G45="","",入力!G45)</f>
        <v>2</v>
      </c>
      <c r="H45" s="260" t="str">
        <f>IF(入力!H45="","",入力!H45)</f>
        <v/>
      </c>
      <c r="I45" s="260" t="str">
        <f>IF(入力!I45="","",入力!I45)</f>
        <v>八千代台西小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515553581</v>
      </c>
      <c r="N45" s="260" t="str">
        <f>IF(入力!N45="","",入力!N45)</f>
        <v/>
      </c>
      <c r="O45" s="260" t="str">
        <f>IF(入力!O45="","",入力!O45)</f>
        <v/>
      </c>
    </row>
    <row r="46" spans="1:15" ht="18" customHeight="1">
      <c r="A46" s="260"/>
      <c r="B46" s="260"/>
      <c r="C46" s="271"/>
      <c r="D46" s="272"/>
      <c r="E46" s="272"/>
      <c r="F46" s="272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8" customHeight="1">
      <c r="A47" s="260">
        <v>12</v>
      </c>
      <c r="B47" s="260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8" customHeight="1">
      <c r="A48" s="260"/>
      <c r="B48" s="260"/>
      <c r="C48" s="271"/>
      <c r="D48" s="272"/>
      <c r="E48" s="272"/>
      <c r="F48" s="272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8" customHeight="1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</row>
    <row r="50" spans="1:15" ht="18" customHeigh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</row>
  </sheetData>
  <sheetProtection sheet="1"/>
  <mergeCells count="117"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21:O22"/>
    <mergeCell ref="C4:I5"/>
    <mergeCell ref="M7:O8"/>
    <mergeCell ref="A6:B8"/>
    <mergeCell ref="J7:L8"/>
    <mergeCell ref="G11:I12"/>
    <mergeCell ref="G13:O14"/>
    <mergeCell ref="M9:O10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</mergeCells>
  <phoneticPr fontId="44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142</v>
      </c>
      <c r="AT1" s="5"/>
      <c r="AU1" s="5"/>
      <c r="AV1" s="275"/>
      <c r="AW1" s="275"/>
      <c r="AX1" s="5" t="s">
        <v>143</v>
      </c>
      <c r="AY1" s="5"/>
      <c r="AZ1" s="275"/>
      <c r="BA1" s="275"/>
      <c r="BB1" s="5" t="s">
        <v>144</v>
      </c>
      <c r="BC1" s="5"/>
      <c r="BD1" s="275"/>
      <c r="BE1" s="275"/>
      <c r="BF1" s="5" t="s">
        <v>145</v>
      </c>
    </row>
    <row r="3" spans="1:60" ht="9.75" customHeight="1"/>
    <row r="4" spans="1:60" ht="9.75" customHeight="1"/>
    <row r="5" spans="1:60" ht="28.5">
      <c r="A5" s="6"/>
      <c r="B5" s="6"/>
      <c r="C5" s="276" t="s">
        <v>146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6"/>
      <c r="BB5" s="276"/>
      <c r="BC5" s="276"/>
      <c r="BD5" s="276"/>
      <c r="BE5" s="276"/>
      <c r="BF5" s="276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147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358" t="s">
        <v>148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5" t="s">
        <v>149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150</v>
      </c>
    </row>
    <row r="11" spans="1:60" ht="5.25" customHeight="1"/>
    <row r="12" spans="1:60" ht="5.25" customHeight="1">
      <c r="G12" s="5"/>
      <c r="H12" s="353">
        <v>36</v>
      </c>
      <c r="I12" s="354"/>
      <c r="J12" s="355"/>
      <c r="K12" s="5"/>
    </row>
    <row r="13" spans="1:60" ht="13.5" customHeight="1">
      <c r="F13" s="5" t="s">
        <v>151</v>
      </c>
      <c r="G13" s="5"/>
      <c r="H13" s="356"/>
      <c r="I13" s="275"/>
      <c r="J13" s="357"/>
      <c r="K13" s="5" t="s">
        <v>152</v>
      </c>
      <c r="L13" s="9"/>
      <c r="M13" s="9"/>
      <c r="N13" s="9"/>
      <c r="Q13" s="10"/>
    </row>
    <row r="14" spans="1:60" ht="5.25" customHeight="1">
      <c r="F14" s="11"/>
      <c r="G14" s="5"/>
      <c r="H14" s="300"/>
      <c r="I14" s="301"/>
      <c r="J14" s="302"/>
      <c r="K14" s="5"/>
      <c r="L14" s="9"/>
      <c r="M14" s="9"/>
      <c r="N14" s="9"/>
      <c r="Q14" s="10"/>
    </row>
    <row r="15" spans="1:60" ht="5.25" customHeight="1"/>
    <row r="16" spans="1:60" ht="12" customHeight="1">
      <c r="C16" s="367" t="s">
        <v>153</v>
      </c>
      <c r="D16" s="279"/>
      <c r="E16" s="279"/>
      <c r="F16" s="279"/>
      <c r="G16" s="280"/>
      <c r="H16" s="277" t="s">
        <v>154</v>
      </c>
      <c r="I16" s="278"/>
      <c r="J16" s="278"/>
      <c r="K16" s="279" t="str">
        <f>IF(入力!C2="","",入力!C2)</f>
        <v>ヤチヨダイ　バレーボールクラブ</v>
      </c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80"/>
      <c r="Y16" s="281" t="s">
        <v>155</v>
      </c>
      <c r="Z16" s="282"/>
      <c r="AA16" s="282"/>
      <c r="AB16" s="282"/>
      <c r="AC16" s="282"/>
      <c r="AD16" s="282"/>
      <c r="AE16" s="282"/>
      <c r="AF16" s="282"/>
      <c r="AG16" s="282"/>
      <c r="AH16" s="282"/>
      <c r="AI16" s="283"/>
      <c r="AJ16" s="324" t="s">
        <v>156</v>
      </c>
      <c r="AK16" s="325"/>
      <c r="AL16" s="325"/>
      <c r="AM16" s="326"/>
      <c r="AN16" s="347" t="str">
        <f>IF(入力!P3="","",入力!P3)</f>
        <v>八千代市</v>
      </c>
      <c r="AO16" s="348"/>
      <c r="AP16" s="348"/>
      <c r="AQ16" s="348"/>
      <c r="AR16" s="348"/>
      <c r="AS16" s="348"/>
      <c r="AT16" s="325" t="s">
        <v>157</v>
      </c>
      <c r="AU16" s="326"/>
      <c r="AV16" s="333" t="s">
        <v>18</v>
      </c>
      <c r="AW16" s="279"/>
      <c r="AX16" s="279"/>
      <c r="AY16" s="280"/>
      <c r="AZ16" s="337" t="str">
        <f>IF(入力!P5="","",入力!P5)</f>
        <v>京成</v>
      </c>
      <c r="BA16" s="338"/>
      <c r="BB16" s="338"/>
      <c r="BC16" s="338"/>
      <c r="BD16" s="338"/>
      <c r="BE16" s="338"/>
      <c r="BF16" s="322" t="s">
        <v>158</v>
      </c>
    </row>
    <row r="17" spans="3:58" ht="4.5" customHeight="1">
      <c r="C17" s="368"/>
      <c r="D17" s="335"/>
      <c r="E17" s="335"/>
      <c r="F17" s="335"/>
      <c r="G17" s="336"/>
      <c r="H17" s="345" t="str">
        <f>IF(入力!C3="","",入力!C3)</f>
        <v>八千代台VBC</v>
      </c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1" t="str">
        <f>IF(入力!J3="","","("&amp;入力!J3&amp;")")</f>
        <v>(男子)</v>
      </c>
      <c r="V17" s="341"/>
      <c r="W17" s="341"/>
      <c r="X17" s="342"/>
      <c r="Y17" s="370">
        <f>IF(入力!C4="","",入力!C4)</f>
        <v>435043132</v>
      </c>
      <c r="Z17" s="371"/>
      <c r="AA17" s="371"/>
      <c r="AB17" s="371"/>
      <c r="AC17" s="371"/>
      <c r="AD17" s="371"/>
      <c r="AE17" s="371"/>
      <c r="AF17" s="371"/>
      <c r="AG17" s="371"/>
      <c r="AH17" s="371"/>
      <c r="AI17" s="372"/>
      <c r="AJ17" s="327"/>
      <c r="AK17" s="328"/>
      <c r="AL17" s="328"/>
      <c r="AM17" s="329"/>
      <c r="AN17" s="349"/>
      <c r="AO17" s="350"/>
      <c r="AP17" s="350"/>
      <c r="AQ17" s="350"/>
      <c r="AR17" s="350"/>
      <c r="AS17" s="350"/>
      <c r="AT17" s="328"/>
      <c r="AU17" s="329"/>
      <c r="AV17" s="334"/>
      <c r="AW17" s="335"/>
      <c r="AX17" s="335"/>
      <c r="AY17" s="336"/>
      <c r="AZ17" s="339"/>
      <c r="BA17" s="340"/>
      <c r="BB17" s="340"/>
      <c r="BC17" s="340"/>
      <c r="BD17" s="340"/>
      <c r="BE17" s="340"/>
      <c r="BF17" s="323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43"/>
      <c r="V18" s="343"/>
      <c r="W18" s="343"/>
      <c r="X18" s="344"/>
      <c r="Y18" s="373"/>
      <c r="Z18" s="374"/>
      <c r="AA18" s="374"/>
      <c r="AB18" s="374"/>
      <c r="AC18" s="374"/>
      <c r="AD18" s="374"/>
      <c r="AE18" s="374"/>
      <c r="AF18" s="374"/>
      <c r="AG18" s="374"/>
      <c r="AH18" s="374"/>
      <c r="AI18" s="375"/>
      <c r="AJ18" s="330"/>
      <c r="AK18" s="331"/>
      <c r="AL18" s="331"/>
      <c r="AM18" s="332"/>
      <c r="AN18" s="351"/>
      <c r="AO18" s="352"/>
      <c r="AP18" s="352"/>
      <c r="AQ18" s="352"/>
      <c r="AR18" s="352"/>
      <c r="AS18" s="352"/>
      <c r="AT18" s="331"/>
      <c r="AU18" s="332"/>
      <c r="AV18" s="306"/>
      <c r="AW18" s="298"/>
      <c r="AX18" s="298"/>
      <c r="AY18" s="299"/>
      <c r="AZ18" s="284" t="str">
        <f>IF(入力!AE5="","",入力!AE5)</f>
        <v>八千代台</v>
      </c>
      <c r="BA18" s="285"/>
      <c r="BB18" s="285"/>
      <c r="BC18" s="285"/>
      <c r="BD18" s="285"/>
      <c r="BE18" s="285"/>
      <c r="BF18" s="12" t="s">
        <v>159</v>
      </c>
    </row>
    <row r="19" spans="3:58" ht="15" customHeight="1">
      <c r="C19" s="286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8" t="s">
        <v>160</v>
      </c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 t="s">
        <v>161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 t="s">
        <v>162</v>
      </c>
      <c r="AT19" s="288"/>
      <c r="AU19" s="288"/>
      <c r="AV19" s="288"/>
      <c r="AW19" s="288"/>
      <c r="AX19" s="288"/>
      <c r="AY19" s="288"/>
      <c r="AZ19" s="288"/>
      <c r="BA19" s="288"/>
      <c r="BB19" s="288"/>
      <c r="BC19" s="288"/>
      <c r="BD19" s="288"/>
      <c r="BE19" s="288"/>
      <c r="BF19" s="289"/>
    </row>
    <row r="20" spans="3:58" ht="15" customHeight="1">
      <c r="C20" s="290" t="s">
        <v>163</v>
      </c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91">
        <f>IF(入力!J7="","",入力!J7)</f>
        <v>27507</v>
      </c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91"/>
      <c r="AD20" s="291" t="str">
        <f>IF(入力!J9="","",入力!J9)</f>
        <v/>
      </c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>
        <f>IF(入力!J11="","",入力!J11)</f>
        <v>18449</v>
      </c>
      <c r="AT20" s="291"/>
      <c r="AU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2"/>
    </row>
    <row r="21" spans="3:58" ht="15" customHeight="1">
      <c r="C21" s="290" t="s">
        <v>164</v>
      </c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91" t="str">
        <f>IF(入力!M7="","",入力!M7)</f>
        <v/>
      </c>
      <c r="P21" s="291"/>
      <c r="Q21" s="29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 t="str">
        <f>IF(入力!M9="","",入力!M9)</f>
        <v/>
      </c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 t="str">
        <f>IF(入力!M11="","",入力!M11)</f>
        <v/>
      </c>
      <c r="AT21" s="291"/>
      <c r="AU21" s="291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2"/>
    </row>
    <row r="22" spans="3:58" ht="12" customHeight="1">
      <c r="C22" s="293" t="s">
        <v>154</v>
      </c>
      <c r="D22" s="294"/>
      <c r="E22" s="294"/>
      <c r="F22" s="294"/>
      <c r="G22" s="295"/>
      <c r="H22" s="123" t="str">
        <f>IF(入力!C7="","",入力!C7&amp;"　"&amp;入力!E7)</f>
        <v>エンドウ　マサノリ</v>
      </c>
      <c r="I22" s="124"/>
      <c r="J22" s="124"/>
      <c r="K22" s="124"/>
      <c r="L22" s="124"/>
      <c r="M22" s="124"/>
      <c r="N22" s="124"/>
      <c r="O22" s="124"/>
      <c r="P22" s="124"/>
      <c r="Q22" s="296"/>
      <c r="R22" s="369" t="s">
        <v>165</v>
      </c>
      <c r="S22" s="124"/>
      <c r="T22" s="376">
        <f>IF(入力!AT7="","",入力!AT7)</f>
        <v>42</v>
      </c>
      <c r="U22" s="377"/>
      <c r="V22" s="378"/>
      <c r="W22" s="369" t="s">
        <v>166</v>
      </c>
      <c r="X22" s="369"/>
      <c r="Y22" s="369"/>
      <c r="Z22" s="13" t="s">
        <v>36</v>
      </c>
      <c r="AA22" s="14"/>
      <c r="AB22" s="124" t="str">
        <f>IF(入力!R7="","",入力!R7)</f>
        <v>276</v>
      </c>
      <c r="AC22" s="124"/>
      <c r="AD22" s="124"/>
      <c r="AE22" s="124"/>
      <c r="AF22" s="15" t="s">
        <v>38</v>
      </c>
      <c r="AG22" s="124" t="str">
        <f>IF(入力!W7="","",入力!W7)</f>
        <v>0042</v>
      </c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296"/>
      <c r="AU22" s="369" t="s">
        <v>167</v>
      </c>
      <c r="AV22" s="124"/>
      <c r="AW22" s="124"/>
      <c r="AX22" s="16" t="s">
        <v>40</v>
      </c>
      <c r="AY22" s="124" t="str">
        <f>IF(入力!AL7="","",入力!AL7)</f>
        <v>047</v>
      </c>
      <c r="AZ22" s="124"/>
      <c r="BA22" s="124"/>
      <c r="BB22" s="124"/>
      <c r="BC22" s="124"/>
      <c r="BD22" s="124"/>
      <c r="BE22" s="124"/>
      <c r="BF22" s="17" t="s">
        <v>42</v>
      </c>
    </row>
    <row r="23" spans="3:58" ht="19.5" customHeight="1">
      <c r="C23" s="297" t="s">
        <v>168</v>
      </c>
      <c r="D23" s="298"/>
      <c r="E23" s="298"/>
      <c r="F23" s="298"/>
      <c r="G23" s="299"/>
      <c r="H23" s="300" t="str">
        <f>IF(入力!C8="","",入力!C8&amp;"　"&amp;入力!E8)</f>
        <v>遠藤　将憲</v>
      </c>
      <c r="I23" s="301"/>
      <c r="J23" s="301"/>
      <c r="K23" s="301"/>
      <c r="L23" s="301"/>
      <c r="M23" s="301"/>
      <c r="N23" s="301"/>
      <c r="O23" s="301"/>
      <c r="P23" s="301"/>
      <c r="Q23" s="302"/>
      <c r="R23" s="298"/>
      <c r="S23" s="298"/>
      <c r="T23" s="379"/>
      <c r="U23" s="380"/>
      <c r="V23" s="381"/>
      <c r="W23" s="331"/>
      <c r="X23" s="331"/>
      <c r="Y23" s="331"/>
      <c r="Z23" s="303" t="str">
        <f>IF(入力!P8="","",入力!P8)</f>
        <v>千葉県八千代市ゆりのき台3-4-720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482</v>
      </c>
      <c r="AY23" s="298"/>
      <c r="AZ23" s="298"/>
      <c r="BA23" s="298"/>
      <c r="BB23" s="18" t="s">
        <v>38</v>
      </c>
      <c r="BC23" s="298" t="str">
        <f>IF(入力!AP8="","",入力!AP8)</f>
        <v>9189</v>
      </c>
      <c r="BD23" s="298"/>
      <c r="BE23" s="298"/>
      <c r="BF23" s="307"/>
    </row>
    <row r="24" spans="3:58" ht="12" customHeight="1">
      <c r="C24" s="293" t="s">
        <v>154</v>
      </c>
      <c r="D24" s="294"/>
      <c r="E24" s="294"/>
      <c r="F24" s="294"/>
      <c r="G24" s="295"/>
      <c r="H24" s="123" t="str">
        <f>IF(入力!C9="","",入力!C9&amp;"　"&amp;入力!E9)</f>
        <v>マヤマ　ダイゴ</v>
      </c>
      <c r="I24" s="124"/>
      <c r="J24" s="124"/>
      <c r="K24" s="124"/>
      <c r="L24" s="124"/>
      <c r="M24" s="124"/>
      <c r="N24" s="124"/>
      <c r="O24" s="124"/>
      <c r="P24" s="124"/>
      <c r="Q24" s="296"/>
      <c r="R24" s="369" t="s">
        <v>165</v>
      </c>
      <c r="S24" s="124"/>
      <c r="T24" s="376">
        <f>IF(入力!AT9="","",入力!AT9)</f>
        <v>46</v>
      </c>
      <c r="U24" s="377"/>
      <c r="V24" s="378"/>
      <c r="W24" s="369" t="s">
        <v>166</v>
      </c>
      <c r="X24" s="369"/>
      <c r="Y24" s="369"/>
      <c r="Z24" s="13" t="s">
        <v>36</v>
      </c>
      <c r="AA24" s="14"/>
      <c r="AB24" s="124" t="str">
        <f>IF(入力!R9="","",入力!R9)</f>
        <v>276</v>
      </c>
      <c r="AC24" s="124"/>
      <c r="AD24" s="124"/>
      <c r="AE24" s="124"/>
      <c r="AF24" s="15" t="s">
        <v>38</v>
      </c>
      <c r="AG24" s="124" t="str">
        <f>IF(入力!W9="","",入力!W9)</f>
        <v>0043</v>
      </c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296"/>
      <c r="AU24" s="369" t="s">
        <v>167</v>
      </c>
      <c r="AV24" s="124"/>
      <c r="AW24" s="124"/>
      <c r="AX24" s="16" t="s">
        <v>40</v>
      </c>
      <c r="AY24" s="124" t="str">
        <f>IF(入力!AL9="","",入力!AL9)</f>
        <v>047</v>
      </c>
      <c r="AZ24" s="124"/>
      <c r="BA24" s="124"/>
      <c r="BB24" s="124"/>
      <c r="BC24" s="124"/>
      <c r="BD24" s="124"/>
      <c r="BE24" s="124"/>
      <c r="BF24" s="17" t="s">
        <v>42</v>
      </c>
    </row>
    <row r="25" spans="3:58" ht="19.5" customHeight="1">
      <c r="C25" s="297" t="s">
        <v>161</v>
      </c>
      <c r="D25" s="298"/>
      <c r="E25" s="298"/>
      <c r="F25" s="298"/>
      <c r="G25" s="299"/>
      <c r="H25" s="300" t="str">
        <f>IF(入力!C10="","",入力!C10&amp;"　"&amp;入力!E10)</f>
        <v>真山　大吾</v>
      </c>
      <c r="I25" s="301"/>
      <c r="J25" s="301"/>
      <c r="K25" s="301"/>
      <c r="L25" s="301"/>
      <c r="M25" s="301"/>
      <c r="N25" s="301"/>
      <c r="O25" s="301"/>
      <c r="P25" s="301"/>
      <c r="Q25" s="302"/>
      <c r="R25" s="298"/>
      <c r="S25" s="298"/>
      <c r="T25" s="379"/>
      <c r="U25" s="380"/>
      <c r="V25" s="381"/>
      <c r="W25" s="331"/>
      <c r="X25" s="331"/>
      <c r="Y25" s="331"/>
      <c r="Z25" s="303" t="str">
        <f>IF(入力!P10="","",入力!P10)</f>
        <v>千葉県八千代市萱田2217-33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487</v>
      </c>
      <c r="AY25" s="298"/>
      <c r="AZ25" s="298"/>
      <c r="BA25" s="298"/>
      <c r="BB25" s="18" t="s">
        <v>38</v>
      </c>
      <c r="BC25" s="298" t="str">
        <f>IF(入力!AP10="","",入力!AP10)</f>
        <v>2141</v>
      </c>
      <c r="BD25" s="298"/>
      <c r="BE25" s="298"/>
      <c r="BF25" s="307"/>
    </row>
    <row r="26" spans="3:58" ht="12" customHeight="1">
      <c r="C26" s="293" t="s">
        <v>154</v>
      </c>
      <c r="D26" s="294"/>
      <c r="E26" s="294"/>
      <c r="F26" s="294"/>
      <c r="G26" s="295"/>
      <c r="H26" s="123" t="str">
        <f>IF(入力!C11="","",入力!C11&amp;"　"&amp;入力!E11)</f>
        <v>トヨダ　ケイコ</v>
      </c>
      <c r="I26" s="124"/>
      <c r="J26" s="124"/>
      <c r="K26" s="124"/>
      <c r="L26" s="124"/>
      <c r="M26" s="124"/>
      <c r="N26" s="124"/>
      <c r="O26" s="124"/>
      <c r="P26" s="124"/>
      <c r="Q26" s="296"/>
      <c r="R26" s="369" t="s">
        <v>165</v>
      </c>
      <c r="S26" s="124"/>
      <c r="T26" s="376">
        <f>IF(入力!AT11="","",入力!AT11)</f>
        <v>54</v>
      </c>
      <c r="U26" s="377"/>
      <c r="V26" s="378"/>
      <c r="W26" s="369" t="s">
        <v>166</v>
      </c>
      <c r="X26" s="369"/>
      <c r="Y26" s="369"/>
      <c r="Z26" s="13" t="s">
        <v>36</v>
      </c>
      <c r="AA26" s="14"/>
      <c r="AB26" s="124" t="str">
        <f>IF(入力!R11="","",入力!R11)</f>
        <v>276</v>
      </c>
      <c r="AC26" s="124"/>
      <c r="AD26" s="124"/>
      <c r="AE26" s="124"/>
      <c r="AF26" s="15" t="s">
        <v>38</v>
      </c>
      <c r="AG26" s="124" t="str">
        <f>IF(入力!W11="","",入力!W11)</f>
        <v>0031</v>
      </c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296"/>
      <c r="AU26" s="369" t="s">
        <v>167</v>
      </c>
      <c r="AV26" s="124"/>
      <c r="AW26" s="124"/>
      <c r="AX26" s="16" t="s">
        <v>40</v>
      </c>
      <c r="AY26" s="124" t="str">
        <f>IF(入力!AL11="","",入力!AL11)</f>
        <v>047</v>
      </c>
      <c r="AZ26" s="124"/>
      <c r="BA26" s="124"/>
      <c r="BB26" s="124"/>
      <c r="BC26" s="124"/>
      <c r="BD26" s="124"/>
      <c r="BE26" s="124"/>
      <c r="BF26" s="17" t="s">
        <v>42</v>
      </c>
    </row>
    <row r="27" spans="3:58" ht="19.5" customHeight="1">
      <c r="C27" s="297" t="s">
        <v>162</v>
      </c>
      <c r="D27" s="298"/>
      <c r="E27" s="298"/>
      <c r="F27" s="298"/>
      <c r="G27" s="299"/>
      <c r="H27" s="300" t="str">
        <f>IF(入力!C12="","",入力!C12&amp;"　"&amp;入力!E12)</f>
        <v>豊田　啓子</v>
      </c>
      <c r="I27" s="301"/>
      <c r="J27" s="301"/>
      <c r="K27" s="301"/>
      <c r="L27" s="301"/>
      <c r="M27" s="301"/>
      <c r="N27" s="301"/>
      <c r="O27" s="301"/>
      <c r="P27" s="301"/>
      <c r="Q27" s="302"/>
      <c r="R27" s="298"/>
      <c r="S27" s="298"/>
      <c r="T27" s="379"/>
      <c r="U27" s="380"/>
      <c r="V27" s="381"/>
      <c r="W27" s="331"/>
      <c r="X27" s="331"/>
      <c r="Y27" s="331"/>
      <c r="Z27" s="303" t="str">
        <f>IF(入力!P12="","",入力!P12)</f>
        <v>千葉県八千代市八千代台北12-15-5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485</v>
      </c>
      <c r="AY27" s="298"/>
      <c r="AZ27" s="298"/>
      <c r="BA27" s="298"/>
      <c r="BB27" s="18" t="s">
        <v>38</v>
      </c>
      <c r="BC27" s="298" t="str">
        <f>IF(入力!AP12="","",入力!AP12)</f>
        <v>9998</v>
      </c>
      <c r="BD27" s="298"/>
      <c r="BE27" s="298"/>
      <c r="BF27" s="307"/>
    </row>
    <row r="28" spans="3:58" ht="12" customHeight="1">
      <c r="C28" s="293" t="s">
        <v>154</v>
      </c>
      <c r="D28" s="294"/>
      <c r="E28" s="294"/>
      <c r="F28" s="294"/>
      <c r="G28" s="295"/>
      <c r="H28" s="123" t="str">
        <f>IF(入力!C15="","",入力!C15&amp;"　"&amp;入力!E15)</f>
        <v>アイダ　サトミ</v>
      </c>
      <c r="I28" s="124"/>
      <c r="J28" s="124"/>
      <c r="K28" s="124"/>
      <c r="L28" s="124"/>
      <c r="M28" s="124"/>
      <c r="N28" s="124"/>
      <c r="O28" s="124"/>
      <c r="P28" s="124"/>
      <c r="Q28" s="296"/>
      <c r="R28" s="369" t="s">
        <v>165</v>
      </c>
      <c r="S28" s="124"/>
      <c r="T28" s="376">
        <f>IF(入力!AT15="","",入力!AT15)</f>
        <v>51</v>
      </c>
      <c r="U28" s="377"/>
      <c r="V28" s="378"/>
      <c r="W28" s="369" t="s">
        <v>166</v>
      </c>
      <c r="X28" s="369"/>
      <c r="Y28" s="369"/>
      <c r="Z28" s="13" t="s">
        <v>36</v>
      </c>
      <c r="AA28" s="14"/>
      <c r="AB28" s="124" t="str">
        <f>IF(入力!R15="","",入力!R15)</f>
        <v>276</v>
      </c>
      <c r="AC28" s="124"/>
      <c r="AD28" s="124"/>
      <c r="AE28" s="124"/>
      <c r="AF28" s="15" t="s">
        <v>38</v>
      </c>
      <c r="AG28" s="124" t="str">
        <f>IF(入力!W15="","",入力!W15)</f>
        <v>0031</v>
      </c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296"/>
      <c r="AU28" s="369" t="s">
        <v>167</v>
      </c>
      <c r="AV28" s="124"/>
      <c r="AW28" s="124"/>
      <c r="AX28" s="16" t="s">
        <v>40</v>
      </c>
      <c r="AY28" s="124" t="str">
        <f>IF(入力!AL15="","",入力!AL15)</f>
        <v>047</v>
      </c>
      <c r="AZ28" s="124"/>
      <c r="BA28" s="124"/>
      <c r="BB28" s="124"/>
      <c r="BC28" s="124"/>
      <c r="BD28" s="124"/>
      <c r="BE28" s="124"/>
      <c r="BF28" s="17" t="s">
        <v>42</v>
      </c>
    </row>
    <row r="29" spans="3:58" ht="19.5" customHeight="1">
      <c r="C29" s="308" t="s">
        <v>169</v>
      </c>
      <c r="D29" s="309"/>
      <c r="E29" s="309"/>
      <c r="F29" s="309"/>
      <c r="G29" s="310"/>
      <c r="H29" s="311" t="str">
        <f>IF(入力!C16="","",入力!C16&amp;"　"&amp;入力!E16)</f>
        <v>会田　智美</v>
      </c>
      <c r="I29" s="312"/>
      <c r="J29" s="312"/>
      <c r="K29" s="312"/>
      <c r="L29" s="312"/>
      <c r="M29" s="312"/>
      <c r="N29" s="312"/>
      <c r="O29" s="312"/>
      <c r="P29" s="312"/>
      <c r="Q29" s="313"/>
      <c r="R29" s="309"/>
      <c r="S29" s="309"/>
      <c r="T29" s="383"/>
      <c r="U29" s="384"/>
      <c r="V29" s="385"/>
      <c r="W29" s="382"/>
      <c r="X29" s="382"/>
      <c r="Y29" s="382"/>
      <c r="Z29" s="314" t="str">
        <f>IF(入力!P16="","",入力!P16)</f>
        <v>千葉県八千代市八千代台北9-12-6</v>
      </c>
      <c r="AA29" s="315"/>
      <c r="AB29" s="315"/>
      <c r="AC29" s="315"/>
      <c r="AD29" s="315"/>
      <c r="AE29" s="315"/>
      <c r="AF29" s="315"/>
      <c r="AG29" s="315"/>
      <c r="AH29" s="315"/>
      <c r="AI29" s="315"/>
      <c r="AJ29" s="315"/>
      <c r="AK29" s="315"/>
      <c r="AL29" s="315"/>
      <c r="AM29" s="315"/>
      <c r="AN29" s="315"/>
      <c r="AO29" s="315"/>
      <c r="AP29" s="315"/>
      <c r="AQ29" s="315"/>
      <c r="AR29" s="315"/>
      <c r="AS29" s="315"/>
      <c r="AT29" s="316"/>
      <c r="AU29" s="309"/>
      <c r="AV29" s="309"/>
      <c r="AW29" s="309"/>
      <c r="AX29" s="317" t="str">
        <f>IF(入力!AK16="","",入力!AK16)</f>
        <v>486</v>
      </c>
      <c r="AY29" s="309"/>
      <c r="AZ29" s="309"/>
      <c r="BA29" s="309"/>
      <c r="BB29" s="64" t="s">
        <v>38</v>
      </c>
      <c r="BC29" s="309" t="str">
        <f>IF(入力!AP16="","",入力!AP16)</f>
        <v>6775</v>
      </c>
      <c r="BD29" s="309"/>
      <c r="BE29" s="309"/>
      <c r="BF29" s="318"/>
    </row>
    <row r="30" spans="3:58" ht="7.5" customHeight="1"/>
    <row r="31" spans="3:58" ht="16.5" customHeight="1">
      <c r="C31" s="19" t="s">
        <v>170</v>
      </c>
      <c r="D31" s="5"/>
      <c r="E31" s="5"/>
      <c r="F31" s="5"/>
      <c r="G31" s="5"/>
      <c r="H31" s="5"/>
      <c r="I31" s="20" t="s">
        <v>171</v>
      </c>
    </row>
    <row r="32" spans="3:58" ht="3" customHeight="1"/>
    <row r="33" spans="3:58" ht="15" customHeight="1">
      <c r="C33" s="319" t="s">
        <v>172</v>
      </c>
      <c r="D33" s="320"/>
      <c r="E33" s="320"/>
      <c r="F33" s="320" t="s">
        <v>173</v>
      </c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 t="s">
        <v>174</v>
      </c>
      <c r="R33" s="320"/>
      <c r="S33" s="320"/>
      <c r="T33" s="320" t="s">
        <v>175</v>
      </c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  <c r="AJ33" s="320" t="s">
        <v>176</v>
      </c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 t="s">
        <v>177</v>
      </c>
      <c r="BA33" s="320"/>
      <c r="BB33" s="320"/>
      <c r="BC33" s="320"/>
      <c r="BD33" s="320"/>
      <c r="BE33" s="320"/>
      <c r="BF33" s="321"/>
    </row>
    <row r="34" spans="3:58" ht="15" customHeight="1">
      <c r="C34" s="406" t="str">
        <f>IF(入力!B25="","",入力!B25)</f>
        <v>①</v>
      </c>
      <c r="D34" s="407"/>
      <c r="E34" s="408"/>
      <c r="F34" s="394" t="str">
        <f>IF(入力!C26="","",入力!C25&amp;"　"&amp;入力!E25&amp;"
"&amp;入力!C26&amp;"　"&amp;入力!E26)</f>
        <v>タナカ　ユウセイ
田中　夕聖</v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6">
        <f>IF(入力!G25="","",入力!G25)</f>
        <v>5</v>
      </c>
      <c r="R34" s="387"/>
      <c r="S34" s="388"/>
      <c r="T34" s="400" t="str">
        <f>IF(入力!I25="","",入力!I25)</f>
        <v>八千代台西小</v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6">
        <f>IF(入力!M25="","",入力!M25)</f>
        <v>513657154</v>
      </c>
      <c r="AK34" s="387"/>
      <c r="AL34" s="387"/>
      <c r="AM34" s="387"/>
      <c r="AN34" s="387"/>
      <c r="AO34" s="387"/>
      <c r="AP34" s="387"/>
      <c r="AQ34" s="387"/>
      <c r="AR34" s="387"/>
      <c r="AS34" s="387"/>
      <c r="AT34" s="387"/>
      <c r="AU34" s="387"/>
      <c r="AV34" s="387"/>
      <c r="AW34" s="387"/>
      <c r="AX34" s="387"/>
      <c r="AY34" s="388"/>
      <c r="AZ34" s="386">
        <f>IF(入力!P25="","",入力!P25)</f>
        <v>146</v>
      </c>
      <c r="BA34" s="387"/>
      <c r="BB34" s="387"/>
      <c r="BC34" s="387"/>
      <c r="BD34" s="387"/>
      <c r="BE34" s="387"/>
      <c r="BF34" s="392"/>
    </row>
    <row r="35" spans="3:58" ht="15" customHeight="1">
      <c r="C35" s="409"/>
      <c r="D35" s="410"/>
      <c r="E35" s="411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9"/>
      <c r="R35" s="390"/>
      <c r="S35" s="391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9"/>
      <c r="AK35" s="390"/>
      <c r="AL35" s="390"/>
      <c r="AM35" s="390"/>
      <c r="AN35" s="390"/>
      <c r="AO35" s="390"/>
      <c r="AP35" s="390"/>
      <c r="AQ35" s="390"/>
      <c r="AR35" s="390"/>
      <c r="AS35" s="390"/>
      <c r="AT35" s="390"/>
      <c r="AU35" s="390"/>
      <c r="AV35" s="390"/>
      <c r="AW35" s="390"/>
      <c r="AX35" s="390"/>
      <c r="AY35" s="391"/>
      <c r="AZ35" s="389"/>
      <c r="BA35" s="390"/>
      <c r="BB35" s="390"/>
      <c r="BC35" s="390"/>
      <c r="BD35" s="390"/>
      <c r="BE35" s="390"/>
      <c r="BF35" s="393"/>
    </row>
    <row r="36" spans="3:58" ht="15" customHeight="1">
      <c r="C36" s="406">
        <f>IF(入力!B27="","",入力!B27)</f>
        <v>2</v>
      </c>
      <c r="D36" s="407"/>
      <c r="E36" s="408"/>
      <c r="F36" s="394" t="str">
        <f>IF(入力!C28="","",入力!C27&amp;"　"&amp;入力!E27&amp;"
"&amp;入力!C28&amp;"　"&amp;入力!E28)</f>
        <v>マヤマ　カンタ
真山　寛大</v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6">
        <f>IF(入力!G27="","",入力!G27)</f>
        <v>5</v>
      </c>
      <c r="R36" s="387"/>
      <c r="S36" s="388"/>
      <c r="T36" s="400" t="str">
        <f>IF(入力!I27="","",入力!I27)</f>
        <v>大和田小</v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6">
        <f>IF(入力!M27="","",入力!M27)</f>
        <v>514592829</v>
      </c>
      <c r="AK36" s="387"/>
      <c r="AL36" s="387"/>
      <c r="AM36" s="387"/>
      <c r="AN36" s="387"/>
      <c r="AO36" s="387"/>
      <c r="AP36" s="387"/>
      <c r="AQ36" s="387"/>
      <c r="AR36" s="387"/>
      <c r="AS36" s="387"/>
      <c r="AT36" s="387"/>
      <c r="AU36" s="387"/>
      <c r="AV36" s="387"/>
      <c r="AW36" s="387"/>
      <c r="AX36" s="387"/>
      <c r="AY36" s="388"/>
      <c r="AZ36" s="386">
        <f>IF(入力!P27="","",入力!P27)</f>
        <v>153</v>
      </c>
      <c r="BA36" s="387"/>
      <c r="BB36" s="387"/>
      <c r="BC36" s="387"/>
      <c r="BD36" s="387"/>
      <c r="BE36" s="387"/>
      <c r="BF36" s="392"/>
    </row>
    <row r="37" spans="3:58" ht="15" customHeight="1">
      <c r="C37" s="409"/>
      <c r="D37" s="410"/>
      <c r="E37" s="411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9"/>
      <c r="R37" s="390"/>
      <c r="S37" s="391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9"/>
      <c r="AK37" s="390"/>
      <c r="AL37" s="390"/>
      <c r="AM37" s="390"/>
      <c r="AN37" s="390"/>
      <c r="AO37" s="390"/>
      <c r="AP37" s="390"/>
      <c r="AQ37" s="390"/>
      <c r="AR37" s="390"/>
      <c r="AS37" s="390"/>
      <c r="AT37" s="390"/>
      <c r="AU37" s="390"/>
      <c r="AV37" s="390"/>
      <c r="AW37" s="390"/>
      <c r="AX37" s="390"/>
      <c r="AY37" s="391"/>
      <c r="AZ37" s="389"/>
      <c r="BA37" s="390"/>
      <c r="BB37" s="390"/>
      <c r="BC37" s="390"/>
      <c r="BD37" s="390"/>
      <c r="BE37" s="390"/>
      <c r="BF37" s="393"/>
    </row>
    <row r="38" spans="3:58" ht="15" customHeight="1">
      <c r="C38" s="406">
        <f>IF(入力!B29="","",入力!B29)</f>
        <v>3</v>
      </c>
      <c r="D38" s="407"/>
      <c r="E38" s="408"/>
      <c r="F38" s="394" t="str">
        <f>IF(入力!C30="","",入力!C29&amp;"　"&amp;入力!E29&amp;"
"&amp;入力!C30&amp;"　"&amp;入力!E30)</f>
        <v>ナカジマ　ジュンノスケ
中島　潤之奨</v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6">
        <f>IF(入力!G29="","",入力!G29)</f>
        <v>5</v>
      </c>
      <c r="R38" s="387"/>
      <c r="S38" s="388"/>
      <c r="T38" s="400" t="str">
        <f>IF(入力!I29="","",入力!I29)</f>
        <v>大和田小</v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6">
        <f>IF(入力!M29="","",入力!M29)</f>
        <v>513657167</v>
      </c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8"/>
      <c r="AZ38" s="386">
        <f>IF(入力!P29="","",入力!P29)</f>
        <v>141</v>
      </c>
      <c r="BA38" s="387"/>
      <c r="BB38" s="387"/>
      <c r="BC38" s="387"/>
      <c r="BD38" s="387"/>
      <c r="BE38" s="387"/>
      <c r="BF38" s="392"/>
    </row>
    <row r="39" spans="3:58" ht="15" customHeight="1">
      <c r="C39" s="409"/>
      <c r="D39" s="410"/>
      <c r="E39" s="411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9"/>
      <c r="R39" s="390"/>
      <c r="S39" s="391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9"/>
      <c r="AK39" s="390"/>
      <c r="AL39" s="390"/>
      <c r="AM39" s="390"/>
      <c r="AN39" s="390"/>
      <c r="AO39" s="390"/>
      <c r="AP39" s="390"/>
      <c r="AQ39" s="390"/>
      <c r="AR39" s="390"/>
      <c r="AS39" s="390"/>
      <c r="AT39" s="390"/>
      <c r="AU39" s="390"/>
      <c r="AV39" s="390"/>
      <c r="AW39" s="390"/>
      <c r="AX39" s="390"/>
      <c r="AY39" s="391"/>
      <c r="AZ39" s="389"/>
      <c r="BA39" s="390"/>
      <c r="BB39" s="390"/>
      <c r="BC39" s="390"/>
      <c r="BD39" s="390"/>
      <c r="BE39" s="390"/>
      <c r="BF39" s="393"/>
    </row>
    <row r="40" spans="3:58" ht="15" customHeight="1">
      <c r="C40" s="406">
        <f>IF(入力!B31="","",入力!B31)</f>
        <v>4</v>
      </c>
      <c r="D40" s="407"/>
      <c r="E40" s="408"/>
      <c r="F40" s="394" t="str">
        <f>IF(入力!C32="","",入力!C31&amp;"　"&amp;入力!E31&amp;"
"&amp;入力!C32&amp;"　"&amp;入力!E32)</f>
        <v>タカハシ　ソウ
高橋　蒼</v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6">
        <f>IF(入力!G31="","",入力!G31)</f>
        <v>5</v>
      </c>
      <c r="R40" s="387"/>
      <c r="S40" s="388"/>
      <c r="T40" s="400" t="str">
        <f>IF(入力!I31="","",入力!I31)</f>
        <v>大和田小</v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6">
        <f>IF(入力!M31="","",入力!M31)</f>
        <v>514592245</v>
      </c>
      <c r="AK40" s="387"/>
      <c r="AL40" s="387"/>
      <c r="AM40" s="387"/>
      <c r="AN40" s="387"/>
      <c r="AO40" s="387"/>
      <c r="AP40" s="387"/>
      <c r="AQ40" s="387"/>
      <c r="AR40" s="387"/>
      <c r="AS40" s="387"/>
      <c r="AT40" s="387"/>
      <c r="AU40" s="387"/>
      <c r="AV40" s="387"/>
      <c r="AW40" s="387"/>
      <c r="AX40" s="387"/>
      <c r="AY40" s="388"/>
      <c r="AZ40" s="386">
        <f>IF(入力!P31="","",入力!P31)</f>
        <v>141</v>
      </c>
      <c r="BA40" s="387"/>
      <c r="BB40" s="387"/>
      <c r="BC40" s="387"/>
      <c r="BD40" s="387"/>
      <c r="BE40" s="387"/>
      <c r="BF40" s="392"/>
    </row>
    <row r="41" spans="3:58" ht="15" customHeight="1">
      <c r="C41" s="409"/>
      <c r="D41" s="410"/>
      <c r="E41" s="411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9"/>
      <c r="R41" s="390"/>
      <c r="S41" s="391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9"/>
      <c r="AK41" s="390"/>
      <c r="AL41" s="390"/>
      <c r="AM41" s="390"/>
      <c r="AN41" s="390"/>
      <c r="AO41" s="390"/>
      <c r="AP41" s="390"/>
      <c r="AQ41" s="390"/>
      <c r="AR41" s="390"/>
      <c r="AS41" s="390"/>
      <c r="AT41" s="390"/>
      <c r="AU41" s="390"/>
      <c r="AV41" s="390"/>
      <c r="AW41" s="390"/>
      <c r="AX41" s="390"/>
      <c r="AY41" s="391"/>
      <c r="AZ41" s="389"/>
      <c r="BA41" s="390"/>
      <c r="BB41" s="390"/>
      <c r="BC41" s="390"/>
      <c r="BD41" s="390"/>
      <c r="BE41" s="390"/>
      <c r="BF41" s="393"/>
    </row>
    <row r="42" spans="3:58" ht="15" customHeight="1">
      <c r="C42" s="406">
        <f>IF(入力!B33="","",入力!B33)</f>
        <v>5</v>
      </c>
      <c r="D42" s="407"/>
      <c r="E42" s="408"/>
      <c r="F42" s="394" t="str">
        <f>IF(入力!C34="","",入力!C33&amp;"　"&amp;入力!E33&amp;"
"&amp;入力!C34&amp;"　"&amp;入力!E34)</f>
        <v>イマナリ　ルイ
今成　月翔</v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6">
        <f>IF(入力!G33="","",入力!G33)</f>
        <v>5</v>
      </c>
      <c r="R42" s="387"/>
      <c r="S42" s="388"/>
      <c r="T42" s="400" t="str">
        <f>IF(入力!I33="","",入力!I33)</f>
        <v>南高津小</v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6">
        <f>IF(入力!M33="","",入力!M33)</f>
        <v>515553562</v>
      </c>
      <c r="AK42" s="387"/>
      <c r="AL42" s="387"/>
      <c r="AM42" s="387"/>
      <c r="AN42" s="387"/>
      <c r="AO42" s="387"/>
      <c r="AP42" s="387"/>
      <c r="AQ42" s="387"/>
      <c r="AR42" s="387"/>
      <c r="AS42" s="387"/>
      <c r="AT42" s="387"/>
      <c r="AU42" s="387"/>
      <c r="AV42" s="387"/>
      <c r="AW42" s="387"/>
      <c r="AX42" s="387"/>
      <c r="AY42" s="388"/>
      <c r="AZ42" s="386">
        <f>IF(入力!P33="","",入力!P33)</f>
        <v>135</v>
      </c>
      <c r="BA42" s="387"/>
      <c r="BB42" s="387"/>
      <c r="BC42" s="387"/>
      <c r="BD42" s="387"/>
      <c r="BE42" s="387"/>
      <c r="BF42" s="392"/>
    </row>
    <row r="43" spans="3:58" ht="15" customHeight="1">
      <c r="C43" s="409"/>
      <c r="D43" s="410"/>
      <c r="E43" s="411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9"/>
      <c r="R43" s="390"/>
      <c r="S43" s="391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9"/>
      <c r="AK43" s="390"/>
      <c r="AL43" s="390"/>
      <c r="AM43" s="390"/>
      <c r="AN43" s="390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1"/>
      <c r="AZ43" s="389"/>
      <c r="BA43" s="390"/>
      <c r="BB43" s="390"/>
      <c r="BC43" s="390"/>
      <c r="BD43" s="390"/>
      <c r="BE43" s="390"/>
      <c r="BF43" s="393"/>
    </row>
    <row r="44" spans="3:58" ht="15" customHeight="1">
      <c r="C44" s="406">
        <f>IF(入力!B35="","",入力!B35)</f>
        <v>6</v>
      </c>
      <c r="D44" s="407"/>
      <c r="E44" s="408"/>
      <c r="F44" s="394" t="str">
        <f>IF(入力!C36="","",入力!C35&amp;"　"&amp;入力!E35&amp;"
"&amp;入力!C36&amp;"　"&amp;入力!E36)</f>
        <v>ヒラノ　スバル
平野　昴</v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6">
        <f>IF(入力!G35="","",入力!G35)</f>
        <v>4</v>
      </c>
      <c r="R44" s="387"/>
      <c r="S44" s="388"/>
      <c r="T44" s="400" t="str">
        <f>IF(入力!I35="","",入力!I35)</f>
        <v>萱田小</v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6">
        <f>IF(入力!M35="","",入力!M35)</f>
        <v>513657147</v>
      </c>
      <c r="AK44" s="387"/>
      <c r="AL44" s="387"/>
      <c r="AM44" s="387"/>
      <c r="AN44" s="387"/>
      <c r="AO44" s="387"/>
      <c r="AP44" s="387"/>
      <c r="AQ44" s="387"/>
      <c r="AR44" s="387"/>
      <c r="AS44" s="387"/>
      <c r="AT44" s="387"/>
      <c r="AU44" s="387"/>
      <c r="AV44" s="387"/>
      <c r="AW44" s="387"/>
      <c r="AX44" s="387"/>
      <c r="AY44" s="388"/>
      <c r="AZ44" s="386">
        <f>IF(入力!P35="","",入力!P35)</f>
        <v>134</v>
      </c>
      <c r="BA44" s="387"/>
      <c r="BB44" s="387"/>
      <c r="BC44" s="387"/>
      <c r="BD44" s="387"/>
      <c r="BE44" s="387"/>
      <c r="BF44" s="392"/>
    </row>
    <row r="45" spans="3:58" ht="15" customHeight="1">
      <c r="C45" s="409"/>
      <c r="D45" s="410"/>
      <c r="E45" s="411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9"/>
      <c r="R45" s="390"/>
      <c r="S45" s="391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9"/>
      <c r="AK45" s="390"/>
      <c r="AL45" s="390"/>
      <c r="AM45" s="390"/>
      <c r="AN45" s="390"/>
      <c r="AO45" s="390"/>
      <c r="AP45" s="390"/>
      <c r="AQ45" s="390"/>
      <c r="AR45" s="390"/>
      <c r="AS45" s="390"/>
      <c r="AT45" s="390"/>
      <c r="AU45" s="390"/>
      <c r="AV45" s="390"/>
      <c r="AW45" s="390"/>
      <c r="AX45" s="390"/>
      <c r="AY45" s="391"/>
      <c r="AZ45" s="389"/>
      <c r="BA45" s="390"/>
      <c r="BB45" s="390"/>
      <c r="BC45" s="390"/>
      <c r="BD45" s="390"/>
      <c r="BE45" s="390"/>
      <c r="BF45" s="393"/>
    </row>
    <row r="46" spans="3:58" ht="15" customHeight="1">
      <c r="C46" s="406">
        <f>IF(入力!B37="","",入力!B37)</f>
        <v>7</v>
      </c>
      <c r="D46" s="407"/>
      <c r="E46" s="408"/>
      <c r="F46" s="394" t="str">
        <f>IF(入力!C38="","",入力!C37&amp;"　"&amp;入力!E37&amp;"
"&amp;入力!C38&amp;"　"&amp;入力!E38)</f>
        <v>タケシタ　レン
竹下　レン</v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6">
        <f>IF(入力!G37="","",入力!G37)</f>
        <v>4</v>
      </c>
      <c r="R46" s="387"/>
      <c r="S46" s="388"/>
      <c r="T46" s="400" t="str">
        <f>IF(入力!I37="","",入力!I37)</f>
        <v>勝田台小</v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6">
        <f>IF(入力!M37="","",入力!M37)</f>
        <v>514592274</v>
      </c>
      <c r="AK46" s="387"/>
      <c r="AL46" s="387"/>
      <c r="AM46" s="387"/>
      <c r="AN46" s="387"/>
      <c r="AO46" s="387"/>
      <c r="AP46" s="387"/>
      <c r="AQ46" s="387"/>
      <c r="AR46" s="387"/>
      <c r="AS46" s="387"/>
      <c r="AT46" s="387"/>
      <c r="AU46" s="387"/>
      <c r="AV46" s="387"/>
      <c r="AW46" s="387"/>
      <c r="AX46" s="387"/>
      <c r="AY46" s="388"/>
      <c r="AZ46" s="386">
        <f>IF(入力!P37="","",入力!P37)</f>
        <v>133</v>
      </c>
      <c r="BA46" s="387"/>
      <c r="BB46" s="387"/>
      <c r="BC46" s="387"/>
      <c r="BD46" s="387"/>
      <c r="BE46" s="387"/>
      <c r="BF46" s="392"/>
    </row>
    <row r="47" spans="3:58" ht="15" customHeight="1">
      <c r="C47" s="409"/>
      <c r="D47" s="410"/>
      <c r="E47" s="411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9"/>
      <c r="R47" s="390"/>
      <c r="S47" s="391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9"/>
      <c r="AK47" s="390"/>
      <c r="AL47" s="390"/>
      <c r="AM47" s="390"/>
      <c r="AN47" s="390"/>
      <c r="AO47" s="390"/>
      <c r="AP47" s="390"/>
      <c r="AQ47" s="390"/>
      <c r="AR47" s="390"/>
      <c r="AS47" s="390"/>
      <c r="AT47" s="390"/>
      <c r="AU47" s="390"/>
      <c r="AV47" s="390"/>
      <c r="AW47" s="390"/>
      <c r="AX47" s="390"/>
      <c r="AY47" s="391"/>
      <c r="AZ47" s="389"/>
      <c r="BA47" s="390"/>
      <c r="BB47" s="390"/>
      <c r="BC47" s="390"/>
      <c r="BD47" s="390"/>
      <c r="BE47" s="390"/>
      <c r="BF47" s="393"/>
    </row>
    <row r="48" spans="3:58" ht="15" customHeight="1">
      <c r="C48" s="406">
        <f>IF(入力!B39="","",入力!B39)</f>
        <v>8</v>
      </c>
      <c r="D48" s="407"/>
      <c r="E48" s="408"/>
      <c r="F48" s="394" t="str">
        <f>IF(入力!C40="","",入力!C39&amp;"　"&amp;入力!E39&amp;"
"&amp;入力!C40&amp;"　"&amp;入力!E40)</f>
        <v>フジイ　ユウタロウ
藤井　勇太郎</v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6">
        <f>IF(入力!G39="","",入力!G39)</f>
        <v>4</v>
      </c>
      <c r="R48" s="387"/>
      <c r="S48" s="388"/>
      <c r="T48" s="400" t="str">
        <f>IF(入力!I39="","",入力!I39)</f>
        <v>八千代台西小</v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6">
        <f>IF(入力!M39="","",入力!M39)</f>
        <v>514827348</v>
      </c>
      <c r="AK48" s="387"/>
      <c r="AL48" s="387"/>
      <c r="AM48" s="387"/>
      <c r="AN48" s="387"/>
      <c r="AO48" s="387"/>
      <c r="AP48" s="387"/>
      <c r="AQ48" s="387"/>
      <c r="AR48" s="387"/>
      <c r="AS48" s="387"/>
      <c r="AT48" s="387"/>
      <c r="AU48" s="387"/>
      <c r="AV48" s="387"/>
      <c r="AW48" s="387"/>
      <c r="AX48" s="387"/>
      <c r="AY48" s="388"/>
      <c r="AZ48" s="386">
        <f>IF(入力!P39="","",入力!P39)</f>
        <v>134</v>
      </c>
      <c r="BA48" s="387"/>
      <c r="BB48" s="387"/>
      <c r="BC48" s="387"/>
      <c r="BD48" s="387"/>
      <c r="BE48" s="387"/>
      <c r="BF48" s="392"/>
    </row>
    <row r="49" spans="3:58" ht="15" customHeight="1">
      <c r="C49" s="409"/>
      <c r="D49" s="410"/>
      <c r="E49" s="411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9"/>
      <c r="R49" s="390"/>
      <c r="S49" s="391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9"/>
      <c r="AK49" s="390"/>
      <c r="AL49" s="390"/>
      <c r="AM49" s="390"/>
      <c r="AN49" s="390"/>
      <c r="AO49" s="390"/>
      <c r="AP49" s="390"/>
      <c r="AQ49" s="390"/>
      <c r="AR49" s="390"/>
      <c r="AS49" s="390"/>
      <c r="AT49" s="390"/>
      <c r="AU49" s="390"/>
      <c r="AV49" s="390"/>
      <c r="AW49" s="390"/>
      <c r="AX49" s="390"/>
      <c r="AY49" s="391"/>
      <c r="AZ49" s="389"/>
      <c r="BA49" s="390"/>
      <c r="BB49" s="390"/>
      <c r="BC49" s="390"/>
      <c r="BD49" s="390"/>
      <c r="BE49" s="390"/>
      <c r="BF49" s="393"/>
    </row>
    <row r="50" spans="3:58" ht="15" customHeight="1">
      <c r="C50" s="406">
        <f>IF(入力!B41="","",入力!B41)</f>
        <v>9</v>
      </c>
      <c r="D50" s="407"/>
      <c r="E50" s="408"/>
      <c r="F50" s="394" t="str">
        <f>IF(入力!C42="","",入力!C41&amp;"　"&amp;入力!E41&amp;"
"&amp;入力!C42&amp;"　"&amp;入力!E42)</f>
        <v>タナカ　タイセイ
田中　大聖</v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6">
        <f>IF(入力!G41="","",入力!G41)</f>
        <v>2</v>
      </c>
      <c r="R50" s="387"/>
      <c r="S50" s="388"/>
      <c r="T50" s="400" t="str">
        <f>IF(入力!I41="","",入力!I41)</f>
        <v>八千代台西小</v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6">
        <f>IF(入力!M41="","",入力!M41)</f>
        <v>513657187</v>
      </c>
      <c r="AK50" s="387"/>
      <c r="AL50" s="387"/>
      <c r="AM50" s="387"/>
      <c r="AN50" s="387"/>
      <c r="AO50" s="387"/>
      <c r="AP50" s="387"/>
      <c r="AQ50" s="387"/>
      <c r="AR50" s="387"/>
      <c r="AS50" s="387"/>
      <c r="AT50" s="387"/>
      <c r="AU50" s="387"/>
      <c r="AV50" s="387"/>
      <c r="AW50" s="387"/>
      <c r="AX50" s="387"/>
      <c r="AY50" s="388"/>
      <c r="AZ50" s="386">
        <f>IF(入力!P41="","",入力!P41)</f>
        <v>128</v>
      </c>
      <c r="BA50" s="387"/>
      <c r="BB50" s="387"/>
      <c r="BC50" s="387"/>
      <c r="BD50" s="387"/>
      <c r="BE50" s="387"/>
      <c r="BF50" s="392"/>
    </row>
    <row r="51" spans="3:58" ht="15" customHeight="1">
      <c r="C51" s="409"/>
      <c r="D51" s="410"/>
      <c r="E51" s="411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9"/>
      <c r="R51" s="390"/>
      <c r="S51" s="391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9"/>
      <c r="AK51" s="390"/>
      <c r="AL51" s="390"/>
      <c r="AM51" s="390"/>
      <c r="AN51" s="390"/>
      <c r="AO51" s="390"/>
      <c r="AP51" s="390"/>
      <c r="AQ51" s="390"/>
      <c r="AR51" s="390"/>
      <c r="AS51" s="390"/>
      <c r="AT51" s="390"/>
      <c r="AU51" s="390"/>
      <c r="AV51" s="390"/>
      <c r="AW51" s="390"/>
      <c r="AX51" s="390"/>
      <c r="AY51" s="391"/>
      <c r="AZ51" s="389"/>
      <c r="BA51" s="390"/>
      <c r="BB51" s="390"/>
      <c r="BC51" s="390"/>
      <c r="BD51" s="390"/>
      <c r="BE51" s="390"/>
      <c r="BF51" s="393"/>
    </row>
    <row r="52" spans="3:58" ht="15" customHeight="1">
      <c r="C52" s="406">
        <f>IF(入力!B43="","",入力!B43)</f>
        <v>10</v>
      </c>
      <c r="D52" s="407"/>
      <c r="E52" s="408"/>
      <c r="F52" s="394" t="str">
        <f>IF(入力!C44="","",入力!C43&amp;"　"&amp;入力!E43&amp;"
"&amp;入力!C44&amp;"　"&amp;入力!E44)</f>
        <v>イシカワ　ハヤト
石川　隼</v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6">
        <f>IF(入力!G43="","",入力!G43)</f>
        <v>4</v>
      </c>
      <c r="R52" s="387"/>
      <c r="S52" s="388"/>
      <c r="T52" s="400" t="str">
        <f>IF(入力!I43="","",入力!I43)</f>
        <v>南高津小</v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6">
        <f>IF(入力!M43="","",入力!M43)</f>
        <v>515555294</v>
      </c>
      <c r="AK52" s="387"/>
      <c r="AL52" s="387"/>
      <c r="AM52" s="387"/>
      <c r="AN52" s="387"/>
      <c r="AO52" s="387"/>
      <c r="AP52" s="387"/>
      <c r="AQ52" s="387"/>
      <c r="AR52" s="387"/>
      <c r="AS52" s="387"/>
      <c r="AT52" s="387"/>
      <c r="AU52" s="387"/>
      <c r="AV52" s="387"/>
      <c r="AW52" s="387"/>
      <c r="AX52" s="387"/>
      <c r="AY52" s="388"/>
      <c r="AZ52" s="386">
        <f>IF(入力!P43="","",入力!P43)</f>
        <v>151</v>
      </c>
      <c r="BA52" s="387"/>
      <c r="BB52" s="387"/>
      <c r="BC52" s="387"/>
      <c r="BD52" s="387"/>
      <c r="BE52" s="387"/>
      <c r="BF52" s="392"/>
    </row>
    <row r="53" spans="3:58" ht="15" customHeight="1">
      <c r="C53" s="409"/>
      <c r="D53" s="410"/>
      <c r="E53" s="411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9"/>
      <c r="R53" s="390"/>
      <c r="S53" s="391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9"/>
      <c r="AK53" s="390"/>
      <c r="AL53" s="390"/>
      <c r="AM53" s="390"/>
      <c r="AN53" s="390"/>
      <c r="AO53" s="390"/>
      <c r="AP53" s="390"/>
      <c r="AQ53" s="390"/>
      <c r="AR53" s="390"/>
      <c r="AS53" s="390"/>
      <c r="AT53" s="390"/>
      <c r="AU53" s="390"/>
      <c r="AV53" s="390"/>
      <c r="AW53" s="390"/>
      <c r="AX53" s="390"/>
      <c r="AY53" s="391"/>
      <c r="AZ53" s="389"/>
      <c r="BA53" s="390"/>
      <c r="BB53" s="390"/>
      <c r="BC53" s="390"/>
      <c r="BD53" s="390"/>
      <c r="BE53" s="390"/>
      <c r="BF53" s="393"/>
    </row>
    <row r="54" spans="3:58" ht="15" customHeight="1">
      <c r="C54" s="406">
        <f>IF(入力!B45="","",入力!B45)</f>
        <v>11</v>
      </c>
      <c r="D54" s="407"/>
      <c r="E54" s="408"/>
      <c r="F54" s="394" t="str">
        <f>IF(入力!C46="","",入力!C45&amp;"　"&amp;入力!E45&amp;"
"&amp;入力!C46&amp;"　"&amp;入力!E46)</f>
        <v>フジイ　ソウマ
藤井　奏馬</v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6">
        <f>IF(入力!G45="","",入力!G45)</f>
        <v>2</v>
      </c>
      <c r="R54" s="387"/>
      <c r="S54" s="388"/>
      <c r="T54" s="400" t="str">
        <f>IF(入力!I45="","",入力!I45)</f>
        <v>八千代台西小</v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6">
        <f>IF(入力!M45="","",入力!M45)</f>
        <v>515553581</v>
      </c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8"/>
      <c r="AZ54" s="386">
        <f>IF(入力!P45="","",入力!P45)</f>
        <v>130</v>
      </c>
      <c r="BA54" s="387"/>
      <c r="BB54" s="387"/>
      <c r="BC54" s="387"/>
      <c r="BD54" s="387"/>
      <c r="BE54" s="387"/>
      <c r="BF54" s="392"/>
    </row>
    <row r="55" spans="3:58" ht="15" customHeight="1">
      <c r="C55" s="409"/>
      <c r="D55" s="410"/>
      <c r="E55" s="411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9"/>
      <c r="R55" s="390"/>
      <c r="S55" s="391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9"/>
      <c r="AK55" s="390"/>
      <c r="AL55" s="390"/>
      <c r="AM55" s="390"/>
      <c r="AN55" s="390"/>
      <c r="AO55" s="390"/>
      <c r="AP55" s="390"/>
      <c r="AQ55" s="390"/>
      <c r="AR55" s="390"/>
      <c r="AS55" s="390"/>
      <c r="AT55" s="390"/>
      <c r="AU55" s="390"/>
      <c r="AV55" s="390"/>
      <c r="AW55" s="390"/>
      <c r="AX55" s="390"/>
      <c r="AY55" s="391"/>
      <c r="AZ55" s="389"/>
      <c r="BA55" s="390"/>
      <c r="BB55" s="390"/>
      <c r="BC55" s="390"/>
      <c r="BD55" s="390"/>
      <c r="BE55" s="390"/>
      <c r="BF55" s="393"/>
    </row>
    <row r="56" spans="3:58" ht="15" customHeight="1">
      <c r="C56" s="406" t="str">
        <f>IF(入力!B47="","",入力!B47)</f>
        <v/>
      </c>
      <c r="D56" s="407"/>
      <c r="E56" s="408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6" t="str">
        <f>IF(入力!G47="","",入力!G47)</f>
        <v/>
      </c>
      <c r="R56" s="387"/>
      <c r="S56" s="388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6" t="str">
        <f>IF(入力!M47="","",入力!M47)</f>
        <v/>
      </c>
      <c r="AK56" s="387"/>
      <c r="AL56" s="387"/>
      <c r="AM56" s="387"/>
      <c r="AN56" s="387"/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8"/>
      <c r="AZ56" s="386" t="str">
        <f>IF(入力!P47="","",入力!P47)</f>
        <v/>
      </c>
      <c r="BA56" s="387"/>
      <c r="BB56" s="387"/>
      <c r="BC56" s="387"/>
      <c r="BD56" s="387"/>
      <c r="BE56" s="387"/>
      <c r="BF56" s="392"/>
    </row>
    <row r="57" spans="3:58" ht="15" customHeigh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178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179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180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181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182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35"/>
      <c r="AS63" s="335"/>
      <c r="AT63" s="335"/>
      <c r="AU63" s="335"/>
      <c r="AV63" s="335"/>
      <c r="AW63" s="335"/>
      <c r="AX63" s="335"/>
      <c r="AY63" s="335"/>
      <c r="AZ63" s="335"/>
      <c r="BA63" s="335"/>
      <c r="BB63" s="335"/>
      <c r="BC63" s="335"/>
      <c r="BD63" s="335"/>
      <c r="BE63" s="335" t="s">
        <v>183</v>
      </c>
      <c r="BF63" s="335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184</v>
      </c>
      <c r="AL64" s="7"/>
      <c r="AM64" s="7"/>
      <c r="AN64" s="7"/>
      <c r="AO64" s="7"/>
      <c r="AP64" s="7"/>
      <c r="AQ64" s="7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C46:E47"/>
    <mergeCell ref="F46:P47"/>
    <mergeCell ref="Q46:S47"/>
    <mergeCell ref="T46:AI47"/>
    <mergeCell ref="AJ46:AY47"/>
    <mergeCell ref="AZ46:BF47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AZ33:BF33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</mergeCells>
  <phoneticPr fontId="44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5" t="s">
        <v>185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60" t="s">
        <v>136</v>
      </c>
      <c r="B2" s="260"/>
      <c r="C2" s="263" t="str">
        <f>IF(入力!C3="","",入力!C3)</f>
        <v>八千代台VBC</v>
      </c>
      <c r="D2" s="263"/>
      <c r="E2" s="263"/>
      <c r="F2" s="263"/>
      <c r="G2" s="263"/>
      <c r="H2" s="263"/>
      <c r="I2" s="263"/>
      <c r="J2" s="260" t="str">
        <f>IF(入力!J3="","",入力!J3)</f>
        <v>男子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137</v>
      </c>
      <c r="B4" s="260"/>
      <c r="C4" s="264">
        <f>IF(入力!C4="","",IF(入力!C5="",入力!C4,入力!C4&amp;"　　"&amp;入力!C5))</f>
        <v>435043132</v>
      </c>
      <c r="D4" s="265"/>
      <c r="E4" s="265"/>
      <c r="F4" s="265"/>
      <c r="G4" s="265"/>
      <c r="H4" s="265"/>
      <c r="I4" s="265"/>
      <c r="J4" s="3"/>
      <c r="K4" s="3"/>
      <c r="L4" s="3"/>
      <c r="M4" s="3"/>
      <c r="N4" s="3"/>
      <c r="O4" s="4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57" t="s">
        <v>138</v>
      </c>
      <c r="K5" s="257"/>
      <c r="L5" s="257"/>
      <c r="M5" s="257"/>
      <c r="N5" s="257"/>
      <c r="O5" s="258"/>
    </row>
    <row r="6" spans="1:15" ht="12" customHeight="1">
      <c r="A6" s="260" t="s">
        <v>25</v>
      </c>
      <c r="B6" s="260"/>
      <c r="C6" s="269" t="str">
        <f>IF(入力!C8="","",入力!C8&amp;"　"&amp;入力!E8)</f>
        <v>遠藤　将憲</v>
      </c>
      <c r="D6" s="270"/>
      <c r="E6" s="270"/>
      <c r="F6" s="270"/>
      <c r="G6" s="259" t="s">
        <v>28</v>
      </c>
      <c r="H6" s="259"/>
      <c r="I6" s="259"/>
      <c r="J6" s="259" t="s">
        <v>29</v>
      </c>
      <c r="K6" s="259"/>
      <c r="L6" s="259"/>
      <c r="M6" s="259" t="s">
        <v>30</v>
      </c>
      <c r="N6" s="259"/>
      <c r="O6" s="259"/>
    </row>
    <row r="7" spans="1:15" ht="13.5" customHeight="1">
      <c r="A7" s="260"/>
      <c r="B7" s="260"/>
      <c r="C7" s="273"/>
      <c r="D7" s="274"/>
      <c r="E7" s="274"/>
      <c r="F7" s="274"/>
      <c r="G7" s="268">
        <f>IF(入力!G7="","",入力!G7)</f>
        <v>513652763</v>
      </c>
      <c r="H7" s="268"/>
      <c r="I7" s="268"/>
      <c r="J7" s="268">
        <f>IF(入力!J7="","",入力!J7)</f>
        <v>27507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0"/>
      <c r="B8" s="260"/>
      <c r="C8" s="271"/>
      <c r="D8" s="272"/>
      <c r="E8" s="272"/>
      <c r="F8" s="272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0" t="s">
        <v>48</v>
      </c>
      <c r="B9" s="260"/>
      <c r="C9" s="269" t="str">
        <f>IF(入力!C10="","",入力!C10&amp;"　"&amp;入力!E10)</f>
        <v>真山　大吾</v>
      </c>
      <c r="D9" s="270"/>
      <c r="E9" s="270"/>
      <c r="F9" s="270"/>
      <c r="G9" s="268">
        <f>IF(入力!G9="","",入力!G9)</f>
        <v>514765414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0"/>
      <c r="B10" s="260"/>
      <c r="C10" s="271"/>
      <c r="D10" s="272"/>
      <c r="E10" s="272"/>
      <c r="F10" s="272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0" t="s">
        <v>57</v>
      </c>
      <c r="B11" s="260"/>
      <c r="C11" s="269" t="str">
        <f>IF(入力!C12="","",入力!C12&amp;"　"&amp;入力!E12)</f>
        <v>豊田　啓子</v>
      </c>
      <c r="D11" s="270"/>
      <c r="E11" s="270"/>
      <c r="F11" s="270"/>
      <c r="G11" s="268">
        <f>IF(入力!G11="","",入力!G11)</f>
        <v>507374679</v>
      </c>
      <c r="H11" s="268"/>
      <c r="I11" s="268"/>
      <c r="J11" s="268">
        <f>IF(入力!J11="","",入力!J11)</f>
        <v>18449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0"/>
      <c r="B12" s="260"/>
      <c r="C12" s="271"/>
      <c r="D12" s="272"/>
      <c r="E12" s="272"/>
      <c r="F12" s="272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66</v>
      </c>
      <c r="B13" s="260"/>
      <c r="C13" s="269" t="str">
        <f>IF(入力!C14="","",入力!C14&amp;"　"&amp;入力!E14)</f>
        <v>豊田　啓子</v>
      </c>
      <c r="D13" s="270"/>
      <c r="E13" s="270"/>
      <c r="F13" s="27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60"/>
      <c r="B14" s="260"/>
      <c r="C14" s="271"/>
      <c r="D14" s="272"/>
      <c r="E14" s="272"/>
      <c r="F14" s="272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60" t="s">
        <v>139</v>
      </c>
      <c r="B15" s="260"/>
      <c r="C15" s="269" t="str">
        <f>IF(入力!C16="","",入力!C16&amp;"　"&amp;入力!E16)</f>
        <v>会田　智美</v>
      </c>
      <c r="D15" s="270"/>
      <c r="E15" s="270"/>
      <c r="F15" s="261" t="s">
        <v>140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60"/>
      <c r="B16" s="260"/>
      <c r="C16" s="271"/>
      <c r="D16" s="272"/>
      <c r="E16" s="272"/>
      <c r="F16" s="262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 ht="14.45" customHeight="1">
      <c r="A17" s="260" t="s">
        <v>75</v>
      </c>
      <c r="B17" s="260"/>
      <c r="C17" s="263" t="str">
        <f>IF(入力!C17="","",入力!C17&amp;"　"&amp;入力!E17)</f>
        <v>千葉県八千代市八千代台北9-12-6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76</v>
      </c>
      <c r="B19" s="260"/>
      <c r="C19" s="263" t="str">
        <f>IF(入力!C19="","",入力!C19&amp;"　"&amp;入力!E19)</f>
        <v>047-486-6775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77</v>
      </c>
      <c r="B21" s="260"/>
      <c r="C21" s="263" t="str">
        <f>IF(入力!C21="","",入力!C21&amp;"－"&amp;入力!E21&amp;"－"&amp;入力!G21)</f>
        <v>90－5527－3208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79</v>
      </c>
      <c r="C23" s="260" t="s">
        <v>141</v>
      </c>
      <c r="D23" s="260"/>
      <c r="E23" s="260"/>
      <c r="F23" s="260"/>
      <c r="G23" s="260" t="s">
        <v>82</v>
      </c>
      <c r="H23" s="260"/>
      <c r="I23" s="260" t="s">
        <v>83</v>
      </c>
      <c r="J23" s="260"/>
      <c r="K23" s="260"/>
      <c r="L23" s="260"/>
      <c r="M23" s="260" t="s">
        <v>84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69" t="str">
        <f>IF(入力!C26="","",入力!C26&amp;"　"&amp;入力!E26)</f>
        <v>田中　夕聖</v>
      </c>
      <c r="D25" s="270"/>
      <c r="E25" s="270"/>
      <c r="F25" s="270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八千代台西小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513657154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1"/>
      <c r="D26" s="272"/>
      <c r="E26" s="272"/>
      <c r="F26" s="272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69" t="str">
        <f>IF(入力!C28="","",入力!C28&amp;"　"&amp;入力!E28)</f>
        <v>真山　寛大</v>
      </c>
      <c r="D27" s="270"/>
      <c r="E27" s="270"/>
      <c r="F27" s="270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大和田小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514592829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1"/>
      <c r="D28" s="272"/>
      <c r="E28" s="272"/>
      <c r="F28" s="272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69" t="str">
        <f>IF(入力!C30="","",入力!C30&amp;"　"&amp;入力!E30)</f>
        <v>中島　潤之奨</v>
      </c>
      <c r="D29" s="270"/>
      <c r="E29" s="270"/>
      <c r="F29" s="270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大和田小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513657167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1"/>
      <c r="D30" s="272"/>
      <c r="E30" s="272"/>
      <c r="F30" s="272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69" t="str">
        <f>IF(入力!C32="","",入力!C32&amp;"　"&amp;入力!E32)</f>
        <v>高橋　蒼</v>
      </c>
      <c r="D31" s="270"/>
      <c r="E31" s="270"/>
      <c r="F31" s="270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大和田小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514592245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1"/>
      <c r="D32" s="272"/>
      <c r="E32" s="272"/>
      <c r="F32" s="272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69" t="str">
        <f>IF(入力!C34="","",入力!C34&amp;"　"&amp;入力!E34)</f>
        <v>今成　月翔</v>
      </c>
      <c r="D33" s="270"/>
      <c r="E33" s="270"/>
      <c r="F33" s="270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南高津小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515553562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1"/>
      <c r="D34" s="272"/>
      <c r="E34" s="272"/>
      <c r="F34" s="272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69" t="str">
        <f>IF(入力!C36="","",入力!C36&amp;"　"&amp;入力!E36)</f>
        <v>平野　昴</v>
      </c>
      <c r="D35" s="270"/>
      <c r="E35" s="270"/>
      <c r="F35" s="270"/>
      <c r="G35" s="260">
        <f>IF(入力!G35="","",入力!G35)</f>
        <v>4</v>
      </c>
      <c r="H35" s="260" t="str">
        <f>IF(入力!H35="","",入力!H35)</f>
        <v/>
      </c>
      <c r="I35" s="260" t="str">
        <f>IF(入力!I35="","",入力!I35)</f>
        <v>萱田小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513657147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1"/>
      <c r="D36" s="272"/>
      <c r="E36" s="272"/>
      <c r="F36" s="272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69" t="str">
        <f>IF(入力!C38="","",入力!C38&amp;"　"&amp;入力!E38)</f>
        <v>竹下　レン</v>
      </c>
      <c r="D37" s="270"/>
      <c r="E37" s="270"/>
      <c r="F37" s="270"/>
      <c r="G37" s="260">
        <f>IF(入力!G37="","",入力!G37)</f>
        <v>4</v>
      </c>
      <c r="H37" s="260" t="str">
        <f>IF(入力!H37="","",入力!H37)</f>
        <v/>
      </c>
      <c r="I37" s="260" t="str">
        <f>IF(入力!I37="","",入力!I37)</f>
        <v>勝田台小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514592274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1"/>
      <c r="D38" s="272"/>
      <c r="E38" s="272"/>
      <c r="F38" s="272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69" t="str">
        <f>IF(入力!C40="","",入力!C40&amp;"　"&amp;入力!E40)</f>
        <v>藤井　勇太郎</v>
      </c>
      <c r="D39" s="270"/>
      <c r="E39" s="270"/>
      <c r="F39" s="270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八千代台西小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514827348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1"/>
      <c r="D40" s="272"/>
      <c r="E40" s="272"/>
      <c r="F40" s="272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69" t="str">
        <f>IF(入力!C42="","",入力!C42&amp;"　"&amp;入力!E42)</f>
        <v>田中　大聖</v>
      </c>
      <c r="D41" s="270"/>
      <c r="E41" s="270"/>
      <c r="F41" s="270"/>
      <c r="G41" s="260">
        <f>IF(入力!G41="","",入力!G41)</f>
        <v>2</v>
      </c>
      <c r="H41" s="260" t="str">
        <f>IF(入力!H41="","",入力!H41)</f>
        <v/>
      </c>
      <c r="I41" s="260" t="str">
        <f>IF(入力!I41="","",入力!I41)</f>
        <v>八千代台西小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513657187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1"/>
      <c r="D42" s="272"/>
      <c r="E42" s="272"/>
      <c r="F42" s="272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69" t="str">
        <f>IF(入力!C44="","",入力!C44&amp;"　"&amp;入力!E44)</f>
        <v>石川　隼</v>
      </c>
      <c r="D43" s="270"/>
      <c r="E43" s="270"/>
      <c r="F43" s="270"/>
      <c r="G43" s="260">
        <f>IF(入力!G43="","",入力!G43)</f>
        <v>4</v>
      </c>
      <c r="H43" s="260" t="str">
        <f>IF(入力!H43="","",入力!H43)</f>
        <v/>
      </c>
      <c r="I43" s="260" t="str">
        <f>IF(入力!I43="","",入力!I43)</f>
        <v>南高津小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515555294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1"/>
      <c r="D44" s="272"/>
      <c r="E44" s="272"/>
      <c r="F44" s="272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69" t="str">
        <f>IF(入力!C46="","",入力!C46&amp;"　"&amp;入力!E46)</f>
        <v>藤井　奏馬</v>
      </c>
      <c r="D45" s="270"/>
      <c r="E45" s="270"/>
      <c r="F45" s="270"/>
      <c r="G45" s="260">
        <f>IF(入力!G45="","",入力!G45)</f>
        <v>2</v>
      </c>
      <c r="H45" s="260" t="str">
        <f>IF(入力!H45="","",入力!H45)</f>
        <v/>
      </c>
      <c r="I45" s="260" t="str">
        <f>IF(入力!I45="","",入力!I45)</f>
        <v>八千代台西小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515553581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1"/>
      <c r="D46" s="272"/>
      <c r="E46" s="272"/>
      <c r="F46" s="272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1"/>
      <c r="D48" s="272"/>
      <c r="E48" s="272"/>
      <c r="F48" s="272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1"/>
      <c r="D50" s="272"/>
      <c r="E50" s="272"/>
      <c r="F50" s="272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/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1"/>
      <c r="D52" s="272"/>
      <c r="E52" s="272"/>
      <c r="F52" s="272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C41:F42"/>
    <mergeCell ref="C37:F38"/>
    <mergeCell ref="G39:H40"/>
    <mergeCell ref="I39:L40"/>
    <mergeCell ref="M39:O40"/>
    <mergeCell ref="G45:H46"/>
    <mergeCell ref="I45:L46"/>
    <mergeCell ref="M45:O46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</mergeCells>
  <phoneticPr fontId="44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13" zoomScale="75" zoomScaleNormal="100" workbookViewId="0">
      <selection activeCell="V29" sqref="V2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25" t="s">
        <v>186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5" customHeight="1">
      <c r="A2" s="260" t="s">
        <v>136</v>
      </c>
      <c r="B2" s="260"/>
      <c r="C2" s="263" t="str">
        <f>IF(入力!C3="","",入力!C3)</f>
        <v>八千代台VBC</v>
      </c>
      <c r="D2" s="263"/>
      <c r="E2" s="263"/>
      <c r="F2" s="263"/>
      <c r="G2" s="263"/>
      <c r="H2" s="263"/>
      <c r="I2" s="263"/>
      <c r="J2" s="260" t="str">
        <f>IF(入力!J3="","",入力!J3)</f>
        <v>男子</v>
      </c>
      <c r="K2" s="260"/>
      <c r="L2" s="260"/>
      <c r="M2" s="260"/>
      <c r="N2" s="260"/>
      <c r="O2" s="260"/>
    </row>
    <row r="3" spans="1:15" ht="14.45" customHeight="1">
      <c r="A3" s="260"/>
      <c r="B3" s="260"/>
      <c r="C3" s="263"/>
      <c r="D3" s="263"/>
      <c r="E3" s="263"/>
      <c r="F3" s="263"/>
      <c r="G3" s="263"/>
      <c r="H3" s="263"/>
      <c r="I3" s="263"/>
      <c r="J3" s="260"/>
      <c r="K3" s="260"/>
      <c r="L3" s="260"/>
      <c r="M3" s="260"/>
      <c r="N3" s="260"/>
      <c r="O3" s="260"/>
    </row>
    <row r="4" spans="1:15" ht="15" customHeight="1">
      <c r="A4" s="260" t="s">
        <v>137</v>
      </c>
      <c r="B4" s="260"/>
      <c r="C4" s="264">
        <f>IF(入力!C4="","",IF(入力!C5="",入力!C4,入力!C4&amp;"　　"&amp;入力!C5))</f>
        <v>435043132</v>
      </c>
      <c r="D4" s="265"/>
      <c r="E4" s="265"/>
      <c r="F4" s="265"/>
      <c r="G4" s="265"/>
      <c r="H4" s="265"/>
      <c r="I4" s="265"/>
      <c r="J4" s="3"/>
      <c r="K4" s="3"/>
      <c r="L4" s="3"/>
      <c r="M4" s="3"/>
      <c r="N4" s="3"/>
      <c r="O4" s="4"/>
    </row>
    <row r="5" spans="1:15" ht="15" customHeight="1">
      <c r="A5" s="260"/>
      <c r="B5" s="260"/>
      <c r="C5" s="266"/>
      <c r="D5" s="267"/>
      <c r="E5" s="267"/>
      <c r="F5" s="267"/>
      <c r="G5" s="267"/>
      <c r="H5" s="267"/>
      <c r="I5" s="267"/>
      <c r="J5" s="257" t="s">
        <v>138</v>
      </c>
      <c r="K5" s="257"/>
      <c r="L5" s="257"/>
      <c r="M5" s="257"/>
      <c r="N5" s="257"/>
      <c r="O5" s="258"/>
    </row>
    <row r="6" spans="1:15" ht="12" customHeight="1">
      <c r="A6" s="260" t="s">
        <v>25</v>
      </c>
      <c r="B6" s="260"/>
      <c r="C6" s="269" t="str">
        <f>IF(入力!C8="","",入力!C8&amp;"　"&amp;入力!E8)</f>
        <v>遠藤　将憲</v>
      </c>
      <c r="D6" s="270"/>
      <c r="E6" s="270"/>
      <c r="F6" s="270"/>
      <c r="G6" s="259" t="s">
        <v>28</v>
      </c>
      <c r="H6" s="259"/>
      <c r="I6" s="259"/>
      <c r="J6" s="259" t="s">
        <v>29</v>
      </c>
      <c r="K6" s="259"/>
      <c r="L6" s="259"/>
      <c r="M6" s="259" t="s">
        <v>30</v>
      </c>
      <c r="N6" s="259"/>
      <c r="O6" s="259"/>
    </row>
    <row r="7" spans="1:15" ht="13.5" customHeight="1">
      <c r="A7" s="260"/>
      <c r="B7" s="260"/>
      <c r="C7" s="273"/>
      <c r="D7" s="274"/>
      <c r="E7" s="274"/>
      <c r="F7" s="274"/>
      <c r="G7" s="268">
        <f>IF(入力!G7="","",入力!G7)</f>
        <v>513652763</v>
      </c>
      <c r="H7" s="268"/>
      <c r="I7" s="268"/>
      <c r="J7" s="268">
        <f>IF(入力!J7="","",入力!J7)</f>
        <v>27507</v>
      </c>
      <c r="K7" s="268"/>
      <c r="L7" s="268"/>
      <c r="M7" s="268" t="str">
        <f>IF(入力!M7="","",入力!M7)</f>
        <v/>
      </c>
      <c r="N7" s="268"/>
      <c r="O7" s="268"/>
    </row>
    <row r="8" spans="1:15" ht="13.5" customHeight="1">
      <c r="A8" s="260"/>
      <c r="B8" s="260"/>
      <c r="C8" s="271"/>
      <c r="D8" s="272"/>
      <c r="E8" s="272"/>
      <c r="F8" s="272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5" customHeight="1">
      <c r="A9" s="260" t="s">
        <v>48</v>
      </c>
      <c r="B9" s="260"/>
      <c r="C9" s="269" t="str">
        <f>IF(入力!C10="","",入力!C10&amp;"　"&amp;入力!E10)</f>
        <v>真山　大吾</v>
      </c>
      <c r="D9" s="270"/>
      <c r="E9" s="270"/>
      <c r="F9" s="270"/>
      <c r="G9" s="268">
        <f>IF(入力!G9="","",入力!G9)</f>
        <v>514765414</v>
      </c>
      <c r="H9" s="268"/>
      <c r="I9" s="268"/>
      <c r="J9" s="268" t="str">
        <f>IF(入力!J9="","",入力!J9)</f>
        <v/>
      </c>
      <c r="K9" s="268"/>
      <c r="L9" s="268"/>
      <c r="M9" s="268" t="str">
        <f>IF(入力!M9="","",入力!M9)</f>
        <v/>
      </c>
      <c r="N9" s="268"/>
      <c r="O9" s="268"/>
    </row>
    <row r="10" spans="1:15" ht="14.45" customHeight="1">
      <c r="A10" s="260"/>
      <c r="B10" s="260"/>
      <c r="C10" s="271"/>
      <c r="D10" s="272"/>
      <c r="E10" s="272"/>
      <c r="F10" s="272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5" customHeight="1">
      <c r="A11" s="260" t="s">
        <v>57</v>
      </c>
      <c r="B11" s="260"/>
      <c r="C11" s="269" t="str">
        <f>IF(入力!C12="","",入力!C12&amp;"　"&amp;入力!E12)</f>
        <v>豊田　啓子</v>
      </c>
      <c r="D11" s="270"/>
      <c r="E11" s="270"/>
      <c r="F11" s="270"/>
      <c r="G11" s="268">
        <f>IF(入力!G11="","",入力!G11)</f>
        <v>507374679</v>
      </c>
      <c r="H11" s="268"/>
      <c r="I11" s="268"/>
      <c r="J11" s="268">
        <f>IF(入力!J11="","",入力!J11)</f>
        <v>18449</v>
      </c>
      <c r="K11" s="268"/>
      <c r="L11" s="268"/>
      <c r="M11" s="268" t="str">
        <f>IF(入力!M11="","",入力!M11)</f>
        <v/>
      </c>
      <c r="N11" s="268"/>
      <c r="O11" s="268"/>
    </row>
    <row r="12" spans="1:15" ht="14.45" customHeight="1">
      <c r="A12" s="260"/>
      <c r="B12" s="260"/>
      <c r="C12" s="271"/>
      <c r="D12" s="272"/>
      <c r="E12" s="272"/>
      <c r="F12" s="272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0" t="s">
        <v>66</v>
      </c>
      <c r="B13" s="260"/>
      <c r="C13" s="269" t="str">
        <f>IF(入力!C14="","",入力!C14&amp;"　"&amp;入力!E14)</f>
        <v>豊田　啓子</v>
      </c>
      <c r="D13" s="270"/>
      <c r="E13" s="270"/>
      <c r="F13" s="270"/>
      <c r="G13" s="213"/>
      <c r="H13" s="213"/>
      <c r="I13" s="213"/>
      <c r="J13" s="213"/>
      <c r="K13" s="213"/>
      <c r="L13" s="213"/>
      <c r="M13" s="213"/>
      <c r="N13" s="213"/>
      <c r="O13" s="213"/>
    </row>
    <row r="14" spans="1:15" ht="15" customHeight="1">
      <c r="A14" s="260"/>
      <c r="B14" s="260"/>
      <c r="C14" s="271"/>
      <c r="D14" s="272"/>
      <c r="E14" s="272"/>
      <c r="F14" s="272"/>
      <c r="G14" s="213"/>
      <c r="H14" s="213"/>
      <c r="I14" s="213"/>
      <c r="J14" s="213"/>
      <c r="K14" s="213"/>
      <c r="L14" s="213"/>
      <c r="M14" s="213"/>
      <c r="N14" s="213"/>
      <c r="O14" s="213"/>
    </row>
    <row r="15" spans="1:15" ht="15" customHeight="1">
      <c r="A15" s="260" t="s">
        <v>139</v>
      </c>
      <c r="B15" s="260"/>
      <c r="C15" s="269" t="str">
        <f>IF(入力!C16="","",入力!C16&amp;"　"&amp;入力!E16)</f>
        <v>会田　智美</v>
      </c>
      <c r="D15" s="270"/>
      <c r="E15" s="270"/>
      <c r="F15" s="261" t="s">
        <v>140</v>
      </c>
      <c r="G15" s="213"/>
      <c r="H15" s="213"/>
      <c r="I15" s="213"/>
      <c r="J15" s="213"/>
      <c r="K15" s="213"/>
      <c r="L15" s="213"/>
      <c r="M15" s="213"/>
      <c r="N15" s="213"/>
      <c r="O15" s="213"/>
    </row>
    <row r="16" spans="1:15" ht="15" customHeight="1">
      <c r="A16" s="260"/>
      <c r="B16" s="260"/>
      <c r="C16" s="271"/>
      <c r="D16" s="272"/>
      <c r="E16" s="272"/>
      <c r="F16" s="262"/>
      <c r="G16" s="213"/>
      <c r="H16" s="213"/>
      <c r="I16" s="213"/>
      <c r="J16" s="213"/>
      <c r="K16" s="213"/>
      <c r="L16" s="213"/>
      <c r="M16" s="213"/>
      <c r="N16" s="213"/>
      <c r="O16" s="213"/>
    </row>
    <row r="17" spans="1:15" ht="14.45" customHeight="1">
      <c r="A17" s="260" t="s">
        <v>75</v>
      </c>
      <c r="B17" s="260"/>
      <c r="C17" s="263" t="str">
        <f>IF(入力!C17="","",入力!C17&amp;"　"&amp;入力!E17)</f>
        <v>千葉県八千代市八千代台北9-12-6　</v>
      </c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</row>
    <row r="18" spans="1:15" ht="14.45" customHeight="1">
      <c r="A18" s="260"/>
      <c r="B18" s="260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</row>
    <row r="19" spans="1:15" ht="14.45" customHeight="1">
      <c r="A19" s="260" t="s">
        <v>76</v>
      </c>
      <c r="B19" s="260"/>
      <c r="C19" s="263" t="str">
        <f>IF(入力!C19="","",入力!C19&amp;"　"&amp;入力!E19)</f>
        <v>047-486-6775　</v>
      </c>
      <c r="D19" s="263"/>
      <c r="E19" s="263"/>
      <c r="F19" s="263"/>
      <c r="G19" s="263"/>
      <c r="H19" s="263"/>
      <c r="I19" s="263"/>
      <c r="J19" s="263"/>
      <c r="K19" s="263"/>
      <c r="L19" s="263"/>
      <c r="M19" s="263"/>
      <c r="N19" s="263"/>
      <c r="O19" s="263"/>
    </row>
    <row r="20" spans="1:15" ht="14.45" customHeight="1">
      <c r="A20" s="260"/>
      <c r="B20" s="260"/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</row>
    <row r="21" spans="1:15" ht="14.45" customHeight="1">
      <c r="A21" s="260" t="s">
        <v>77</v>
      </c>
      <c r="B21" s="260"/>
      <c r="C21" s="263" t="str">
        <f>IF(入力!C21="","",入力!C21&amp;"－"&amp;入力!E21&amp;"－"&amp;入力!G21)</f>
        <v>90－5527－3208</v>
      </c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</row>
    <row r="22" spans="1:15" ht="14.45" customHeight="1">
      <c r="A22" s="260"/>
      <c r="B22" s="260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</row>
    <row r="23" spans="1:15">
      <c r="A23" s="260"/>
      <c r="B23" s="260" t="s">
        <v>79</v>
      </c>
      <c r="C23" s="260" t="s">
        <v>141</v>
      </c>
      <c r="D23" s="260"/>
      <c r="E23" s="260"/>
      <c r="F23" s="260"/>
      <c r="G23" s="260" t="s">
        <v>82</v>
      </c>
      <c r="H23" s="260"/>
      <c r="I23" s="260" t="s">
        <v>83</v>
      </c>
      <c r="J23" s="260"/>
      <c r="K23" s="260"/>
      <c r="L23" s="260"/>
      <c r="M23" s="260" t="s">
        <v>84</v>
      </c>
      <c r="N23" s="260"/>
      <c r="O23" s="260"/>
    </row>
    <row r="24" spans="1:1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</row>
    <row r="25" spans="1:15" ht="15" customHeight="1">
      <c r="A25" s="260">
        <v>1</v>
      </c>
      <c r="B25" s="260" t="str">
        <f>IF(入力!B25="","",入力!B25)</f>
        <v>①</v>
      </c>
      <c r="C25" s="269" t="str">
        <f>IF(入力!C26="","",入力!C26&amp;"　"&amp;入力!E26)</f>
        <v>田中　夕聖</v>
      </c>
      <c r="D25" s="270"/>
      <c r="E25" s="270"/>
      <c r="F25" s="270"/>
      <c r="G25" s="260">
        <f>IF(入力!G25="","",入力!G25)</f>
        <v>5</v>
      </c>
      <c r="H25" s="260" t="str">
        <f>IF(入力!H25="","",入力!H25)</f>
        <v/>
      </c>
      <c r="I25" s="260" t="str">
        <f>IF(入力!I25="","",入力!I25)</f>
        <v>八千代台西小</v>
      </c>
      <c r="J25" s="260" t="str">
        <f>IF(入力!J25="","",入力!J25)</f>
        <v/>
      </c>
      <c r="K25" s="260" t="str">
        <f>IF(入力!K25="","",入力!K25)</f>
        <v/>
      </c>
      <c r="L25" s="260" t="str">
        <f>IF(入力!L25="","",入力!L25)</f>
        <v/>
      </c>
      <c r="M25" s="260">
        <f>IF(入力!M25="","",入力!M25)</f>
        <v>513657154</v>
      </c>
      <c r="N25" s="260" t="str">
        <f>IF(入力!N25="","",入力!N25)</f>
        <v/>
      </c>
      <c r="O25" s="260" t="str">
        <f>IF(入力!O25="","",入力!O25)</f>
        <v/>
      </c>
    </row>
    <row r="26" spans="1:15" ht="15" customHeight="1">
      <c r="A26" s="260"/>
      <c r="B26" s="260"/>
      <c r="C26" s="271"/>
      <c r="D26" s="272"/>
      <c r="E26" s="272"/>
      <c r="F26" s="272"/>
      <c r="G26" s="260"/>
      <c r="H26" s="260"/>
      <c r="I26" s="260"/>
      <c r="J26" s="260"/>
      <c r="K26" s="260"/>
      <c r="L26" s="260"/>
      <c r="M26" s="260"/>
      <c r="N26" s="260"/>
      <c r="O26" s="260"/>
    </row>
    <row r="27" spans="1:15" ht="15" customHeight="1">
      <c r="A27" s="260">
        <v>2</v>
      </c>
      <c r="B27" s="260">
        <f>IF(入力!B27="","",入力!B27)</f>
        <v>2</v>
      </c>
      <c r="C27" s="269" t="str">
        <f>IF(入力!C28="","",入力!C28&amp;"　"&amp;入力!E28)</f>
        <v>真山　寛大</v>
      </c>
      <c r="D27" s="270"/>
      <c r="E27" s="270"/>
      <c r="F27" s="270"/>
      <c r="G27" s="260">
        <f>IF(入力!G27="","",入力!G27)</f>
        <v>5</v>
      </c>
      <c r="H27" s="260" t="str">
        <f>IF(入力!H27="","",入力!H27)</f>
        <v/>
      </c>
      <c r="I27" s="260" t="str">
        <f>IF(入力!I27="","",入力!I27)</f>
        <v>大和田小</v>
      </c>
      <c r="J27" s="260" t="str">
        <f>IF(入力!J27="","",入力!J27)</f>
        <v/>
      </c>
      <c r="K27" s="260" t="str">
        <f>IF(入力!K27="","",入力!K27)</f>
        <v/>
      </c>
      <c r="L27" s="260" t="str">
        <f>IF(入力!L27="","",入力!L27)</f>
        <v/>
      </c>
      <c r="M27" s="260">
        <f>IF(入力!M27="","",入力!M27)</f>
        <v>514592829</v>
      </c>
      <c r="N27" s="260" t="str">
        <f>IF(入力!N27="","",入力!N27)</f>
        <v/>
      </c>
      <c r="O27" s="260" t="str">
        <f>IF(入力!O27="","",入力!O27)</f>
        <v/>
      </c>
    </row>
    <row r="28" spans="1:15" ht="15" customHeight="1">
      <c r="A28" s="260"/>
      <c r="B28" s="260"/>
      <c r="C28" s="271"/>
      <c r="D28" s="272"/>
      <c r="E28" s="272"/>
      <c r="F28" s="272"/>
      <c r="G28" s="260"/>
      <c r="H28" s="260"/>
      <c r="I28" s="260"/>
      <c r="J28" s="260"/>
      <c r="K28" s="260"/>
      <c r="L28" s="260"/>
      <c r="M28" s="260"/>
      <c r="N28" s="260"/>
      <c r="O28" s="260"/>
    </row>
    <row r="29" spans="1:15" ht="15" customHeight="1">
      <c r="A29" s="260">
        <v>3</v>
      </c>
      <c r="B29" s="260">
        <f>IF(入力!B29="","",入力!B29)</f>
        <v>3</v>
      </c>
      <c r="C29" s="269" t="str">
        <f>IF(入力!C30="","",入力!C30&amp;"　"&amp;入力!E30)</f>
        <v>中島　潤之奨</v>
      </c>
      <c r="D29" s="270"/>
      <c r="E29" s="270"/>
      <c r="F29" s="270"/>
      <c r="G29" s="260">
        <f>IF(入力!G29="","",入力!G29)</f>
        <v>5</v>
      </c>
      <c r="H29" s="260" t="str">
        <f>IF(入力!H29="","",入力!H29)</f>
        <v/>
      </c>
      <c r="I29" s="260" t="str">
        <f>IF(入力!I29="","",入力!I29)</f>
        <v>大和田小</v>
      </c>
      <c r="J29" s="260" t="str">
        <f>IF(入力!J29="","",入力!J29)</f>
        <v/>
      </c>
      <c r="K29" s="260" t="str">
        <f>IF(入力!K29="","",入力!K29)</f>
        <v/>
      </c>
      <c r="L29" s="260" t="str">
        <f>IF(入力!L29="","",入力!L29)</f>
        <v/>
      </c>
      <c r="M29" s="260">
        <f>IF(入力!M29="","",入力!M29)</f>
        <v>513657167</v>
      </c>
      <c r="N29" s="260" t="str">
        <f>IF(入力!N29="","",入力!N29)</f>
        <v/>
      </c>
      <c r="O29" s="260" t="str">
        <f>IF(入力!O29="","",入力!O29)</f>
        <v/>
      </c>
    </row>
    <row r="30" spans="1:15" ht="15" customHeight="1">
      <c r="A30" s="260"/>
      <c r="B30" s="260"/>
      <c r="C30" s="271"/>
      <c r="D30" s="272"/>
      <c r="E30" s="272"/>
      <c r="F30" s="272"/>
      <c r="G30" s="260"/>
      <c r="H30" s="260"/>
      <c r="I30" s="260"/>
      <c r="J30" s="260"/>
      <c r="K30" s="260"/>
      <c r="L30" s="260"/>
      <c r="M30" s="260"/>
      <c r="N30" s="260"/>
      <c r="O30" s="260"/>
    </row>
    <row r="31" spans="1:15" ht="15" customHeight="1">
      <c r="A31" s="260">
        <v>4</v>
      </c>
      <c r="B31" s="260">
        <f>IF(入力!B31="","",入力!B31)</f>
        <v>4</v>
      </c>
      <c r="C31" s="269" t="str">
        <f>IF(入力!C32="","",入力!C32&amp;"　"&amp;入力!E32)</f>
        <v>高橋　蒼</v>
      </c>
      <c r="D31" s="270"/>
      <c r="E31" s="270"/>
      <c r="F31" s="270"/>
      <c r="G31" s="260">
        <f>IF(入力!G31="","",入力!G31)</f>
        <v>5</v>
      </c>
      <c r="H31" s="260" t="str">
        <f>IF(入力!H31="","",入力!H31)</f>
        <v/>
      </c>
      <c r="I31" s="260" t="str">
        <f>IF(入力!I31="","",入力!I31)</f>
        <v>大和田小</v>
      </c>
      <c r="J31" s="260" t="str">
        <f>IF(入力!J31="","",入力!J31)</f>
        <v/>
      </c>
      <c r="K31" s="260" t="str">
        <f>IF(入力!K31="","",入力!K31)</f>
        <v/>
      </c>
      <c r="L31" s="260" t="str">
        <f>IF(入力!L31="","",入力!L31)</f>
        <v/>
      </c>
      <c r="M31" s="260">
        <f>IF(入力!M31="","",入力!M31)</f>
        <v>514592245</v>
      </c>
      <c r="N31" s="260" t="str">
        <f>IF(入力!N31="","",入力!N31)</f>
        <v/>
      </c>
      <c r="O31" s="260" t="str">
        <f>IF(入力!O31="","",入力!O31)</f>
        <v/>
      </c>
    </row>
    <row r="32" spans="1:15" ht="15" customHeight="1">
      <c r="A32" s="260"/>
      <c r="B32" s="260"/>
      <c r="C32" s="271"/>
      <c r="D32" s="272"/>
      <c r="E32" s="272"/>
      <c r="F32" s="272"/>
      <c r="G32" s="260"/>
      <c r="H32" s="260"/>
      <c r="I32" s="260"/>
      <c r="J32" s="260"/>
      <c r="K32" s="260"/>
      <c r="L32" s="260"/>
      <c r="M32" s="260"/>
      <c r="N32" s="260"/>
      <c r="O32" s="260"/>
    </row>
    <row r="33" spans="1:15" ht="15" customHeight="1">
      <c r="A33" s="260">
        <v>5</v>
      </c>
      <c r="B33" s="260">
        <f>IF(入力!B33="","",入力!B33)</f>
        <v>5</v>
      </c>
      <c r="C33" s="269" t="str">
        <f>IF(入力!C34="","",入力!C34&amp;"　"&amp;入力!E34)</f>
        <v>今成　月翔</v>
      </c>
      <c r="D33" s="270"/>
      <c r="E33" s="270"/>
      <c r="F33" s="270"/>
      <c r="G33" s="260">
        <f>IF(入力!G33="","",入力!G33)</f>
        <v>5</v>
      </c>
      <c r="H33" s="260" t="str">
        <f>IF(入力!H33="","",入力!H33)</f>
        <v/>
      </c>
      <c r="I33" s="260" t="str">
        <f>IF(入力!I33="","",入力!I33)</f>
        <v>南高津小</v>
      </c>
      <c r="J33" s="260" t="str">
        <f>IF(入力!J33="","",入力!J33)</f>
        <v/>
      </c>
      <c r="K33" s="260" t="str">
        <f>IF(入力!K33="","",入力!K33)</f>
        <v/>
      </c>
      <c r="L33" s="260" t="str">
        <f>IF(入力!L33="","",入力!L33)</f>
        <v/>
      </c>
      <c r="M33" s="260">
        <f>IF(入力!M33="","",入力!M33)</f>
        <v>515553562</v>
      </c>
      <c r="N33" s="260" t="str">
        <f>IF(入力!N33="","",入力!N33)</f>
        <v/>
      </c>
      <c r="O33" s="260" t="str">
        <f>IF(入力!O33="","",入力!O33)</f>
        <v/>
      </c>
    </row>
    <row r="34" spans="1:15" ht="15" customHeight="1">
      <c r="A34" s="260"/>
      <c r="B34" s="260"/>
      <c r="C34" s="271"/>
      <c r="D34" s="272"/>
      <c r="E34" s="272"/>
      <c r="F34" s="272"/>
      <c r="G34" s="260"/>
      <c r="H34" s="260"/>
      <c r="I34" s="260"/>
      <c r="J34" s="260"/>
      <c r="K34" s="260"/>
      <c r="L34" s="260"/>
      <c r="M34" s="260"/>
      <c r="N34" s="260"/>
      <c r="O34" s="260"/>
    </row>
    <row r="35" spans="1:15" ht="15" customHeight="1">
      <c r="A35" s="260">
        <v>6</v>
      </c>
      <c r="B35" s="260">
        <f>IF(入力!B35="","",入力!B35)</f>
        <v>6</v>
      </c>
      <c r="C35" s="269" t="str">
        <f>IF(入力!C36="","",入力!C36&amp;"　"&amp;入力!E36)</f>
        <v>平野　昴</v>
      </c>
      <c r="D35" s="270"/>
      <c r="E35" s="270"/>
      <c r="F35" s="270"/>
      <c r="G35" s="260">
        <f>IF(入力!G35="","",入力!G35)</f>
        <v>4</v>
      </c>
      <c r="H35" s="260" t="str">
        <f>IF(入力!H35="","",入力!H35)</f>
        <v/>
      </c>
      <c r="I35" s="260" t="str">
        <f>IF(入力!I35="","",入力!I35)</f>
        <v>萱田小</v>
      </c>
      <c r="J35" s="260" t="str">
        <f>IF(入力!J35="","",入力!J35)</f>
        <v/>
      </c>
      <c r="K35" s="260" t="str">
        <f>IF(入力!K35="","",入力!K35)</f>
        <v/>
      </c>
      <c r="L35" s="260" t="str">
        <f>IF(入力!L35="","",入力!L35)</f>
        <v/>
      </c>
      <c r="M35" s="260">
        <f>IF(入力!M35="","",入力!M35)</f>
        <v>513657147</v>
      </c>
      <c r="N35" s="260" t="str">
        <f>IF(入力!N35="","",入力!N35)</f>
        <v/>
      </c>
      <c r="O35" s="260" t="str">
        <f>IF(入力!O35="","",入力!O35)</f>
        <v/>
      </c>
    </row>
    <row r="36" spans="1:15" ht="15" customHeight="1">
      <c r="A36" s="260"/>
      <c r="B36" s="260"/>
      <c r="C36" s="271"/>
      <c r="D36" s="272"/>
      <c r="E36" s="272"/>
      <c r="F36" s="272"/>
      <c r="G36" s="260"/>
      <c r="H36" s="260"/>
      <c r="I36" s="260"/>
      <c r="J36" s="260"/>
      <c r="K36" s="260"/>
      <c r="L36" s="260"/>
      <c r="M36" s="260"/>
      <c r="N36" s="260"/>
      <c r="O36" s="260"/>
    </row>
    <row r="37" spans="1:15" ht="15" customHeight="1">
      <c r="A37" s="260">
        <v>7</v>
      </c>
      <c r="B37" s="260">
        <f>IF(入力!B37="","",入力!B37)</f>
        <v>7</v>
      </c>
      <c r="C37" s="269" t="str">
        <f>IF(入力!C38="","",入力!C38&amp;"　"&amp;入力!E38)</f>
        <v>竹下　レン</v>
      </c>
      <c r="D37" s="270"/>
      <c r="E37" s="270"/>
      <c r="F37" s="270"/>
      <c r="G37" s="260">
        <f>IF(入力!G37="","",入力!G37)</f>
        <v>4</v>
      </c>
      <c r="H37" s="260" t="str">
        <f>IF(入力!H37="","",入力!H37)</f>
        <v/>
      </c>
      <c r="I37" s="260" t="str">
        <f>IF(入力!I37="","",入力!I37)</f>
        <v>勝田台小</v>
      </c>
      <c r="J37" s="260" t="str">
        <f>IF(入力!J37="","",入力!J37)</f>
        <v/>
      </c>
      <c r="K37" s="260" t="str">
        <f>IF(入力!K37="","",入力!K37)</f>
        <v/>
      </c>
      <c r="L37" s="260" t="str">
        <f>IF(入力!L37="","",入力!L37)</f>
        <v/>
      </c>
      <c r="M37" s="260">
        <f>IF(入力!M37="","",入力!M37)</f>
        <v>514592274</v>
      </c>
      <c r="N37" s="260" t="str">
        <f>IF(入力!N37="","",入力!N37)</f>
        <v/>
      </c>
      <c r="O37" s="260" t="str">
        <f>IF(入力!O37="","",入力!O37)</f>
        <v/>
      </c>
    </row>
    <row r="38" spans="1:15" ht="15" customHeight="1">
      <c r="A38" s="260"/>
      <c r="B38" s="260"/>
      <c r="C38" s="271"/>
      <c r="D38" s="272"/>
      <c r="E38" s="272"/>
      <c r="F38" s="272"/>
      <c r="G38" s="260"/>
      <c r="H38" s="260"/>
      <c r="I38" s="260"/>
      <c r="J38" s="260"/>
      <c r="K38" s="260"/>
      <c r="L38" s="260"/>
      <c r="M38" s="260"/>
      <c r="N38" s="260"/>
      <c r="O38" s="260"/>
    </row>
    <row r="39" spans="1:15" ht="15" customHeight="1">
      <c r="A39" s="260">
        <v>8</v>
      </c>
      <c r="B39" s="260">
        <f>IF(入力!B39="","",入力!B39)</f>
        <v>8</v>
      </c>
      <c r="C39" s="269" t="str">
        <f>IF(入力!C40="","",入力!C40&amp;"　"&amp;入力!E40)</f>
        <v>藤井　勇太郎</v>
      </c>
      <c r="D39" s="270"/>
      <c r="E39" s="270"/>
      <c r="F39" s="270"/>
      <c r="G39" s="260">
        <f>IF(入力!G39="","",入力!G39)</f>
        <v>4</v>
      </c>
      <c r="H39" s="260" t="str">
        <f>IF(入力!H39="","",入力!H39)</f>
        <v/>
      </c>
      <c r="I39" s="260" t="str">
        <f>IF(入力!I39="","",入力!I39)</f>
        <v>八千代台西小</v>
      </c>
      <c r="J39" s="260" t="str">
        <f>IF(入力!J39="","",入力!J39)</f>
        <v/>
      </c>
      <c r="K39" s="260" t="str">
        <f>IF(入力!K39="","",入力!K39)</f>
        <v/>
      </c>
      <c r="L39" s="260" t="str">
        <f>IF(入力!L39="","",入力!L39)</f>
        <v/>
      </c>
      <c r="M39" s="260">
        <f>IF(入力!M39="","",入力!M39)</f>
        <v>514827348</v>
      </c>
      <c r="N39" s="260" t="str">
        <f>IF(入力!N39="","",入力!N39)</f>
        <v/>
      </c>
      <c r="O39" s="260" t="str">
        <f>IF(入力!O39="","",入力!O39)</f>
        <v/>
      </c>
    </row>
    <row r="40" spans="1:15" ht="15" customHeight="1">
      <c r="A40" s="260"/>
      <c r="B40" s="260"/>
      <c r="C40" s="271"/>
      <c r="D40" s="272"/>
      <c r="E40" s="272"/>
      <c r="F40" s="272"/>
      <c r="G40" s="260"/>
      <c r="H40" s="260"/>
      <c r="I40" s="260"/>
      <c r="J40" s="260"/>
      <c r="K40" s="260"/>
      <c r="L40" s="260"/>
      <c r="M40" s="260"/>
      <c r="N40" s="260"/>
      <c r="O40" s="260"/>
    </row>
    <row r="41" spans="1:15" ht="15" customHeight="1">
      <c r="A41" s="260">
        <v>9</v>
      </c>
      <c r="B41" s="260">
        <f>IF(入力!B41="","",入力!B41)</f>
        <v>9</v>
      </c>
      <c r="C41" s="269" t="str">
        <f>IF(入力!C42="","",入力!C42&amp;"　"&amp;入力!E42)</f>
        <v>田中　大聖</v>
      </c>
      <c r="D41" s="270"/>
      <c r="E41" s="270"/>
      <c r="F41" s="270"/>
      <c r="G41" s="260">
        <f>IF(入力!G41="","",入力!G41)</f>
        <v>2</v>
      </c>
      <c r="H41" s="260" t="str">
        <f>IF(入力!H41="","",入力!H41)</f>
        <v/>
      </c>
      <c r="I41" s="260" t="str">
        <f>IF(入力!I41="","",入力!I41)</f>
        <v>八千代台西小</v>
      </c>
      <c r="J41" s="260" t="str">
        <f>IF(入力!J41="","",入力!J41)</f>
        <v/>
      </c>
      <c r="K41" s="260" t="str">
        <f>IF(入力!K41="","",入力!K41)</f>
        <v/>
      </c>
      <c r="L41" s="260" t="str">
        <f>IF(入力!L41="","",入力!L41)</f>
        <v/>
      </c>
      <c r="M41" s="260">
        <f>IF(入力!M41="","",入力!M41)</f>
        <v>513657187</v>
      </c>
      <c r="N41" s="260" t="str">
        <f>IF(入力!N41="","",入力!N41)</f>
        <v/>
      </c>
      <c r="O41" s="260" t="str">
        <f>IF(入力!O41="","",入力!O41)</f>
        <v/>
      </c>
    </row>
    <row r="42" spans="1:15" ht="15" customHeight="1">
      <c r="A42" s="260"/>
      <c r="B42" s="260"/>
      <c r="C42" s="271"/>
      <c r="D42" s="272"/>
      <c r="E42" s="272"/>
      <c r="F42" s="272"/>
      <c r="G42" s="260"/>
      <c r="H42" s="260"/>
      <c r="I42" s="260"/>
      <c r="J42" s="260"/>
      <c r="K42" s="260"/>
      <c r="L42" s="260"/>
      <c r="M42" s="260"/>
      <c r="N42" s="260"/>
      <c r="O42" s="260"/>
    </row>
    <row r="43" spans="1:15" ht="15" customHeight="1">
      <c r="A43" s="260">
        <v>10</v>
      </c>
      <c r="B43" s="260">
        <f>IF(入力!B43="","",入力!B43)</f>
        <v>10</v>
      </c>
      <c r="C43" s="269" t="str">
        <f>IF(入力!C44="","",入力!C44&amp;"　"&amp;入力!E44)</f>
        <v>石川　隼</v>
      </c>
      <c r="D43" s="270"/>
      <c r="E43" s="270"/>
      <c r="F43" s="270"/>
      <c r="G43" s="260">
        <f>IF(入力!G43="","",入力!G43)</f>
        <v>4</v>
      </c>
      <c r="H43" s="260" t="str">
        <f>IF(入力!H43="","",入力!H43)</f>
        <v/>
      </c>
      <c r="I43" s="260" t="str">
        <f>IF(入力!I43="","",入力!I43)</f>
        <v>南高津小</v>
      </c>
      <c r="J43" s="260" t="str">
        <f>IF(入力!J43="","",入力!J43)</f>
        <v/>
      </c>
      <c r="K43" s="260" t="str">
        <f>IF(入力!K43="","",入力!K43)</f>
        <v/>
      </c>
      <c r="L43" s="260" t="str">
        <f>IF(入力!L43="","",入力!L43)</f>
        <v/>
      </c>
      <c r="M43" s="260">
        <f>IF(入力!M43="","",入力!M43)</f>
        <v>515555294</v>
      </c>
      <c r="N43" s="260" t="str">
        <f>IF(入力!N43="","",入力!N43)</f>
        <v/>
      </c>
      <c r="O43" s="260" t="str">
        <f>IF(入力!O43="","",入力!O43)</f>
        <v/>
      </c>
    </row>
    <row r="44" spans="1:15" ht="15" customHeight="1">
      <c r="A44" s="260"/>
      <c r="B44" s="260"/>
      <c r="C44" s="271"/>
      <c r="D44" s="272"/>
      <c r="E44" s="272"/>
      <c r="F44" s="272"/>
      <c r="G44" s="260"/>
      <c r="H44" s="260"/>
      <c r="I44" s="260"/>
      <c r="J44" s="260"/>
      <c r="K44" s="260"/>
      <c r="L44" s="260"/>
      <c r="M44" s="260"/>
      <c r="N44" s="260"/>
      <c r="O44" s="260"/>
    </row>
    <row r="45" spans="1:15" ht="15" customHeight="1">
      <c r="A45" s="260">
        <v>11</v>
      </c>
      <c r="B45" s="260">
        <f>IF(入力!B45="","",入力!B45)</f>
        <v>11</v>
      </c>
      <c r="C45" s="269" t="str">
        <f>IF(入力!C46="","",入力!C46&amp;"　"&amp;入力!E46)</f>
        <v>藤井　奏馬</v>
      </c>
      <c r="D45" s="270"/>
      <c r="E45" s="270"/>
      <c r="F45" s="270"/>
      <c r="G45" s="260">
        <f>IF(入力!G45="","",入力!G45)</f>
        <v>2</v>
      </c>
      <c r="H45" s="260" t="str">
        <f>IF(入力!H45="","",入力!H45)</f>
        <v/>
      </c>
      <c r="I45" s="260" t="str">
        <f>IF(入力!I45="","",入力!I45)</f>
        <v>八千代台西小</v>
      </c>
      <c r="J45" s="260" t="str">
        <f>IF(入力!J45="","",入力!J45)</f>
        <v/>
      </c>
      <c r="K45" s="260" t="str">
        <f>IF(入力!K45="","",入力!K45)</f>
        <v/>
      </c>
      <c r="L45" s="260" t="str">
        <f>IF(入力!L45="","",入力!L45)</f>
        <v/>
      </c>
      <c r="M45" s="260">
        <f>IF(入力!M45="","",入力!M45)</f>
        <v>515553581</v>
      </c>
      <c r="N45" s="260" t="str">
        <f>IF(入力!N45="","",入力!N45)</f>
        <v/>
      </c>
      <c r="O45" s="260" t="str">
        <f>IF(入力!O45="","",入力!O45)</f>
        <v/>
      </c>
    </row>
    <row r="46" spans="1:15" ht="15" customHeight="1">
      <c r="A46" s="260"/>
      <c r="B46" s="260"/>
      <c r="C46" s="271"/>
      <c r="D46" s="272"/>
      <c r="E46" s="272"/>
      <c r="F46" s="272"/>
      <c r="G46" s="260"/>
      <c r="H46" s="260"/>
      <c r="I46" s="260"/>
      <c r="J46" s="260"/>
      <c r="K46" s="260"/>
      <c r="L46" s="260"/>
      <c r="M46" s="260"/>
      <c r="N46" s="260"/>
      <c r="O46" s="260"/>
    </row>
    <row r="47" spans="1:15" ht="15" customHeight="1">
      <c r="A47" s="260">
        <v>12</v>
      </c>
      <c r="B47" s="260" t="str">
        <f>IF(入力!B47="","",入力!B47)</f>
        <v/>
      </c>
      <c r="C47" s="269" t="str">
        <f>IF(入力!C48="","",入力!C48&amp;"　"&amp;入力!E48)</f>
        <v/>
      </c>
      <c r="D47" s="270"/>
      <c r="E47" s="270"/>
      <c r="F47" s="270"/>
      <c r="G47" s="260" t="str">
        <f>IF(入力!G47="","",入力!G47)</f>
        <v/>
      </c>
      <c r="H47" s="260" t="str">
        <f>IF(入力!H47="","",入力!H47)</f>
        <v/>
      </c>
      <c r="I47" s="260" t="str">
        <f>IF(入力!I47="","",入力!I47)</f>
        <v/>
      </c>
      <c r="J47" s="260" t="str">
        <f>IF(入力!J47="","",入力!J47)</f>
        <v/>
      </c>
      <c r="K47" s="260" t="str">
        <f>IF(入力!K47="","",入力!K47)</f>
        <v/>
      </c>
      <c r="L47" s="260" t="str">
        <f>IF(入力!L47="","",入力!L47)</f>
        <v/>
      </c>
      <c r="M47" s="260" t="str">
        <f>IF(入力!M47="","",入力!M47)</f>
        <v/>
      </c>
      <c r="N47" s="260" t="str">
        <f>IF(入力!N47="","",入力!N47)</f>
        <v/>
      </c>
      <c r="O47" s="260" t="str">
        <f>IF(入力!O47="","",入力!O47)</f>
        <v/>
      </c>
    </row>
    <row r="48" spans="1:15" ht="15" customHeight="1">
      <c r="A48" s="260"/>
      <c r="B48" s="260"/>
      <c r="C48" s="271"/>
      <c r="D48" s="272"/>
      <c r="E48" s="272"/>
      <c r="F48" s="272"/>
      <c r="G48" s="260"/>
      <c r="H48" s="260"/>
      <c r="I48" s="260"/>
      <c r="J48" s="260"/>
      <c r="K48" s="260"/>
      <c r="L48" s="260"/>
      <c r="M48" s="260"/>
      <c r="N48" s="260"/>
      <c r="O48" s="260"/>
    </row>
    <row r="49" spans="1:15" ht="15" customHeight="1">
      <c r="A49" s="260">
        <v>13</v>
      </c>
      <c r="B49" s="260" t="str">
        <f>IF(入力!B49="","",入力!B49)</f>
        <v/>
      </c>
      <c r="C49" s="269" t="str">
        <f>IF(入力!C50="","",入力!C50&amp;"　"&amp;入力!E50)</f>
        <v/>
      </c>
      <c r="D49" s="270"/>
      <c r="E49" s="270"/>
      <c r="F49" s="270"/>
      <c r="G49" s="260" t="str">
        <f>IF(入力!G49="","",入力!G49)</f>
        <v/>
      </c>
      <c r="H49" s="260" t="str">
        <f>IF(入力!H49="","",入力!H49)</f>
        <v/>
      </c>
      <c r="I49" s="260" t="str">
        <f>IF(入力!I49="","",入力!I49)</f>
        <v/>
      </c>
      <c r="J49" s="260" t="str">
        <f>IF(入力!J49="","",入力!J49)</f>
        <v/>
      </c>
      <c r="K49" s="260" t="str">
        <f>IF(入力!K49="","",入力!K49)</f>
        <v/>
      </c>
      <c r="L49" s="260" t="str">
        <f>IF(入力!L49="","",入力!L49)</f>
        <v/>
      </c>
      <c r="M49" s="260" t="str">
        <f>IF(入力!M49="","",入力!M49)</f>
        <v/>
      </c>
      <c r="N49" s="260" t="str">
        <f>IF(入力!N49="","",入力!N49)</f>
        <v/>
      </c>
      <c r="O49" s="260" t="str">
        <f>IF(入力!O49="","",入力!O49)</f>
        <v/>
      </c>
    </row>
    <row r="50" spans="1:15" ht="15" customHeight="1">
      <c r="A50" s="260"/>
      <c r="B50" s="260"/>
      <c r="C50" s="271"/>
      <c r="D50" s="272"/>
      <c r="E50" s="272"/>
      <c r="F50" s="272"/>
      <c r="G50" s="260"/>
      <c r="H50" s="260"/>
      <c r="I50" s="260"/>
      <c r="J50" s="260"/>
      <c r="K50" s="260"/>
      <c r="L50" s="260"/>
      <c r="M50" s="260"/>
      <c r="N50" s="260"/>
      <c r="O50" s="260"/>
    </row>
    <row r="51" spans="1:15" ht="15" customHeight="1">
      <c r="A51" s="260">
        <v>14</v>
      </c>
      <c r="B51" s="260" t="str">
        <f>IF(入力!B51="","",入力!B51)</f>
        <v/>
      </c>
      <c r="C51" s="269" t="str">
        <f>IF(入力!C52="","",入力!C52&amp;"　"&amp;入力!E52)</f>
        <v/>
      </c>
      <c r="D51" s="270"/>
      <c r="E51" s="270"/>
      <c r="F51" s="270"/>
      <c r="G51" s="260" t="str">
        <f>IF(入力!G51="","",入力!G51)</f>
        <v/>
      </c>
      <c r="H51" s="260" t="str">
        <f>IF(入力!H51="","",入力!H51)</f>
        <v/>
      </c>
      <c r="I51" s="260" t="str">
        <f>IF(入力!I51="","",入力!I51)</f>
        <v/>
      </c>
      <c r="J51" s="260" t="str">
        <f>IF(入力!J51="","",入力!J51)</f>
        <v/>
      </c>
      <c r="K51" s="260" t="str">
        <f>IF(入力!K51="","",入力!K51)</f>
        <v/>
      </c>
      <c r="L51" s="260" t="str">
        <f>IF(入力!L51="","",入力!L51)</f>
        <v/>
      </c>
      <c r="M51" s="260" t="str">
        <f>IF(入力!M51="","",入力!M51)</f>
        <v/>
      </c>
      <c r="N51" s="260" t="str">
        <f>IF(入力!N51="","",入力!N51)</f>
        <v/>
      </c>
      <c r="O51" s="260" t="str">
        <f>IF(入力!O51="","",入力!O51)</f>
        <v/>
      </c>
    </row>
    <row r="52" spans="1:15" ht="15.75" customHeight="1">
      <c r="A52" s="260"/>
      <c r="B52" s="260"/>
      <c r="C52" s="271"/>
      <c r="D52" s="272"/>
      <c r="E52" s="272"/>
      <c r="F52" s="272"/>
      <c r="G52" s="260"/>
      <c r="H52" s="260"/>
      <c r="I52" s="260"/>
      <c r="J52" s="260"/>
      <c r="K52" s="260"/>
      <c r="L52" s="260"/>
      <c r="M52" s="260"/>
      <c r="N52" s="260"/>
      <c r="O52" s="260"/>
    </row>
    <row r="53" spans="1:1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</row>
    <row r="54" spans="1:1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</row>
  </sheetData>
  <sheetProtection sheet="1"/>
  <mergeCells count="129"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</mergeCells>
  <phoneticPr fontId="44"/>
  <pageMargins left="0.40972222222222221" right="0.4" top="0.57986111111111116" bottom="0.57986111111111116" header="0.3" footer="0.3"/>
  <pageSetup paperSize="9" scale="92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36" t="s">
        <v>187</v>
      </c>
      <c r="B1" s="436"/>
      <c r="D1" s="22" t="s">
        <v>188</v>
      </c>
      <c r="E1" s="23" t="s">
        <v>189</v>
      </c>
      <c r="F1" s="24" t="s">
        <v>190</v>
      </c>
      <c r="G1" s="22" t="s">
        <v>188</v>
      </c>
      <c r="H1" s="23" t="s">
        <v>191</v>
      </c>
      <c r="I1" s="24" t="s">
        <v>192</v>
      </c>
      <c r="J1" s="22" t="s">
        <v>188</v>
      </c>
      <c r="K1" s="23" t="s">
        <v>191</v>
      </c>
      <c r="L1" s="24" t="s">
        <v>192</v>
      </c>
      <c r="M1" s="22" t="s">
        <v>188</v>
      </c>
      <c r="N1" s="23" t="s">
        <v>191</v>
      </c>
      <c r="O1" s="24" t="s">
        <v>192</v>
      </c>
      <c r="P1" s="22" t="s">
        <v>188</v>
      </c>
      <c r="Q1" s="23" t="s">
        <v>191</v>
      </c>
      <c r="R1" s="24" t="s">
        <v>192</v>
      </c>
      <c r="S1" s="22" t="s">
        <v>188</v>
      </c>
      <c r="T1" s="23" t="s">
        <v>191</v>
      </c>
      <c r="U1" s="24" t="s">
        <v>192</v>
      </c>
      <c r="V1" s="22" t="s">
        <v>188</v>
      </c>
      <c r="W1" s="23" t="s">
        <v>191</v>
      </c>
      <c r="X1" s="24" t="s">
        <v>192</v>
      </c>
      <c r="Y1" s="22" t="s">
        <v>188</v>
      </c>
      <c r="Z1" s="23" t="s">
        <v>191</v>
      </c>
      <c r="AA1" s="24" t="s">
        <v>192</v>
      </c>
      <c r="AB1" s="22" t="s">
        <v>188</v>
      </c>
      <c r="AC1" s="23" t="s">
        <v>191</v>
      </c>
      <c r="AD1" s="24" t="s">
        <v>192</v>
      </c>
      <c r="AE1" s="22" t="s">
        <v>188</v>
      </c>
      <c r="AF1" s="23" t="s">
        <v>191</v>
      </c>
      <c r="AG1" s="24" t="s">
        <v>192</v>
      </c>
      <c r="AH1" s="22" t="s">
        <v>188</v>
      </c>
      <c r="AI1" s="23" t="s">
        <v>191</v>
      </c>
      <c r="AJ1" s="24" t="s">
        <v>192</v>
      </c>
    </row>
    <row r="2" spans="1:41">
      <c r="A2" s="436"/>
      <c r="B2" s="436"/>
      <c r="C2" s="25"/>
      <c r="D2" s="26">
        <v>1</v>
      </c>
      <c r="E2" s="27" t="s">
        <v>193</v>
      </c>
      <c r="F2" s="28">
        <v>42443</v>
      </c>
      <c r="G2" s="26">
        <v>1.01</v>
      </c>
      <c r="H2" s="27" t="s">
        <v>193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26" t="s">
        <v>194</v>
      </c>
      <c r="B4" s="427"/>
      <c r="C4" s="427"/>
      <c r="D4" s="427"/>
      <c r="E4" s="427"/>
      <c r="F4" s="427"/>
      <c r="G4" s="428"/>
      <c r="H4" s="23" t="s">
        <v>195</v>
      </c>
      <c r="I4" s="23" t="s">
        <v>88</v>
      </c>
      <c r="J4" s="429" t="s">
        <v>196</v>
      </c>
      <c r="K4" s="427"/>
      <c r="L4" s="427"/>
      <c r="M4" s="427"/>
      <c r="N4" s="427"/>
      <c r="O4" s="427"/>
      <c r="P4" s="427"/>
      <c r="Q4" s="428"/>
    </row>
    <row r="5" spans="1:41" ht="72" customHeight="1">
      <c r="A5" s="430"/>
      <c r="B5" s="431"/>
      <c r="C5" s="431"/>
      <c r="D5" s="431"/>
      <c r="E5" s="431"/>
      <c r="F5" s="431"/>
      <c r="G5" s="432"/>
      <c r="H5" s="27" t="str">
        <f>IF(入力!J3="","",入力!J3)</f>
        <v>男子</v>
      </c>
      <c r="I5" s="27">
        <f>入力!Y25</f>
        <v>11</v>
      </c>
      <c r="J5" s="433" t="str">
        <f>IF(入力!A55="","",入力!A55)</f>
        <v>自力で掴んだ初の県大会の舞台！５年田中のサーブとスパイクが勝負の鍵を握る。セッター５年今成のフットワーク、チーム一の高身長５年真山のブロック、中島・高橋の５年コンビのレシーブでどこまで戦えるか！？元気・やる気・本気で勝利をつかめ！！</v>
      </c>
      <c r="K5" s="434"/>
      <c r="L5" s="434"/>
      <c r="M5" s="434"/>
      <c r="N5" s="434"/>
      <c r="O5" s="434"/>
      <c r="P5" s="434"/>
      <c r="Q5" s="435"/>
    </row>
    <row r="6" spans="1:41">
      <c r="A6" s="22" t="s">
        <v>197</v>
      </c>
      <c r="B6" s="23" t="s">
        <v>9</v>
      </c>
      <c r="C6" s="23" t="s">
        <v>198</v>
      </c>
      <c r="D6" s="23" t="s">
        <v>199</v>
      </c>
      <c r="E6" s="23" t="s">
        <v>195</v>
      </c>
      <c r="F6" s="23" t="s">
        <v>200</v>
      </c>
      <c r="G6" s="23" t="s">
        <v>201</v>
      </c>
      <c r="H6" s="23" t="s">
        <v>147</v>
      </c>
      <c r="I6" s="23" t="s">
        <v>202</v>
      </c>
      <c r="J6" s="23" t="s">
        <v>203</v>
      </c>
      <c r="K6" s="23" t="s">
        <v>204</v>
      </c>
      <c r="L6" s="23" t="s">
        <v>205</v>
      </c>
      <c r="M6" s="23" t="s">
        <v>206</v>
      </c>
      <c r="N6" s="23" t="s">
        <v>207</v>
      </c>
      <c r="O6" s="23" t="s">
        <v>208</v>
      </c>
      <c r="P6" s="23" t="s">
        <v>209</v>
      </c>
      <c r="Q6" s="23" t="s">
        <v>210</v>
      </c>
      <c r="R6" s="23" t="s">
        <v>211</v>
      </c>
      <c r="S6" s="23" t="s">
        <v>212</v>
      </c>
      <c r="T6" s="23" t="s">
        <v>213</v>
      </c>
      <c r="U6" s="23" t="s">
        <v>214</v>
      </c>
      <c r="V6" s="23" t="s">
        <v>214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12007</v>
      </c>
      <c r="B7" s="31" t="str">
        <f>IF(入力!C3="","",入力!C3)</f>
        <v>八千代台VBC</v>
      </c>
      <c r="C7" s="31" t="str">
        <f>IF(入力!C2="","",入力!C2)</f>
        <v>ヤチヨダイ　バレーボールクラブ</v>
      </c>
      <c r="D7" s="31" t="str">
        <f>IF(入力!AE3="","",入力!AE3)</f>
        <v>北支部</v>
      </c>
      <c r="E7" s="31" t="str">
        <f>IF(入力!J3="","",入力!J3)</f>
        <v>男子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京成</v>
      </c>
      <c r="S7" s="31" t="str">
        <f>IF(入力!AE5="","",入力!AE5)</f>
        <v>八千代台</v>
      </c>
      <c r="T7" s="31"/>
      <c r="U7" s="31">
        <f>IF(入力!C4="","",入力!C4)</f>
        <v>435043132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215</v>
      </c>
      <c r="B15" s="23" t="s">
        <v>216</v>
      </c>
      <c r="C15" s="23" t="s">
        <v>217</v>
      </c>
      <c r="D15" s="23" t="s">
        <v>218</v>
      </c>
      <c r="E15" s="23" t="s">
        <v>219</v>
      </c>
      <c r="F15" s="23" t="s">
        <v>220</v>
      </c>
      <c r="G15" s="23" t="s">
        <v>221</v>
      </c>
      <c r="H15" s="23" t="s">
        <v>222</v>
      </c>
      <c r="I15" s="23" t="s">
        <v>223</v>
      </c>
      <c r="J15" s="23" t="s">
        <v>224</v>
      </c>
      <c r="K15" s="23" t="s">
        <v>225</v>
      </c>
      <c r="L15" s="23" t="s">
        <v>33</v>
      </c>
      <c r="M15" s="23" t="s">
        <v>226</v>
      </c>
      <c r="N15" s="23" t="s">
        <v>227</v>
      </c>
      <c r="O15" s="23" t="s">
        <v>228</v>
      </c>
      <c r="P15" s="23" t="s">
        <v>229</v>
      </c>
      <c r="Q15" s="23" t="s">
        <v>230</v>
      </c>
      <c r="R15" s="23" t="s">
        <v>200</v>
      </c>
      <c r="S15" s="23" t="s">
        <v>201</v>
      </c>
      <c r="T15" s="23" t="s">
        <v>231</v>
      </c>
      <c r="U15" s="23" t="s">
        <v>232</v>
      </c>
      <c r="V15" s="23" t="s">
        <v>233</v>
      </c>
      <c r="W15" s="23" t="s">
        <v>234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235</v>
      </c>
      <c r="C16" s="31" t="str">
        <f>IF(入力!C8="","",入力!C8)</f>
        <v>遠藤</v>
      </c>
      <c r="D16" s="31" t="str">
        <f>IF(入力!E8="","",入力!E8)</f>
        <v>将憲</v>
      </c>
      <c r="E16" s="31" t="str">
        <f>IF(入力!C7="","",入力!C7)</f>
        <v>エンドウ</v>
      </c>
      <c r="F16" s="31" t="str">
        <f>IF(入力!E7="","",入力!E7)</f>
        <v>マサノリ</v>
      </c>
      <c r="G16" s="31">
        <f>IF(入力!G7="","",入力!G7)</f>
        <v>513652763</v>
      </c>
      <c r="H16" s="31">
        <f>IF(入力!J7="","",入力!J7)</f>
        <v>27507</v>
      </c>
      <c r="I16" s="31" t="str">
        <f>IF(入力!M7="","",入力!M7)</f>
        <v/>
      </c>
      <c r="J16" s="31"/>
      <c r="K16" s="31"/>
      <c r="L16" s="31">
        <f>IF(入力!AT7="","",入力!AT7)</f>
        <v>42</v>
      </c>
      <c r="M16" s="31"/>
      <c r="N16" s="31"/>
      <c r="O16" s="31"/>
      <c r="P16" s="31"/>
      <c r="Q16" s="31"/>
      <c r="R16" s="31" t="str">
        <f>IF(入力!R7="","",入力!R7)</f>
        <v>276</v>
      </c>
      <c r="S16" s="31" t="str">
        <f>IF(入力!W7="","",入力!W7)</f>
        <v>0042</v>
      </c>
      <c r="T16" s="31" t="str">
        <f>IF(入力!P8="","",入力!P8)</f>
        <v>千葉県八千代市ゆりのき台3-4-720</v>
      </c>
      <c r="U16" s="31" t="str">
        <f>IF(入力!AL7="","",入力!AL7)</f>
        <v>047</v>
      </c>
      <c r="V16" s="31" t="str">
        <f>IF(入力!AK8="","",入力!AK8)</f>
        <v>482</v>
      </c>
      <c r="W16" s="31" t="str">
        <f>IF(入力!AP8="","",入力!AP8)</f>
        <v>9189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236</v>
      </c>
      <c r="C17" s="31" t="str">
        <f>IF(入力!C10="","",入力!C10)</f>
        <v>真山</v>
      </c>
      <c r="D17" s="31" t="str">
        <f>IF(入力!E10="","",入力!E10)</f>
        <v>大吾</v>
      </c>
      <c r="E17" s="31" t="str">
        <f>IF(入力!C9="","",入力!C9)</f>
        <v>マヤマ</v>
      </c>
      <c r="F17" s="31" t="str">
        <f>IF(入力!E9="","",入力!E9)</f>
        <v>ダイゴ</v>
      </c>
      <c r="G17" s="31">
        <f>IF(入力!G9="","",入力!G9)</f>
        <v>514765414</v>
      </c>
      <c r="H17" s="31" t="str">
        <f>IF(入力!J9="","",入力!J9)</f>
        <v/>
      </c>
      <c r="I17" s="31" t="str">
        <f>IF(入力!M9="","",入力!M9)</f>
        <v/>
      </c>
      <c r="J17" s="31"/>
      <c r="K17" s="31"/>
      <c r="L17" s="31">
        <f>IF(入力!AT9="","",入力!AT9)</f>
        <v>46</v>
      </c>
      <c r="M17" s="31"/>
      <c r="N17" s="31"/>
      <c r="O17" s="31"/>
      <c r="P17" s="31"/>
      <c r="Q17" s="31"/>
      <c r="R17" s="31" t="str">
        <f>IF(入力!R9="","",入力!R9)</f>
        <v>276</v>
      </c>
      <c r="S17" s="31" t="str">
        <f>IF(入力!W9="","",入力!W9)</f>
        <v>0043</v>
      </c>
      <c r="T17" s="31" t="str">
        <f>IF(入力!P10="","",入力!P10)</f>
        <v>千葉県八千代市萱田2217-33</v>
      </c>
      <c r="U17" s="31" t="str">
        <f>IF(入力!AL9="","",入力!AL9)</f>
        <v>047</v>
      </c>
      <c r="V17" s="31" t="str">
        <f>IF(入力!AK10="","",入力!AK10)</f>
        <v>487</v>
      </c>
      <c r="W17" s="31" t="str">
        <f>IF(入力!AP10="","",入力!AP10)</f>
        <v>2141</v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237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238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162</v>
      </c>
      <c r="C20" s="31" t="str">
        <f>IF(入力!C12="","",入力!C12)</f>
        <v>豊田</v>
      </c>
      <c r="D20" s="31" t="str">
        <f>IF(入力!E12="","",入力!E12)</f>
        <v>啓子</v>
      </c>
      <c r="E20" s="31" t="str">
        <f>IF(入力!C11="","",入力!C11)</f>
        <v>トヨダ</v>
      </c>
      <c r="F20" s="31" t="str">
        <f>IF(入力!E11="","",入力!E11)</f>
        <v>ケイコ</v>
      </c>
      <c r="G20" s="31">
        <f>IF(入力!G11="","",入力!G11)</f>
        <v>507374679</v>
      </c>
      <c r="H20" s="31">
        <f>IF(入力!J11="","",入力!J11)</f>
        <v>18449</v>
      </c>
      <c r="I20" s="31" t="str">
        <f>IF(入力!M11="","",入力!M11)</f>
        <v/>
      </c>
      <c r="J20" s="31"/>
      <c r="K20" s="31"/>
      <c r="L20" s="31">
        <f>IF(入力!AT11="","",入力!AT11)</f>
        <v>54</v>
      </c>
      <c r="M20" s="31"/>
      <c r="N20" s="31"/>
      <c r="O20" s="31"/>
      <c r="P20" s="31"/>
      <c r="Q20" s="31"/>
      <c r="R20" s="31" t="str">
        <f>IF(入力!R11="","",入力!R11)</f>
        <v>276</v>
      </c>
      <c r="S20" s="31" t="str">
        <f>IF(入力!W11="","",入力!W11)</f>
        <v>0031</v>
      </c>
      <c r="T20" s="31" t="str">
        <f>IF(入力!P12="","",入力!P12)</f>
        <v>千葉県八千代市八千代台北12-15-5</v>
      </c>
      <c r="U20" s="31" t="str">
        <f>IF(入力!AL11="","",入力!AL11)</f>
        <v>047</v>
      </c>
      <c r="V20" s="31" t="str">
        <f>IF(入力!AK12="","",入力!AK12)</f>
        <v>485</v>
      </c>
      <c r="W20" s="31" t="str">
        <f>IF(入力!AP12="","",入力!AP12)</f>
        <v>9998</v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239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240</v>
      </c>
      <c r="C22" s="31" t="str">
        <f>IF(入力!C16="","",入力!C16)</f>
        <v>会田</v>
      </c>
      <c r="D22" s="31" t="str">
        <f>IF(入力!E16="","",入力!E16)</f>
        <v>智美</v>
      </c>
      <c r="E22" s="31" t="str">
        <f>IF(入力!C15="","",入力!C15)</f>
        <v>アイダ</v>
      </c>
      <c r="F22" s="31" t="str">
        <f>IF(入力!E15="","",入力!E15)</f>
        <v>サトミ</v>
      </c>
      <c r="G22" s="31"/>
      <c r="H22" s="31"/>
      <c r="I22" s="31"/>
      <c r="J22" s="31"/>
      <c r="K22" s="31"/>
      <c r="L22" s="31">
        <f>IF(入力!AT15="","",入力!AT15)</f>
        <v>51</v>
      </c>
      <c r="M22" s="31"/>
      <c r="N22" s="31">
        <f>IF(入力!C21="","",入力!C21)</f>
        <v>90</v>
      </c>
      <c r="O22" s="31">
        <f>IF(入力!E21="","",入力!E21)</f>
        <v>5527</v>
      </c>
      <c r="P22" s="31">
        <f>IF(入力!G21="","",入力!G21)</f>
        <v>3208</v>
      </c>
      <c r="Q22" s="31"/>
      <c r="R22" s="31" t="str">
        <f>IF(入力!R15="","",入力!R15)</f>
        <v>276</v>
      </c>
      <c r="S22" s="31" t="str">
        <f>IF(入力!W15="","",入力!W15)</f>
        <v>0031</v>
      </c>
      <c r="T22" s="31" t="str">
        <f>IF(入力!P16="","",入力!P16)</f>
        <v>千葉県八千代市八千代台北9-12-6</v>
      </c>
      <c r="U22" s="31" t="str">
        <f>IF(入力!AL15="","",入力!AL15)</f>
        <v>047</v>
      </c>
      <c r="V22" s="31" t="str">
        <f>IF(入力!AK16="","",入力!AK16)</f>
        <v>486</v>
      </c>
      <c r="W22" s="31" t="str">
        <f>IF(入力!AP16="","",入力!AP16)</f>
        <v>6775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241</v>
      </c>
      <c r="C23" s="31" t="str">
        <f>IF(入力!$C$14="","",入力!$C$14)</f>
        <v>豊田</v>
      </c>
      <c r="D23" s="31" t="str">
        <f>IF(入力!$E$14="","",入力!$E$14)</f>
        <v>啓子</v>
      </c>
      <c r="E23" s="31" t="str">
        <f>IF(入力!$C$13="","",入力!$C$13)</f>
        <v>トヨダ</v>
      </c>
      <c r="F23" s="31" t="str">
        <f>IF(入力!$E$13="","",入力!$E$13)</f>
        <v>ケイコ</v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106</v>
      </c>
      <c r="C24" s="66" t="str">
        <f>VLOOKUP($B$51,$A$53:$F$352,3)</f>
        <v>田中</v>
      </c>
      <c r="D24" s="66" t="str">
        <f>VLOOKUP($B$51,$A$53:$F$352,4)</f>
        <v>夕聖</v>
      </c>
      <c r="E24" s="66" t="str">
        <f>VLOOKUP($B$51,$A$53:$F$352,5)</f>
        <v>タナカ</v>
      </c>
      <c r="F24" s="66" t="str">
        <f>VLOOKUP($B$51,$A$53:$F$352,6)</f>
        <v>ユウセイ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242</v>
      </c>
      <c r="B51" s="37">
        <f>IF(入力!Y33="","",入力!Y33)</f>
        <v>1</v>
      </c>
    </row>
    <row r="52" spans="1:41">
      <c r="A52" s="38" t="s">
        <v>243</v>
      </c>
      <c r="B52" s="39" t="s">
        <v>172</v>
      </c>
      <c r="C52" s="23" t="s">
        <v>244</v>
      </c>
      <c r="D52" s="23" t="s">
        <v>245</v>
      </c>
      <c r="E52" s="23" t="s">
        <v>246</v>
      </c>
      <c r="F52" s="23" t="s">
        <v>247</v>
      </c>
      <c r="G52" s="23" t="s">
        <v>221</v>
      </c>
      <c r="H52" s="23" t="s">
        <v>248</v>
      </c>
      <c r="I52" s="23" t="s">
        <v>174</v>
      </c>
      <c r="J52" s="23" t="s">
        <v>249</v>
      </c>
      <c r="K52" s="23" t="s">
        <v>250</v>
      </c>
      <c r="L52" s="23" t="s">
        <v>251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田中</v>
      </c>
      <c r="D53" s="31" t="str">
        <f>IF(入力!E26="","",入力!E26)</f>
        <v>夕聖</v>
      </c>
      <c r="E53" s="31" t="str">
        <f>IF(入力!C25="","",入力!C25)</f>
        <v>タナカ</v>
      </c>
      <c r="F53" s="31" t="str">
        <f>IF(入力!E25="","",入力!E25)</f>
        <v>ユウセイ</v>
      </c>
      <c r="G53" s="31">
        <f>IF(入力!M25="","",入力!M25)</f>
        <v>513657154</v>
      </c>
      <c r="H53" s="31" t="str">
        <f>IF(入力!I25="","",入力!I25)</f>
        <v>八千代台西小</v>
      </c>
      <c r="I53" s="31">
        <f>IF(入力!G25="","",入力!G25)</f>
        <v>5</v>
      </c>
      <c r="J53" s="31">
        <f>IF(入力!P25="","",入力!P25)</f>
        <v>146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真山</v>
      </c>
      <c r="D54" s="31" t="str">
        <f>IF(入力!E28="","",入力!E28)</f>
        <v>寛大</v>
      </c>
      <c r="E54" s="31" t="str">
        <f>IF(入力!C27="","",入力!C27)</f>
        <v>マヤマ</v>
      </c>
      <c r="F54" s="31" t="str">
        <f>IF(入力!E27="","",入力!E27)</f>
        <v>カンタ</v>
      </c>
      <c r="G54" s="31">
        <f>IF(入力!M27="","",入力!M27)</f>
        <v>514592829</v>
      </c>
      <c r="H54" s="31" t="str">
        <f>IF(入力!I27="","",入力!I27)</f>
        <v>大和田小</v>
      </c>
      <c r="I54" s="31">
        <f>IF(入力!G27="","",入力!G27)</f>
        <v>5</v>
      </c>
      <c r="J54" s="31">
        <f>IF(入力!P27="","",入力!P27)</f>
        <v>153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中島</v>
      </c>
      <c r="D55" s="31" t="str">
        <f>IF(入力!E30="","",入力!E30)</f>
        <v>潤之奨</v>
      </c>
      <c r="E55" s="31" t="str">
        <f>IF(入力!C29="","",入力!C29)</f>
        <v>ナカジマ</v>
      </c>
      <c r="F55" s="31" t="str">
        <f>IF(入力!E29="","",入力!E29)</f>
        <v>ジュンノスケ</v>
      </c>
      <c r="G55" s="31">
        <f>IF(入力!M29="","",入力!M29)</f>
        <v>513657167</v>
      </c>
      <c r="H55" s="31" t="str">
        <f>IF(入力!I29="","",入力!I29)</f>
        <v>大和田小</v>
      </c>
      <c r="I55" s="31">
        <f>IF(入力!G29="","",入力!G29)</f>
        <v>5</v>
      </c>
      <c r="J55" s="31">
        <f>IF(入力!P29="","",入力!P29)</f>
        <v>141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高橋</v>
      </c>
      <c r="D56" s="31" t="str">
        <f>IF(入力!E32="","",入力!E32)</f>
        <v>蒼</v>
      </c>
      <c r="E56" s="31" t="str">
        <f>IF(入力!C31="","",入力!C31)</f>
        <v>タカハシ</v>
      </c>
      <c r="F56" s="31" t="str">
        <f>IF(入力!E31="","",入力!E31)</f>
        <v>ソウ</v>
      </c>
      <c r="G56" s="31">
        <f>IF(入力!M31="","",入力!M31)</f>
        <v>514592245</v>
      </c>
      <c r="H56" s="31" t="str">
        <f>IF(入力!I31="","",入力!I31)</f>
        <v>大和田小</v>
      </c>
      <c r="I56" s="31">
        <f>IF(入力!G31="","",入力!G31)</f>
        <v>5</v>
      </c>
      <c r="J56" s="31">
        <f>IF(入力!P31="","",入力!P31)</f>
        <v>141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今成</v>
      </c>
      <c r="D57" s="31" t="str">
        <f>IF(入力!E34="","",入力!E34)</f>
        <v>月翔</v>
      </c>
      <c r="E57" s="31" t="str">
        <f>IF(入力!C33="","",入力!C33)</f>
        <v>イマナリ</v>
      </c>
      <c r="F57" s="31" t="str">
        <f>IF(入力!E33="","",入力!E33)</f>
        <v>ルイ</v>
      </c>
      <c r="G57" s="31">
        <f>IF(入力!M33="","",入力!M33)</f>
        <v>515553562</v>
      </c>
      <c r="H57" s="31" t="str">
        <f>IF(入力!I33="","",入力!I33)</f>
        <v>南高津小</v>
      </c>
      <c r="I57" s="31">
        <f>IF(入力!G33="","",入力!G33)</f>
        <v>5</v>
      </c>
      <c r="J57" s="31">
        <f>IF(入力!P33="","",入力!P33)</f>
        <v>135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平野</v>
      </c>
      <c r="D58" s="31" t="str">
        <f>IF(入力!E36="","",入力!E36)</f>
        <v>昴</v>
      </c>
      <c r="E58" s="31" t="str">
        <f>IF(入力!C35="","",入力!C35)</f>
        <v>ヒラノ</v>
      </c>
      <c r="F58" s="31" t="str">
        <f>IF(入力!E35="","",入力!E35)</f>
        <v>スバル</v>
      </c>
      <c r="G58" s="31">
        <f>IF(入力!M35="","",入力!M35)</f>
        <v>513657147</v>
      </c>
      <c r="H58" s="31" t="str">
        <f>IF(入力!I35="","",入力!I35)</f>
        <v>萱田小</v>
      </c>
      <c r="I58" s="31">
        <f>IF(入力!G35="","",入力!G35)</f>
        <v>4</v>
      </c>
      <c r="J58" s="31">
        <f>IF(入力!P35="","",入力!P35)</f>
        <v>134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竹下</v>
      </c>
      <c r="D59" s="31" t="str">
        <f>IF(入力!E38="","",入力!E38)</f>
        <v>レン</v>
      </c>
      <c r="E59" s="31" t="str">
        <f>IF(入力!C37="","",入力!C37)</f>
        <v>タケシタ</v>
      </c>
      <c r="F59" s="31" t="str">
        <f>IF(入力!E37="","",入力!E37)</f>
        <v>レン</v>
      </c>
      <c r="G59" s="31">
        <f>IF(入力!M37="","",入力!M37)</f>
        <v>514592274</v>
      </c>
      <c r="H59" s="31" t="str">
        <f>IF(入力!I37="","",入力!I37)</f>
        <v>勝田台小</v>
      </c>
      <c r="I59" s="31">
        <f>IF(入力!G37="","",入力!G37)</f>
        <v>4</v>
      </c>
      <c r="J59" s="31">
        <f>IF(入力!P37="","",入力!P37)</f>
        <v>133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藤井</v>
      </c>
      <c r="D60" s="31" t="str">
        <f>IF(入力!E40="","",入力!E40)</f>
        <v>勇太郎</v>
      </c>
      <c r="E60" s="31" t="str">
        <f>IF(入力!C39="","",入力!C39)</f>
        <v>フジイ</v>
      </c>
      <c r="F60" s="31" t="str">
        <f>IF(入力!E39="","",入力!E39)</f>
        <v>ユウタロウ</v>
      </c>
      <c r="G60" s="31">
        <f>IF(入力!M39="","",入力!M39)</f>
        <v>514827348</v>
      </c>
      <c r="H60" s="31" t="str">
        <f>IF(入力!I39="","",入力!I39)</f>
        <v>八千代台西小</v>
      </c>
      <c r="I60" s="31">
        <f>IF(入力!G39="","",入力!G39)</f>
        <v>4</v>
      </c>
      <c r="J60" s="31">
        <f>IF(入力!P39="","",入力!P39)</f>
        <v>134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田中</v>
      </c>
      <c r="D61" s="31" t="str">
        <f>IF(入力!E42="","",入力!E42)</f>
        <v>大聖</v>
      </c>
      <c r="E61" s="31" t="str">
        <f>IF(入力!C41="","",入力!C41)</f>
        <v>タナカ</v>
      </c>
      <c r="F61" s="31" t="str">
        <f>IF(入力!E41="","",入力!E41)</f>
        <v>タイセイ</v>
      </c>
      <c r="G61" s="31">
        <f>IF(入力!M41="","",入力!M41)</f>
        <v>513657187</v>
      </c>
      <c r="H61" s="31" t="str">
        <f>IF(入力!I41="","",入力!I41)</f>
        <v>八千代台西小</v>
      </c>
      <c r="I61" s="31">
        <f>IF(入力!G41="","",入力!G41)</f>
        <v>2</v>
      </c>
      <c r="J61" s="31">
        <f>IF(入力!P41="","",入力!P41)</f>
        <v>128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石川</v>
      </c>
      <c r="D62" s="31" t="str">
        <f>IF(入力!E44="","",入力!E44)</f>
        <v>隼</v>
      </c>
      <c r="E62" s="31" t="str">
        <f>IF(入力!C43="","",入力!C43)</f>
        <v>イシカワ</v>
      </c>
      <c r="F62" s="31" t="str">
        <f>IF(入力!E43="","",入力!E43)</f>
        <v>ハヤト</v>
      </c>
      <c r="G62" s="31">
        <f>IF(入力!M43="","",入力!M43)</f>
        <v>515555294</v>
      </c>
      <c r="H62" s="31" t="str">
        <f>IF(入力!I43="","",入力!I43)</f>
        <v>南高津小</v>
      </c>
      <c r="I62" s="31">
        <f>IF(入力!G43="","",入力!G43)</f>
        <v>4</v>
      </c>
      <c r="J62" s="31">
        <f>IF(入力!P43="","",入力!P43)</f>
        <v>151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藤井</v>
      </c>
      <c r="D63" s="31" t="str">
        <f>IF(入力!E46="","",入力!E46)</f>
        <v>奏馬</v>
      </c>
      <c r="E63" s="31" t="str">
        <f>IF(入力!C45="","",入力!C45)</f>
        <v>フジイ</v>
      </c>
      <c r="F63" s="31" t="str">
        <f>IF(入力!E45="","",入力!E45)</f>
        <v>ソウマ</v>
      </c>
      <c r="G63" s="31">
        <f>IF(入力!M45="","",入力!M45)</f>
        <v>515553581</v>
      </c>
      <c r="H63" s="31" t="str">
        <f>IF(入力!I45="","",入力!I45)</f>
        <v>八千代台西小</v>
      </c>
      <c r="I63" s="31">
        <f>IF(入力!G45="","",入力!G45)</f>
        <v>2</v>
      </c>
      <c r="J63" s="31">
        <f>IF(入力!P45="","",入力!P45)</f>
        <v>130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44"/>
  <pageMargins left="0.69930555555555551" right="0.69930555555555551" top="0.75" bottom="0.75" header="0.3" footer="0.3"/>
  <pageSetup paperSize="9" firstPageNumber="4294963191" orientation="portrait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revision/>
  <cp:lastPrinted>1899-12-30T00:00:00Z</cp:lastPrinted>
  <dcterms:created xsi:type="dcterms:W3CDTF">2014-04-05T09:56:00Z</dcterms:created>
  <dcterms:modified xsi:type="dcterms:W3CDTF">2017-01-29T12:30:52Z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1041-6.6.0.2724</vt:lpwstr>
  </property>
</Properties>
</file>