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private/var/mobile/Library/Mobile Documents/com~apple~CloudDocs/Downloads/"/>
    </mc:Choice>
  </mc:AlternateContent>
  <xr:revisionPtr revIDLastSave="67" documentId="8_{813DDA3C-0342-6448-BB41-C568E1B6E23A}" xr6:coauthVersionLast="47" xr6:coauthVersionMax="47" xr10:uidLastSave="{4E40960A-A419-A544-AD2B-099BCE46A32C}"/>
  <workbookProtection lockStructure="1"/>
  <bookViews>
    <workbookView xWindow="600" yWindow="30" windowWidth="19395" windowHeight="80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<sst xmlns="http://schemas.openxmlformats.org/spreadsheetml/2006/main" count="422" uniqueCount="253">
  <si>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</si>
  <si>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</si>
  <si>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</si>
  <si>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</si>
  <si>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</si>
  <si>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</si>
  <si>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</si>
  <si>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</si>
  <si>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</si>
  <si>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</si>
  <si>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</si>
  <si>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</si>
  <si>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</si>
  <si>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</si>
  <si>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</si>
  <si>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</si>
  <si>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</si>
  <si>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</si>
  <si>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</si>
  <si>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</si>
  <si>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</si>
  <si>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</si>
  <si>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</si>
  <si>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</si>
  <si>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</si>
  <si>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</si>
  <si>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</si>
  <si>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</si>
  <si>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</si>
  <si>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</si>
  <si>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</si>
  <si>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</si>
  <si>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</si>
  <si>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</si>
  <si>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</si>
  <si>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</si>
  <si>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</si>
  <si>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</si>
  <si>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</si>
  <si>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</si>
  <si>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</si>
  <si>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</si>
  <si>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</si>
  <si>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</si>
  <si>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</si>
  <si>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</si>
  <si>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</si>
  <si>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</si>
  <si>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</si>
  <si>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</si>
  <si>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</si>
  <si>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</si>
  <si>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</si>
  <si>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</si>
  <si>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</si>
  <si>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</si>
  <si>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</si>
  <si>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</si>
  <si>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</si>
  <si>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</si>
  <si>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</si>
  <si>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</si>
  <si>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</si>
  <si>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</si>
  <si>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</si>
  <si>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</si>
  <si>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</si>
  <si>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</si>
  <si>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</si>
  <si>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</si>
  <si>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</si>
  <si>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</si>
  <si>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</si>
  <si>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</si>
  <si>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</si>
  <si>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</si>
  <si>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</si>
  <si>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</si>
  <si>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</si>
  <si>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</si>
  <si>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</si>
  <si>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</si>
  <si>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</si>
  <si>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</si>
  <si>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</si>
  <si>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</si>
  <si>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</si>
  <si>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</si>
  <si>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</si>
  <si>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</si>
  <si>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</si>
  <si>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</si>
  <si>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</si>
  <si>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</si>
  <si>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</si>
  <si>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</si>
  <si>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</si>
  <si>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</si>
  <si>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</si>
  <si>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</si>
  <si>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</si>
  <si>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</si>
  <si>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</si>
  <si>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</si>
  <si>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</si>
  <si>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</si>
  <si>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</si>
  <si>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</si>
  <si>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</si>
  <si>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</si>
  <si>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</si>
  <si>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</si>
  <si>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</si>
  <si>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</si>
  <si>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</si>
  <si>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</si>
  <si>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</si>
  <si>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</si>
  <si>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</si>
  <si>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</si>
  <si>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</si>
  <si>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</si>
  <si>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</si>
  <si>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</si>
  <si>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</si>
  <si>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</si>
  <si>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</si>
  <si>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</si>
  <si>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</si>
  <si>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</si>
  <si>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</si>
  <si>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</si>
  <si>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</si>
  <si>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</si>
  <si>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</si>
  <si>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</si>
  <si>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</si>
  <si>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</si>
  <si>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</si>
  <si>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</si>
  <si>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</si>
  <si>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</si>
  <si>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</si>
  <si>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</si>
  <si>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</si>
  <si>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</si>
  <si>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</si>
  <si>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</si>
  <si>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</si>
  <si>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</si>
  <si>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</si>
  <si>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</si>
  <si>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</si>
  <si>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</si>
  <si>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</si>
  <si>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</si>
  <si>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</si>
  <si>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</si>
  <si>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</si>
  <si>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</si>
  <si>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</si>
  <si>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</si>
  <si>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</si>
  <si>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</si>
  <si>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</si>
  <si>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</si>
  <si>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</si>
  <si>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</si>
  <si>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</si>
  <si>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</si>
  <si>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</si>
  <si>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</si>
  <si>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</si>
  <si>
    <t>斉藤</t>
  </si>
  <si>
    <t>清隆</t>
  </si>
  <si>
    <t>サイトウ</t>
  </si>
  <si>
    <t>キヨタカ</t>
  </si>
  <si>
    <t>熊川</t>
  </si>
  <si>
    <t>昭彦</t>
  </si>
  <si>
    <t>クマカワ</t>
  </si>
  <si>
    <t>アキヒコ</t>
  </si>
  <si>
    <t>鈴木</t>
  </si>
  <si>
    <t>颯剣</t>
  </si>
  <si>
    <t>スズキ</t>
  </si>
  <si>
    <t>ソウケン</t>
  </si>
  <si>
    <t>山本</t>
  </si>
  <si>
    <t>悠斗</t>
  </si>
  <si>
    <t>ヤマモト</t>
  </si>
  <si>
    <t>ユウト</t>
  </si>
  <si>
    <t>石井</t>
  </si>
  <si>
    <t>楓</t>
  </si>
  <si>
    <t>イシイ</t>
  </si>
  <si>
    <t>カエデ</t>
  </si>
  <si>
    <t>中川</t>
  </si>
  <si>
    <t>和士</t>
  </si>
  <si>
    <t>ナカガワ</t>
  </si>
  <si>
    <t>カズシ</t>
  </si>
  <si>
    <t>佐藤</t>
  </si>
  <si>
    <t>陽向</t>
  </si>
  <si>
    <t>サトウ</t>
  </si>
  <si>
    <t>ヒナタ</t>
  </si>
  <si>
    <t>セナ</t>
  </si>
  <si>
    <t>聖梛</t>
  </si>
  <si>
    <t>大島</t>
  </si>
  <si>
    <t>陸翔</t>
  </si>
  <si>
    <t>オオシマ</t>
  </si>
  <si>
    <t>リクト</t>
  </si>
  <si>
    <t>早川</t>
  </si>
  <si>
    <t>明希音</t>
  </si>
  <si>
    <t>ハヤカワ</t>
  </si>
  <si>
    <t>アキノ</t>
  </si>
  <si>
    <t>恵太</t>
  </si>
  <si>
    <t>ケイタ</t>
  </si>
  <si>
    <t>秋元</t>
  </si>
  <si>
    <t>麟</t>
  </si>
  <si>
    <t>アキモト</t>
  </si>
  <si>
    <t>リン</t>
  </si>
  <si>
    <t>泉谷小学校</t>
  </si>
  <si>
    <t>星久喜小学校</t>
  </si>
  <si>
    <t>有吉小学校</t>
  </si>
  <si>
    <t>寒川小学校</t>
  </si>
  <si>
    <t>おゆみ野南小学校</t>
  </si>
  <si>
    <t>都小学校</t>
  </si>
  <si>
    <t>北貝塚小学校</t>
  </si>
  <si>
    <t>千城台わかば小</t>
  </si>
  <si>
    <t>①</t>
  </si>
  <si>
    <t>久々の県大!良かったぁ!コロナ禍の中練習試合も出来ずこの大会が初めての試合のメンバーが殆ど!しかし強気のサーブを武器とし攻める!センター鈴木、レフト中川、ライト佐藤の3アタックで尚攻め立てる!皆で楽しめ!いざ行けスターキッズ!!</t>
  </si>
  <si>
    <t>千葉市</t>
  </si>
  <si>
    <t>JR</t>
  </si>
  <si>
    <t>蘇我</t>
  </si>
  <si>
    <t>智美</t>
  </si>
  <si>
    <t>トモミ</t>
  </si>
  <si>
    <t>きよ子</t>
  </si>
  <si>
    <t>090</t>
  </si>
  <si>
    <t>2745</t>
  </si>
  <si>
    <t>2027</t>
  </si>
  <si>
    <t>260</t>
  </si>
  <si>
    <t>0851</t>
  </si>
  <si>
    <t>千葉市中央区矢作町926−1</t>
  </si>
  <si>
    <t>千葉市若葉区貝塚町1368−10</t>
  </si>
  <si>
    <t>千葉市緑区おゆみ野南3−21−53</t>
  </si>
  <si>
    <t>キヨコ</t>
  </si>
  <si>
    <t>266</t>
  </si>
  <si>
    <t>0033</t>
  </si>
  <si>
    <t>264</t>
  </si>
  <si>
    <t>0023</t>
  </si>
  <si>
    <t>5330</t>
  </si>
  <si>
    <t>2649</t>
  </si>
  <si>
    <t>7844</t>
  </si>
  <si>
    <t>5922</t>
  </si>
  <si>
    <t>4522</t>
  </si>
  <si>
    <t>6648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</si>
</sst>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O1" zoomScaleNormal="100" workbookViewId="0">
      <selection activeCell="AL13" sqref="AL13:AR13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238" t="s">
        <v>161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4.45" customHeight="1" x14ac:dyDescent="0.1">
      <c r="A2" s="137" t="s">
        <v>167</v>
      </c>
      <c r="B2" s="138"/>
      <c r="C2" s="139" t="s">
        <v>172</v>
      </c>
      <c r="D2" s="140"/>
      <c r="E2" s="140"/>
      <c r="F2" s="140"/>
      <c r="G2" s="140"/>
      <c r="H2" s="140"/>
      <c r="I2" s="141"/>
      <c r="J2" s="114" t="s">
        <v>165</v>
      </c>
      <c r="K2" s="243"/>
      <c r="L2" s="243"/>
      <c r="M2" s="243"/>
      <c r="N2" s="243"/>
      <c r="O2" s="244"/>
      <c r="P2" s="114" t="s">
        <v>144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147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137</v>
      </c>
      <c r="AW2" t="s">
        <v>157</v>
      </c>
      <c r="AX2" t="s">
        <v>158</v>
      </c>
    </row>
    <row r="3" spans="1:51" ht="24" customHeight="1" x14ac:dyDescent="0.1">
      <c r="A3" s="142" t="s">
        <v>81</v>
      </c>
      <c r="B3" s="143"/>
      <c r="C3" s="144" t="s">
        <v>172</v>
      </c>
      <c r="D3" s="145"/>
      <c r="E3" s="145"/>
      <c r="F3" s="145"/>
      <c r="G3" s="145"/>
      <c r="H3" s="145"/>
      <c r="I3" s="146"/>
      <c r="J3" s="240" t="s">
        <v>137</v>
      </c>
      <c r="K3" s="241"/>
      <c r="L3" s="241"/>
      <c r="M3" s="241"/>
      <c r="N3" s="241"/>
      <c r="O3" s="242"/>
      <c r="P3" s="116" t="s">
        <v>227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3" t="s">
        <v>158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138</v>
      </c>
      <c r="AW3" t="s">
        <v>156</v>
      </c>
      <c r="AX3" t="s">
        <v>159</v>
      </c>
      <c r="AY3" t="s">
        <v>160</v>
      </c>
    </row>
    <row r="4" spans="1:51" ht="20.100000000000001" customHeight="1" x14ac:dyDescent="0.1">
      <c r="A4" s="252" t="s">
        <v>168</v>
      </c>
      <c r="B4" s="253"/>
      <c r="C4" s="245">
        <v>430681634</v>
      </c>
      <c r="D4" s="246"/>
      <c r="E4" s="246"/>
      <c r="F4" s="246"/>
      <c r="G4" s="246"/>
      <c r="H4" s="246"/>
      <c r="I4" s="247"/>
      <c r="J4" s="216" t="s">
        <v>163</v>
      </c>
      <c r="K4" s="217"/>
      <c r="L4" s="217"/>
      <c r="M4" s="217"/>
      <c r="N4" s="217"/>
      <c r="O4" s="218"/>
      <c r="P4" s="188" t="s">
        <v>141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70"/>
      <c r="AT4" s="56"/>
      <c r="AV4" s="43" t="s">
        <v>139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254" t="s">
        <v>162</v>
      </c>
      <c r="B5" s="255"/>
      <c r="C5" s="248"/>
      <c r="D5" s="249"/>
      <c r="E5" s="249"/>
      <c r="F5" s="249"/>
      <c r="G5" s="249"/>
      <c r="H5" s="249"/>
      <c r="I5" s="250"/>
      <c r="J5" s="219">
        <v>13001</v>
      </c>
      <c r="K5" s="219"/>
      <c r="L5" s="219"/>
      <c r="M5" s="219"/>
      <c r="N5" s="219"/>
      <c r="O5" s="219"/>
      <c r="P5" s="189" t="s">
        <v>228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 t="s">
        <v>229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140</v>
      </c>
      <c r="AW5" t="s">
        <v>164</v>
      </c>
    </row>
    <row r="6" spans="1:51" ht="22.5" customHeight="1" x14ac:dyDescent="0.1">
      <c r="A6" s="96" t="s">
        <v>1</v>
      </c>
      <c r="B6" s="163"/>
      <c r="C6" s="166" t="s">
        <v>153</v>
      </c>
      <c r="D6" s="167"/>
      <c r="E6" s="168" t="s">
        <v>154</v>
      </c>
      <c r="F6" s="169"/>
      <c r="G6" s="220" t="s">
        <v>17</v>
      </c>
      <c r="H6" s="220"/>
      <c r="I6" s="220"/>
      <c r="J6" s="220" t="s">
        <v>14</v>
      </c>
      <c r="K6" s="220"/>
      <c r="L6" s="220"/>
      <c r="M6" s="220" t="s">
        <v>15</v>
      </c>
      <c r="N6" s="220"/>
      <c r="O6" s="220"/>
      <c r="P6" s="170" t="s">
        <v>142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143</v>
      </c>
      <c r="AL6" s="172"/>
      <c r="AM6" s="172"/>
      <c r="AN6" s="172"/>
      <c r="AO6" s="172"/>
      <c r="AP6" s="172"/>
      <c r="AQ6" s="172"/>
      <c r="AR6" s="172"/>
      <c r="AS6" s="172"/>
      <c r="AT6" s="57" t="s">
        <v>105</v>
      </c>
    </row>
    <row r="7" spans="1:51" ht="13.5" customHeight="1" x14ac:dyDescent="0.1">
      <c r="A7" s="96"/>
      <c r="B7" s="163"/>
      <c r="C7" s="131" t="s">
        <v>175</v>
      </c>
      <c r="D7" s="132"/>
      <c r="E7" s="132" t="s">
        <v>176</v>
      </c>
      <c r="F7" s="133"/>
      <c r="G7" s="221">
        <v>505896994</v>
      </c>
      <c r="H7" s="221"/>
      <c r="I7" s="221"/>
      <c r="J7" s="221"/>
      <c r="K7" s="221"/>
      <c r="L7" s="221"/>
      <c r="M7" s="221">
        <v>428598</v>
      </c>
      <c r="N7" s="221"/>
      <c r="O7" s="221"/>
      <c r="P7" s="234" t="s">
        <v>67</v>
      </c>
      <c r="Q7" s="235"/>
      <c r="R7" s="165" t="s">
        <v>236</v>
      </c>
      <c r="S7" s="165"/>
      <c r="T7" s="165"/>
      <c r="U7" s="165"/>
      <c r="V7" s="50" t="s">
        <v>68</v>
      </c>
      <c r="W7" s="155" t="s">
        <v>237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69</v>
      </c>
      <c r="AL7" s="83" t="s">
        <v>233</v>
      </c>
      <c r="AM7" s="83"/>
      <c r="AN7" s="83"/>
      <c r="AO7" s="83"/>
      <c r="AP7" s="83"/>
      <c r="AQ7" s="83"/>
      <c r="AR7" s="83"/>
      <c r="AS7" s="59" t="s">
        <v>70</v>
      </c>
      <c r="AT7" s="77">
        <v>68</v>
      </c>
    </row>
    <row r="8" spans="1:51" ht="18" customHeight="1" x14ac:dyDescent="0.1">
      <c r="A8" s="96"/>
      <c r="B8" s="163"/>
      <c r="C8" s="134" t="s">
        <v>173</v>
      </c>
      <c r="D8" s="135"/>
      <c r="E8" s="135" t="s">
        <v>174</v>
      </c>
      <c r="F8" s="136"/>
      <c r="G8" s="221"/>
      <c r="H8" s="221"/>
      <c r="I8" s="221"/>
      <c r="J8" s="221"/>
      <c r="K8" s="221"/>
      <c r="L8" s="221"/>
      <c r="M8" s="221"/>
      <c r="N8" s="221"/>
      <c r="O8" s="221"/>
      <c r="P8" s="157" t="s">
        <v>238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246</v>
      </c>
      <c r="AL8" s="85"/>
      <c r="AM8" s="85"/>
      <c r="AN8" s="85"/>
      <c r="AO8" s="60" t="s">
        <v>68</v>
      </c>
      <c r="AP8" s="85" t="s">
        <v>247</v>
      </c>
      <c r="AQ8" s="85"/>
      <c r="AR8" s="85"/>
      <c r="AS8" s="86"/>
      <c r="AT8" s="77"/>
    </row>
    <row r="9" spans="1:51" ht="14.45" customHeight="1" x14ac:dyDescent="0.1">
      <c r="A9" s="96" t="s">
        <v>2</v>
      </c>
      <c r="B9" s="163"/>
      <c r="C9" s="131" t="s">
        <v>179</v>
      </c>
      <c r="D9" s="132"/>
      <c r="E9" s="132" t="s">
        <v>180</v>
      </c>
      <c r="F9" s="133"/>
      <c r="G9" s="221">
        <v>519125843</v>
      </c>
      <c r="H9" s="221"/>
      <c r="I9" s="221"/>
      <c r="J9" s="221"/>
      <c r="K9" s="221"/>
      <c r="L9" s="221"/>
      <c r="M9" s="221"/>
      <c r="N9" s="221"/>
      <c r="O9" s="221"/>
      <c r="P9" s="234" t="s">
        <v>67</v>
      </c>
      <c r="Q9" s="235"/>
      <c r="R9" s="165" t="s">
        <v>244</v>
      </c>
      <c r="S9" s="165"/>
      <c r="T9" s="165"/>
      <c r="U9" s="165"/>
      <c r="V9" s="50" t="s">
        <v>68</v>
      </c>
      <c r="W9" s="155" t="s">
        <v>245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69</v>
      </c>
      <c r="AL9" s="83" t="s">
        <v>233</v>
      </c>
      <c r="AM9" s="83"/>
      <c r="AN9" s="83"/>
      <c r="AO9" s="83"/>
      <c r="AP9" s="83"/>
      <c r="AQ9" s="83"/>
      <c r="AR9" s="83"/>
      <c r="AS9" s="59" t="s">
        <v>70</v>
      </c>
      <c r="AT9" s="78">
        <v>38</v>
      </c>
    </row>
    <row r="10" spans="1:51" ht="18" customHeight="1" x14ac:dyDescent="0.1">
      <c r="A10" s="96"/>
      <c r="B10" s="163"/>
      <c r="C10" s="134" t="s">
        <v>177</v>
      </c>
      <c r="D10" s="135"/>
      <c r="E10" s="135" t="s">
        <v>178</v>
      </c>
      <c r="F10" s="136"/>
      <c r="G10" s="221"/>
      <c r="H10" s="221"/>
      <c r="I10" s="221"/>
      <c r="J10" s="221"/>
      <c r="K10" s="221"/>
      <c r="L10" s="221"/>
      <c r="M10" s="221"/>
      <c r="N10" s="221"/>
      <c r="O10" s="221"/>
      <c r="P10" s="157" t="s">
        <v>239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248</v>
      </c>
      <c r="AL10" s="85"/>
      <c r="AM10" s="85"/>
      <c r="AN10" s="85"/>
      <c r="AO10" s="60" t="s">
        <v>68</v>
      </c>
      <c r="AP10" s="85" t="s">
        <v>249</v>
      </c>
      <c r="AQ10" s="85"/>
      <c r="AR10" s="85"/>
      <c r="AS10" s="86"/>
      <c r="AT10" s="78"/>
    </row>
    <row r="11" spans="1:51" ht="14.45" customHeight="1" x14ac:dyDescent="0.1">
      <c r="A11" s="96" t="s">
        <v>3</v>
      </c>
      <c r="B11" s="163"/>
      <c r="C11" s="131" t="s">
        <v>205</v>
      </c>
      <c r="D11" s="132"/>
      <c r="E11" s="132" t="s">
        <v>231</v>
      </c>
      <c r="F11" s="133"/>
      <c r="G11" s="221">
        <v>520423679</v>
      </c>
      <c r="H11" s="221"/>
      <c r="I11" s="221"/>
      <c r="J11" s="221"/>
      <c r="K11" s="221"/>
      <c r="L11" s="221"/>
      <c r="M11" s="221"/>
      <c r="N11" s="221"/>
      <c r="O11" s="221"/>
      <c r="P11" s="234" t="s">
        <v>67</v>
      </c>
      <c r="Q11" s="235"/>
      <c r="R11" s="165" t="s">
        <v>242</v>
      </c>
      <c r="S11" s="165"/>
      <c r="T11" s="165"/>
      <c r="U11" s="165"/>
      <c r="V11" s="50" t="s">
        <v>68</v>
      </c>
      <c r="W11" s="155" t="s">
        <v>243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69</v>
      </c>
      <c r="AL11" s="83" t="s">
        <v>233</v>
      </c>
      <c r="AM11" s="83"/>
      <c r="AN11" s="83"/>
      <c r="AO11" s="83"/>
      <c r="AP11" s="83"/>
      <c r="AQ11" s="83"/>
      <c r="AR11" s="83"/>
      <c r="AS11" s="59" t="s">
        <v>70</v>
      </c>
      <c r="AT11" s="78">
        <v>49</v>
      </c>
    </row>
    <row r="12" spans="1:51" ht="18" customHeight="1" x14ac:dyDescent="0.1">
      <c r="A12" s="96"/>
      <c r="B12" s="163"/>
      <c r="C12" s="134" t="s">
        <v>203</v>
      </c>
      <c r="D12" s="135"/>
      <c r="E12" s="135" t="s">
        <v>230</v>
      </c>
      <c r="F12" s="136"/>
      <c r="G12" s="221"/>
      <c r="H12" s="221"/>
      <c r="I12" s="221"/>
      <c r="J12" s="221"/>
      <c r="K12" s="221"/>
      <c r="L12" s="221"/>
      <c r="M12" s="221"/>
      <c r="N12" s="221"/>
      <c r="O12" s="221"/>
      <c r="P12" s="157" t="s">
        <v>240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250</v>
      </c>
      <c r="AL12" s="85"/>
      <c r="AM12" s="85"/>
      <c r="AN12" s="85"/>
      <c r="AO12" s="60" t="s">
        <v>68</v>
      </c>
      <c r="AP12" s="85" t="s">
        <v>251</v>
      </c>
      <c r="AQ12" s="85"/>
      <c r="AR12" s="85"/>
      <c r="AS12" s="86"/>
      <c r="AT12" s="78"/>
    </row>
    <row r="13" spans="1:51" ht="15" customHeight="1" x14ac:dyDescent="0.1">
      <c r="A13" s="96" t="s">
        <v>4</v>
      </c>
      <c r="B13" s="163"/>
      <c r="C13" s="131" t="s">
        <v>205</v>
      </c>
      <c r="D13" s="132"/>
      <c r="E13" s="132" t="s">
        <v>231</v>
      </c>
      <c r="F13" s="133"/>
      <c r="G13" s="224"/>
      <c r="H13" s="224"/>
      <c r="I13" s="224"/>
      <c r="J13" s="224"/>
      <c r="K13" s="224"/>
      <c r="L13" s="224"/>
      <c r="M13" s="224"/>
      <c r="N13" s="224"/>
      <c r="O13" s="224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79"/>
    </row>
    <row r="14" spans="1:51" ht="18" customHeight="1" x14ac:dyDescent="0.1">
      <c r="A14" s="96"/>
      <c r="B14" s="163"/>
      <c r="C14" s="134" t="s">
        <v>203</v>
      </c>
      <c r="D14" s="135"/>
      <c r="E14" s="135" t="s">
        <v>230</v>
      </c>
      <c r="F14" s="136"/>
      <c r="G14" s="224"/>
      <c r="H14" s="224"/>
      <c r="I14" s="224"/>
      <c r="J14" s="224"/>
      <c r="K14" s="224"/>
      <c r="L14" s="224"/>
      <c r="M14" s="224"/>
      <c r="N14" s="224"/>
      <c r="O14" s="224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79"/>
    </row>
    <row r="15" spans="1:51" ht="15" customHeight="1" x14ac:dyDescent="0.1">
      <c r="A15" s="225" t="s">
        <v>145</v>
      </c>
      <c r="B15" s="163"/>
      <c r="C15" s="131" t="s">
        <v>175</v>
      </c>
      <c r="D15" s="132"/>
      <c r="E15" s="132" t="s">
        <v>241</v>
      </c>
      <c r="F15" s="133"/>
      <c r="G15" s="224"/>
      <c r="H15" s="224"/>
      <c r="I15" s="224"/>
      <c r="J15" s="224"/>
      <c r="K15" s="224"/>
      <c r="L15" s="224"/>
      <c r="M15" s="224"/>
      <c r="N15" s="224"/>
      <c r="O15" s="224"/>
      <c r="P15" s="234" t="s">
        <v>67</v>
      </c>
      <c r="Q15" s="235"/>
      <c r="R15" s="165" t="s">
        <v>236</v>
      </c>
      <c r="S15" s="165"/>
      <c r="T15" s="165"/>
      <c r="U15" s="165"/>
      <c r="V15" s="49" t="s">
        <v>68</v>
      </c>
      <c r="W15" s="155" t="s">
        <v>237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69</v>
      </c>
      <c r="AL15" s="83" t="s">
        <v>233</v>
      </c>
      <c r="AM15" s="83"/>
      <c r="AN15" s="83"/>
      <c r="AO15" s="83"/>
      <c r="AP15" s="83"/>
      <c r="AQ15" s="83"/>
      <c r="AR15" s="83"/>
      <c r="AS15" s="59" t="s">
        <v>70</v>
      </c>
      <c r="AT15" s="78">
        <v>63</v>
      </c>
    </row>
    <row r="16" spans="1:51" ht="18" customHeight="1" x14ac:dyDescent="0.1">
      <c r="A16" s="96"/>
      <c r="B16" s="163"/>
      <c r="C16" s="134" t="s">
        <v>173</v>
      </c>
      <c r="D16" s="135"/>
      <c r="E16" s="135" t="s">
        <v>232</v>
      </c>
      <c r="F16" s="136"/>
      <c r="G16" s="224"/>
      <c r="H16" s="224"/>
      <c r="I16" s="224"/>
      <c r="J16" s="224"/>
      <c r="K16" s="224"/>
      <c r="L16" s="224"/>
      <c r="M16" s="224"/>
      <c r="N16" s="224"/>
      <c r="O16" s="224"/>
      <c r="P16" s="157" t="s">
        <v>238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234</v>
      </c>
      <c r="AL16" s="85"/>
      <c r="AM16" s="85"/>
      <c r="AN16" s="85"/>
      <c r="AO16" s="60" t="s">
        <v>68</v>
      </c>
      <c r="AP16" s="85" t="s">
        <v>235</v>
      </c>
      <c r="AQ16" s="85"/>
      <c r="AR16" s="85"/>
      <c r="AS16" s="86"/>
      <c r="AT16" s="78"/>
    </row>
    <row r="17" spans="1:46" x14ac:dyDescent="0.1">
      <c r="A17" s="96" t="s">
        <v>6</v>
      </c>
      <c r="B17" s="163"/>
      <c r="C17" s="211" t="str">
        <f>IF(P16="","",P16)</f>
        <v>千葉市中央区矢作町926−1</v>
      </c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1">
      <c r="A18" s="96"/>
      <c r="B18" s="163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 x14ac:dyDescent="0.1">
      <c r="A19" s="96" t="s">
        <v>7</v>
      </c>
      <c r="B19" s="163"/>
      <c r="C19" s="211" t="str">
        <f>IF(AL15="","",AL15&amp;"-"&amp;AK16&amp;"-"&amp;AP16)</f>
        <v>090-2745-2027</v>
      </c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 x14ac:dyDescent="0.1">
      <c r="A20" s="96"/>
      <c r="B20" s="163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 x14ac:dyDescent="0.1">
      <c r="A21" s="96" t="s">
        <v>8</v>
      </c>
      <c r="B21" s="163"/>
      <c r="C21" s="236">
        <v>90</v>
      </c>
      <c r="D21" s="226"/>
      <c r="E21" s="226">
        <v>2745</v>
      </c>
      <c r="F21" s="226"/>
      <c r="G21" s="226">
        <v>2027</v>
      </c>
      <c r="H21" s="22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 x14ac:dyDescent="0.15">
      <c r="A22" s="109"/>
      <c r="B22" s="251"/>
      <c r="C22" s="237"/>
      <c r="D22" s="227"/>
      <c r="E22" s="227"/>
      <c r="F22" s="227"/>
      <c r="G22" s="227"/>
      <c r="H22" s="22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15">
      <c r="A23" s="222" t="s">
        <v>170</v>
      </c>
      <c r="B23" s="161" t="s">
        <v>9</v>
      </c>
      <c r="C23" s="212" t="s">
        <v>151</v>
      </c>
      <c r="D23" s="213"/>
      <c r="E23" s="214" t="s">
        <v>152</v>
      </c>
      <c r="F23" s="215"/>
      <c r="G23" s="161" t="s">
        <v>11</v>
      </c>
      <c r="H23" s="161"/>
      <c r="I23" s="161" t="s">
        <v>12</v>
      </c>
      <c r="J23" s="161"/>
      <c r="K23" s="161"/>
      <c r="L23" s="161"/>
      <c r="M23" s="161" t="s">
        <v>16</v>
      </c>
      <c r="N23" s="161"/>
      <c r="O23" s="161"/>
      <c r="P23" s="160" t="s">
        <v>146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">
      <c r="A24" s="223"/>
      <c r="B24" s="163"/>
      <c r="C24" s="201" t="s">
        <v>149</v>
      </c>
      <c r="D24" s="202"/>
      <c r="E24" s="203" t="s">
        <v>150</v>
      </c>
      <c r="F24" s="204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80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">
      <c r="A25" s="127">
        <v>1</v>
      </c>
      <c r="B25" s="129" t="s">
        <v>225</v>
      </c>
      <c r="C25" s="131" t="s">
        <v>183</v>
      </c>
      <c r="D25" s="132"/>
      <c r="E25" s="132" t="s">
        <v>184</v>
      </c>
      <c r="F25" s="133"/>
      <c r="G25" s="119">
        <v>6</v>
      </c>
      <c r="H25" s="120"/>
      <c r="I25" s="119" t="s">
        <v>219</v>
      </c>
      <c r="J25" s="123"/>
      <c r="K25" s="123"/>
      <c r="L25" s="120"/>
      <c r="M25" s="119">
        <v>515780824</v>
      </c>
      <c r="N25" s="123"/>
      <c r="O25" s="120"/>
      <c r="P25" s="119">
        <v>147</v>
      </c>
      <c r="Q25" s="123"/>
      <c r="R25" s="123"/>
      <c r="S25" s="123"/>
      <c r="T25" s="125"/>
      <c r="U25" s="1"/>
      <c r="V25" s="1"/>
      <c r="W25" s="1"/>
      <c r="X25" s="1"/>
      <c r="Y25" s="228">
        <v>11</v>
      </c>
      <c r="Z25" s="229"/>
      <c r="AA25" s="229"/>
      <c r="AB25" s="229"/>
      <c r="AC25" s="229"/>
      <c r="AD25" s="229"/>
      <c r="AE25" s="229"/>
      <c r="AF25" s="229"/>
      <c r="AG25" s="2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15">
      <c r="A26" s="128"/>
      <c r="B26" s="130"/>
      <c r="C26" s="134" t="s">
        <v>181</v>
      </c>
      <c r="D26" s="135"/>
      <c r="E26" s="135" t="s">
        <v>182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1"/>
      <c r="Z26" s="232"/>
      <c r="AA26" s="232"/>
      <c r="AB26" s="232"/>
      <c r="AC26" s="232"/>
      <c r="AD26" s="232"/>
      <c r="AE26" s="232"/>
      <c r="AF26" s="232"/>
      <c r="AG26" s="2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127">
        <v>2</v>
      </c>
      <c r="B27" s="129">
        <v>2</v>
      </c>
      <c r="C27" s="131" t="s">
        <v>187</v>
      </c>
      <c r="D27" s="132"/>
      <c r="E27" s="132" t="s">
        <v>188</v>
      </c>
      <c r="F27" s="133"/>
      <c r="G27" s="119">
        <v>6</v>
      </c>
      <c r="H27" s="120"/>
      <c r="I27" s="119" t="s">
        <v>224</v>
      </c>
      <c r="J27" s="123"/>
      <c r="K27" s="123"/>
      <c r="L27" s="120"/>
      <c r="M27" s="119">
        <v>516686897</v>
      </c>
      <c r="N27" s="123"/>
      <c r="O27" s="120"/>
      <c r="P27" s="119">
        <v>139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">
      <c r="A28" s="128"/>
      <c r="B28" s="130"/>
      <c r="C28" s="134" t="s">
        <v>185</v>
      </c>
      <c r="D28" s="135"/>
      <c r="E28" s="135" t="s">
        <v>186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127">
        <v>3</v>
      </c>
      <c r="B29" s="129">
        <v>3</v>
      </c>
      <c r="C29" s="131" t="s">
        <v>191</v>
      </c>
      <c r="D29" s="132"/>
      <c r="E29" s="132" t="s">
        <v>192</v>
      </c>
      <c r="F29" s="133"/>
      <c r="G29" s="119">
        <v>6</v>
      </c>
      <c r="H29" s="120"/>
      <c r="I29" s="119" t="s">
        <v>220</v>
      </c>
      <c r="J29" s="123"/>
      <c r="K29" s="123"/>
      <c r="L29" s="120"/>
      <c r="M29" s="119">
        <v>518705169</v>
      </c>
      <c r="N29" s="123"/>
      <c r="O29" s="120"/>
      <c r="P29" s="119">
        <v>158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28"/>
      <c r="B30" s="130"/>
      <c r="C30" s="134" t="s">
        <v>189</v>
      </c>
      <c r="D30" s="135"/>
      <c r="E30" s="135" t="s">
        <v>190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15">
      <c r="A31" s="127">
        <v>4</v>
      </c>
      <c r="B31" s="129">
        <v>4</v>
      </c>
      <c r="C31" s="131" t="s">
        <v>195</v>
      </c>
      <c r="D31" s="132"/>
      <c r="E31" s="132" t="s">
        <v>196</v>
      </c>
      <c r="F31" s="133"/>
      <c r="G31" s="119">
        <v>6</v>
      </c>
      <c r="H31" s="120"/>
      <c r="I31" s="119" t="s">
        <v>217</v>
      </c>
      <c r="J31" s="123"/>
      <c r="K31" s="123"/>
      <c r="L31" s="120"/>
      <c r="M31" s="119">
        <v>519874697</v>
      </c>
      <c r="N31" s="123"/>
      <c r="O31" s="120"/>
      <c r="P31" s="119">
        <v>156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28"/>
      <c r="B32" s="130"/>
      <c r="C32" s="134" t="s">
        <v>193</v>
      </c>
      <c r="D32" s="135"/>
      <c r="E32" s="135" t="s">
        <v>194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118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">
      <c r="A33" s="127">
        <v>5</v>
      </c>
      <c r="B33" s="129">
        <v>5</v>
      </c>
      <c r="C33" s="131" t="s">
        <v>199</v>
      </c>
      <c r="D33" s="132"/>
      <c r="E33" s="132" t="s">
        <v>200</v>
      </c>
      <c r="F33" s="133"/>
      <c r="G33" s="119">
        <v>5</v>
      </c>
      <c r="H33" s="120"/>
      <c r="I33" s="119" t="s">
        <v>218</v>
      </c>
      <c r="J33" s="123"/>
      <c r="K33" s="123"/>
      <c r="L33" s="120"/>
      <c r="M33" s="119">
        <v>518161903</v>
      </c>
      <c r="N33" s="123"/>
      <c r="O33" s="120"/>
      <c r="P33" s="119">
        <v>150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15">
      <c r="A34" s="128"/>
      <c r="B34" s="130"/>
      <c r="C34" s="134" t="s">
        <v>197</v>
      </c>
      <c r="D34" s="135"/>
      <c r="E34" s="135" t="s">
        <v>198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127">
        <v>6</v>
      </c>
      <c r="B35" s="129">
        <v>6</v>
      </c>
      <c r="C35" s="131" t="s">
        <v>179</v>
      </c>
      <c r="D35" s="132"/>
      <c r="E35" s="132" t="s">
        <v>201</v>
      </c>
      <c r="F35" s="133"/>
      <c r="G35" s="119">
        <v>5</v>
      </c>
      <c r="H35" s="120"/>
      <c r="I35" s="119" t="s">
        <v>223</v>
      </c>
      <c r="J35" s="123"/>
      <c r="K35" s="123"/>
      <c r="L35" s="120"/>
      <c r="M35" s="119">
        <v>518922818</v>
      </c>
      <c r="N35" s="123"/>
      <c r="O35" s="120"/>
      <c r="P35" s="119">
        <v>143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">
      <c r="A36" s="128"/>
      <c r="B36" s="130"/>
      <c r="C36" s="134" t="s">
        <v>177</v>
      </c>
      <c r="D36" s="135"/>
      <c r="E36" s="135" t="s">
        <v>202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127">
        <v>7</v>
      </c>
      <c r="B37" s="129">
        <v>7</v>
      </c>
      <c r="C37" s="131" t="s">
        <v>205</v>
      </c>
      <c r="D37" s="132"/>
      <c r="E37" s="132" t="s">
        <v>206</v>
      </c>
      <c r="F37" s="133"/>
      <c r="G37" s="119">
        <v>5</v>
      </c>
      <c r="H37" s="120"/>
      <c r="I37" s="119" t="s">
        <v>221</v>
      </c>
      <c r="J37" s="123"/>
      <c r="K37" s="123"/>
      <c r="L37" s="120"/>
      <c r="M37" s="119">
        <v>519839986</v>
      </c>
      <c r="N37" s="123"/>
      <c r="O37" s="120"/>
      <c r="P37" s="119">
        <v>135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28"/>
      <c r="B38" s="130"/>
      <c r="C38" s="134" t="s">
        <v>203</v>
      </c>
      <c r="D38" s="135"/>
      <c r="E38" s="135" t="s">
        <v>204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127">
        <v>8</v>
      </c>
      <c r="B39" s="129">
        <v>8</v>
      </c>
      <c r="C39" s="131" t="s">
        <v>209</v>
      </c>
      <c r="D39" s="132"/>
      <c r="E39" s="132" t="s">
        <v>210</v>
      </c>
      <c r="F39" s="133"/>
      <c r="G39" s="119">
        <v>4</v>
      </c>
      <c r="H39" s="120"/>
      <c r="I39" s="119" t="s">
        <v>218</v>
      </c>
      <c r="J39" s="123"/>
      <c r="K39" s="123"/>
      <c r="L39" s="120"/>
      <c r="M39" s="119">
        <v>518028459</v>
      </c>
      <c r="N39" s="123"/>
      <c r="O39" s="120"/>
      <c r="P39" s="119">
        <v>135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28"/>
      <c r="B40" s="130"/>
      <c r="C40" s="134" t="s">
        <v>207</v>
      </c>
      <c r="D40" s="135"/>
      <c r="E40" s="135" t="s">
        <v>208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127">
        <v>9</v>
      </c>
      <c r="B41" s="129">
        <v>9</v>
      </c>
      <c r="C41" s="131" t="s">
        <v>205</v>
      </c>
      <c r="D41" s="132"/>
      <c r="E41" s="132" t="s">
        <v>212</v>
      </c>
      <c r="F41" s="133"/>
      <c r="G41" s="119">
        <v>4</v>
      </c>
      <c r="H41" s="120"/>
      <c r="I41" s="119" t="s">
        <v>221</v>
      </c>
      <c r="J41" s="123"/>
      <c r="K41" s="123"/>
      <c r="L41" s="120"/>
      <c r="M41" s="119">
        <v>519839993</v>
      </c>
      <c r="N41" s="123"/>
      <c r="O41" s="120"/>
      <c r="P41" s="119">
        <v>135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28"/>
      <c r="B42" s="130"/>
      <c r="C42" s="134" t="s">
        <v>203</v>
      </c>
      <c r="D42" s="135"/>
      <c r="E42" s="135" t="s">
        <v>211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127">
        <v>10</v>
      </c>
      <c r="B43" s="129">
        <v>10</v>
      </c>
      <c r="C43" s="131" t="s">
        <v>215</v>
      </c>
      <c r="D43" s="132"/>
      <c r="E43" s="132" t="s">
        <v>216</v>
      </c>
      <c r="F43" s="133"/>
      <c r="G43" s="119">
        <v>4</v>
      </c>
      <c r="H43" s="120"/>
      <c r="I43" s="119" t="s">
        <v>222</v>
      </c>
      <c r="J43" s="123"/>
      <c r="K43" s="123"/>
      <c r="L43" s="120"/>
      <c r="M43" s="119">
        <v>520396416</v>
      </c>
      <c r="N43" s="123"/>
      <c r="O43" s="120"/>
      <c r="P43" s="119">
        <v>129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28"/>
      <c r="B44" s="130"/>
      <c r="C44" s="134" t="s">
        <v>213</v>
      </c>
      <c r="D44" s="135"/>
      <c r="E44" s="135" t="s">
        <v>214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15">
      <c r="A48" s="206"/>
      <c r="B48" s="207"/>
      <c r="C48" s="208"/>
      <c r="D48" s="209"/>
      <c r="E48" s="209"/>
      <c r="F48" s="210"/>
      <c r="G48" s="192"/>
      <c r="H48" s="205"/>
      <c r="I48" s="192"/>
      <c r="J48" s="193"/>
      <c r="K48" s="193"/>
      <c r="L48" s="205"/>
      <c r="M48" s="192"/>
      <c r="N48" s="193"/>
      <c r="O48" s="205"/>
      <c r="P48" s="192"/>
      <c r="Q48" s="193"/>
      <c r="R48" s="193"/>
      <c r="S48" s="193"/>
      <c r="T48" s="19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15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1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1">
      <c r="A54" s="195" t="s">
        <v>148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7"/>
      <c r="U54" s="22"/>
      <c r="V54" s="183" t="s">
        <v>166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15">
      <c r="A55" s="198" t="s">
        <v>226</v>
      </c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200"/>
      <c r="U55" s="22"/>
      <c r="V55" s="80">
        <f>LEN(A55)</f>
        <v>114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22" width="6.6796875" style="1" customWidth="1"/>
    <col min="23" max="16384" width="8.99609375" style="1"/>
  </cols>
  <sheetData>
    <row r="1" spans="1:15" ht="25.5" x14ac:dyDescent="0.1">
      <c r="A1" s="256" t="s">
        <v>20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15" x14ac:dyDescent="0.1">
      <c r="A2" s="257" t="s">
        <v>0</v>
      </c>
      <c r="B2" s="257"/>
      <c r="C2" s="268" t="str">
        <f>IF(入力!C3="","",入力!C3)</f>
        <v>スターキッズ</v>
      </c>
      <c r="D2" s="268"/>
      <c r="E2" s="268"/>
      <c r="F2" s="268"/>
      <c r="G2" s="268"/>
      <c r="H2" s="268"/>
      <c r="I2" s="268"/>
      <c r="J2" s="257" t="str">
        <f>IF(入力!J3="","",入力!J3)</f>
        <v>男子</v>
      </c>
      <c r="K2" s="257"/>
      <c r="L2" s="257"/>
      <c r="M2" s="257"/>
      <c r="N2" s="257"/>
      <c r="O2" s="257"/>
    </row>
    <row r="3" spans="1:15" x14ac:dyDescent="0.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 x14ac:dyDescent="0.1">
      <c r="A4" s="257" t="s">
        <v>13</v>
      </c>
      <c r="B4" s="257"/>
      <c r="C4" s="269">
        <f>IF(入力!C4="","",IF(入力!C5="",入力!C4,入力!C4&amp;"　　"&amp;入力!C5))</f>
        <v>430681634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 x14ac:dyDescent="0.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19</v>
      </c>
      <c r="K5" s="273"/>
      <c r="L5" s="273"/>
      <c r="M5" s="273"/>
      <c r="N5" s="273"/>
      <c r="O5" s="274"/>
    </row>
    <row r="6" spans="1:15" ht="12" customHeight="1" x14ac:dyDescent="0.1">
      <c r="A6" s="257" t="s">
        <v>1</v>
      </c>
      <c r="B6" s="257"/>
      <c r="C6" s="258" t="str">
        <f>IF(入力!C8="","",入力!C8&amp;"　"&amp;入力!E8)</f>
        <v>斉藤　清隆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 x14ac:dyDescent="0.1">
      <c r="A7" s="257"/>
      <c r="B7" s="257"/>
      <c r="C7" s="260"/>
      <c r="D7" s="261"/>
      <c r="E7" s="261"/>
      <c r="F7" s="261"/>
      <c r="G7" s="265">
        <f>IF(入力!G7="","",入力!G7)</f>
        <v>505896994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428598</v>
      </c>
      <c r="N7" s="265"/>
      <c r="O7" s="265"/>
    </row>
    <row r="8" spans="1:15" ht="13.5" customHeight="1" x14ac:dyDescent="0.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 x14ac:dyDescent="0.1">
      <c r="A9" s="257" t="s">
        <v>2</v>
      </c>
      <c r="B9" s="257"/>
      <c r="C9" s="258" t="str">
        <f>IF(入力!C10="","",入力!C10&amp;"　"&amp;入力!E10)</f>
        <v>熊川　昭彦</v>
      </c>
      <c r="D9" s="259"/>
      <c r="E9" s="259"/>
      <c r="F9" s="259"/>
      <c r="G9" s="265">
        <f>IF(入力!G9="","",入力!G9)</f>
        <v>519125843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 x14ac:dyDescent="0.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 x14ac:dyDescent="0.1">
      <c r="A11" s="257" t="s">
        <v>3</v>
      </c>
      <c r="B11" s="257"/>
      <c r="C11" s="258" t="str">
        <f>IF(入力!C12="","",入力!C12&amp;"　"&amp;入力!E12)</f>
        <v>大島　智美</v>
      </c>
      <c r="D11" s="259"/>
      <c r="E11" s="259"/>
      <c r="F11" s="259"/>
      <c r="G11" s="265">
        <f>IF(入力!G11="","",入力!G11)</f>
        <v>520423679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 x14ac:dyDescent="0.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 x14ac:dyDescent="0.1">
      <c r="A13" s="257" t="s">
        <v>4</v>
      </c>
      <c r="B13" s="257"/>
      <c r="C13" s="258" t="str">
        <f>IF(入力!C14="","",入力!C14&amp;"　"&amp;入力!E14)</f>
        <v>大島　智美</v>
      </c>
      <c r="D13" s="259"/>
      <c r="E13" s="259"/>
      <c r="F13" s="259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 x14ac:dyDescent="0.1">
      <c r="A14" s="257"/>
      <c r="B14" s="257"/>
      <c r="C14" s="262"/>
      <c r="D14" s="263"/>
      <c r="E14" s="263"/>
      <c r="F14" s="263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 x14ac:dyDescent="0.1">
      <c r="A15" s="257" t="s">
        <v>5</v>
      </c>
      <c r="B15" s="257"/>
      <c r="C15" s="258" t="str">
        <f>IF(入力!C16="","",入力!C16&amp;"　"&amp;入力!E16)</f>
        <v>斉藤　きよ子</v>
      </c>
      <c r="D15" s="259"/>
      <c r="E15" s="259"/>
      <c r="F15" s="266" t="s">
        <v>18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 x14ac:dyDescent="0.1">
      <c r="A16" s="257"/>
      <c r="B16" s="257"/>
      <c r="C16" s="262"/>
      <c r="D16" s="263"/>
      <c r="E16" s="263"/>
      <c r="F16" s="267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x14ac:dyDescent="0.1">
      <c r="A17" s="257" t="s">
        <v>6</v>
      </c>
      <c r="B17" s="257"/>
      <c r="C17" s="268" t="str">
        <f>IF(入力!C17="","",入力!C17&amp;"　"&amp;入力!E17)</f>
        <v>千葉市中央区矢作町926−1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x14ac:dyDescent="0.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 x14ac:dyDescent="0.1">
      <c r="A19" s="257" t="s">
        <v>7</v>
      </c>
      <c r="B19" s="257"/>
      <c r="C19" s="268" t="str">
        <f>IF(入力!C19="","",入力!C19&amp;"　"&amp;入力!E19)</f>
        <v>090-2745-2027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 x14ac:dyDescent="0.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 x14ac:dyDescent="0.1">
      <c r="A21" s="257" t="s">
        <v>8</v>
      </c>
      <c r="B21" s="257"/>
      <c r="C21" s="268" t="str">
        <f>IF(入力!C21="","",入力!C21&amp;"－"&amp;入力!E21&amp;"－"&amp;入力!G21)</f>
        <v>90－2745－2027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 x14ac:dyDescent="0.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 x14ac:dyDescent="0.1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 x14ac:dyDescent="0.1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8" customHeight="1" x14ac:dyDescent="0.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鈴木　颯剣</v>
      </c>
      <c r="D25" s="259"/>
      <c r="E25" s="259"/>
      <c r="F25" s="259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有吉小学校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515780824</v>
      </c>
      <c r="N25" s="257" t="str">
        <f>IF(入力!N25="","",入力!N25)</f>
        <v/>
      </c>
      <c r="O25" s="257" t="str">
        <f>IF(入力!O25="","",入力!O25)</f>
        <v/>
      </c>
    </row>
    <row r="26" spans="1:15" ht="18" customHeight="1" x14ac:dyDescent="0.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8" customHeight="1" x14ac:dyDescent="0.1">
      <c r="A27" s="257">
        <v>2</v>
      </c>
      <c r="B27" s="257">
        <f>IF(入力!B27="","",入力!B27)</f>
        <v>2</v>
      </c>
      <c r="C27" s="258" t="str">
        <f>IF(入力!C28="","",入力!C28&amp;"　"&amp;入力!E28)</f>
        <v>山本　悠斗</v>
      </c>
      <c r="D27" s="259"/>
      <c r="E27" s="259"/>
      <c r="F27" s="259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千城台わかば小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516686897</v>
      </c>
      <c r="N27" s="257" t="str">
        <f>IF(入力!N27="","",入力!N27)</f>
        <v/>
      </c>
      <c r="O27" s="257" t="str">
        <f>IF(入力!O27="","",入力!O27)</f>
        <v/>
      </c>
    </row>
    <row r="28" spans="1:15" ht="18" customHeight="1" x14ac:dyDescent="0.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8" customHeight="1" x14ac:dyDescent="0.1">
      <c r="A29" s="257">
        <v>3</v>
      </c>
      <c r="B29" s="257">
        <f>IF(入力!B29="","",入力!B29)</f>
        <v>3</v>
      </c>
      <c r="C29" s="258" t="str">
        <f>IF(入力!C30="","",入力!C30&amp;"　"&amp;入力!E30)</f>
        <v>石井　楓</v>
      </c>
      <c r="D29" s="259"/>
      <c r="E29" s="259"/>
      <c r="F29" s="259"/>
      <c r="G29" s="257">
        <f>IF(入力!G29="","",入力!G29)</f>
        <v>6</v>
      </c>
      <c r="H29" s="257" t="str">
        <f>IF(入力!H29="","",入力!H29)</f>
        <v/>
      </c>
      <c r="I29" s="257" t="str">
        <f>IF(入力!I29="","",入力!I29)</f>
        <v>寒川小学校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518705169</v>
      </c>
      <c r="N29" s="257" t="str">
        <f>IF(入力!N29="","",入力!N29)</f>
        <v/>
      </c>
      <c r="O29" s="257" t="str">
        <f>IF(入力!O29="","",入力!O29)</f>
        <v/>
      </c>
    </row>
    <row r="30" spans="1:15" ht="18" customHeight="1" x14ac:dyDescent="0.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8" customHeight="1" x14ac:dyDescent="0.1">
      <c r="A31" s="257">
        <v>4</v>
      </c>
      <c r="B31" s="257">
        <f>IF(入力!B31="","",入力!B31)</f>
        <v>4</v>
      </c>
      <c r="C31" s="258" t="str">
        <f>IF(入力!C32="","",入力!C32&amp;"　"&amp;入力!E32)</f>
        <v>中川　和士</v>
      </c>
      <c r="D31" s="259"/>
      <c r="E31" s="259"/>
      <c r="F31" s="259"/>
      <c r="G31" s="257">
        <f>IF(入力!G31="","",入力!G31)</f>
        <v>6</v>
      </c>
      <c r="H31" s="257" t="str">
        <f>IF(入力!H31="","",入力!H31)</f>
        <v/>
      </c>
      <c r="I31" s="257" t="str">
        <f>IF(入力!I31="","",入力!I31)</f>
        <v>泉谷小学校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519874697</v>
      </c>
      <c r="N31" s="257" t="str">
        <f>IF(入力!N31="","",入力!N31)</f>
        <v/>
      </c>
      <c r="O31" s="257" t="str">
        <f>IF(入力!O31="","",入力!O31)</f>
        <v/>
      </c>
    </row>
    <row r="32" spans="1:15" ht="18" customHeight="1" x14ac:dyDescent="0.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8" customHeight="1" x14ac:dyDescent="0.1">
      <c r="A33" s="257">
        <v>5</v>
      </c>
      <c r="B33" s="257">
        <f>IF(入力!B33="","",入力!B33)</f>
        <v>5</v>
      </c>
      <c r="C33" s="258" t="str">
        <f>IF(入力!C34="","",入力!C34&amp;"　"&amp;入力!E34)</f>
        <v>佐藤　陽向</v>
      </c>
      <c r="D33" s="259"/>
      <c r="E33" s="259"/>
      <c r="F33" s="259"/>
      <c r="G33" s="257">
        <f>IF(入力!G33="","",入力!G33)</f>
        <v>5</v>
      </c>
      <c r="H33" s="257" t="str">
        <f>IF(入力!H33="","",入力!H33)</f>
        <v/>
      </c>
      <c r="I33" s="257" t="str">
        <f>IF(入力!I33="","",入力!I33)</f>
        <v>星久喜小学校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518161903</v>
      </c>
      <c r="N33" s="257" t="str">
        <f>IF(入力!N33="","",入力!N33)</f>
        <v/>
      </c>
      <c r="O33" s="257" t="str">
        <f>IF(入力!O33="","",入力!O33)</f>
        <v/>
      </c>
    </row>
    <row r="34" spans="1:15" ht="18" customHeight="1" x14ac:dyDescent="0.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8" customHeight="1" x14ac:dyDescent="0.1">
      <c r="A35" s="257">
        <v>6</v>
      </c>
      <c r="B35" s="257">
        <f>IF(入力!B35="","",入力!B35)</f>
        <v>6</v>
      </c>
      <c r="C35" s="258" t="str">
        <f>IF(入力!C36="","",入力!C36&amp;"　"&amp;入力!E36)</f>
        <v>熊川　聖梛</v>
      </c>
      <c r="D35" s="259"/>
      <c r="E35" s="259"/>
      <c r="F35" s="259"/>
      <c r="G35" s="257">
        <f>IF(入力!G35="","",入力!G35)</f>
        <v>5</v>
      </c>
      <c r="H35" s="257" t="str">
        <f>IF(入力!H35="","",入力!H35)</f>
        <v/>
      </c>
      <c r="I35" s="257" t="str">
        <f>IF(入力!I35="","",入力!I35)</f>
        <v>北貝塚小学校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518922818</v>
      </c>
      <c r="N35" s="257" t="str">
        <f>IF(入力!N35="","",入力!N35)</f>
        <v/>
      </c>
      <c r="O35" s="257" t="str">
        <f>IF(入力!O35="","",入力!O35)</f>
        <v/>
      </c>
    </row>
    <row r="36" spans="1:15" ht="18" customHeight="1" x14ac:dyDescent="0.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8" customHeight="1" x14ac:dyDescent="0.1">
      <c r="A37" s="257">
        <v>7</v>
      </c>
      <c r="B37" s="257">
        <f>IF(入力!B37="","",入力!B37)</f>
        <v>7</v>
      </c>
      <c r="C37" s="258" t="str">
        <f>IF(入力!C38="","",入力!C38&amp;"　"&amp;入力!E38)</f>
        <v>大島　陸翔</v>
      </c>
      <c r="D37" s="259"/>
      <c r="E37" s="259"/>
      <c r="F37" s="259"/>
      <c r="G37" s="257">
        <f>IF(入力!G37="","",入力!G37)</f>
        <v>5</v>
      </c>
      <c r="H37" s="257" t="str">
        <f>IF(入力!H37="","",入力!H37)</f>
        <v/>
      </c>
      <c r="I37" s="257" t="str">
        <f>IF(入力!I37="","",入力!I37)</f>
        <v>おゆみ野南小学校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519839986</v>
      </c>
      <c r="N37" s="257" t="str">
        <f>IF(入力!N37="","",入力!N37)</f>
        <v/>
      </c>
      <c r="O37" s="257" t="str">
        <f>IF(入力!O37="","",入力!O37)</f>
        <v/>
      </c>
    </row>
    <row r="38" spans="1:15" ht="18" customHeight="1" x14ac:dyDescent="0.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8" customHeight="1" x14ac:dyDescent="0.1">
      <c r="A39" s="257">
        <v>8</v>
      </c>
      <c r="B39" s="257">
        <f>IF(入力!B39="","",入力!B39)</f>
        <v>8</v>
      </c>
      <c r="C39" s="258" t="str">
        <f>IF(入力!C40="","",入力!C40&amp;"　"&amp;入力!E40)</f>
        <v>早川　明希音</v>
      </c>
      <c r="D39" s="259"/>
      <c r="E39" s="259"/>
      <c r="F39" s="259"/>
      <c r="G39" s="257">
        <f>IF(入力!G39="","",入力!G39)</f>
        <v>4</v>
      </c>
      <c r="H39" s="257" t="str">
        <f>IF(入力!H39="","",入力!H39)</f>
        <v/>
      </c>
      <c r="I39" s="257" t="str">
        <f>IF(入力!I39="","",入力!I39)</f>
        <v>星久喜小学校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518028459</v>
      </c>
      <c r="N39" s="257" t="str">
        <f>IF(入力!N39="","",入力!N39)</f>
        <v/>
      </c>
      <c r="O39" s="257" t="str">
        <f>IF(入力!O39="","",入力!O39)</f>
        <v/>
      </c>
    </row>
    <row r="40" spans="1:15" ht="18" customHeight="1" x14ac:dyDescent="0.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8" customHeight="1" x14ac:dyDescent="0.1">
      <c r="A41" s="257">
        <v>9</v>
      </c>
      <c r="B41" s="257">
        <f>IF(入力!B41="","",入力!B41)</f>
        <v>9</v>
      </c>
      <c r="C41" s="258" t="str">
        <f>IF(入力!C42="","",入力!C42&amp;"　"&amp;入力!E42)</f>
        <v>大島　恵太</v>
      </c>
      <c r="D41" s="259"/>
      <c r="E41" s="259"/>
      <c r="F41" s="259"/>
      <c r="G41" s="257">
        <f>IF(入力!G41="","",入力!G41)</f>
        <v>4</v>
      </c>
      <c r="H41" s="257" t="str">
        <f>IF(入力!H41="","",入力!H41)</f>
        <v/>
      </c>
      <c r="I41" s="257" t="str">
        <f>IF(入力!I41="","",入力!I41)</f>
        <v>おゆみ野南小学校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519839993</v>
      </c>
      <c r="N41" s="257" t="str">
        <f>IF(入力!N41="","",入力!N41)</f>
        <v/>
      </c>
      <c r="O41" s="257" t="str">
        <f>IF(入力!O41="","",入力!O41)</f>
        <v/>
      </c>
    </row>
    <row r="42" spans="1:15" ht="18" customHeight="1" x14ac:dyDescent="0.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8" customHeight="1" x14ac:dyDescent="0.1">
      <c r="A43" s="257">
        <v>10</v>
      </c>
      <c r="B43" s="257">
        <f>IF(入力!B43="","",入力!B43)</f>
        <v>10</v>
      </c>
      <c r="C43" s="258" t="str">
        <f>IF(入力!C44="","",入力!C44&amp;"　"&amp;入力!E44)</f>
        <v>秋元　麟</v>
      </c>
      <c r="D43" s="259"/>
      <c r="E43" s="259"/>
      <c r="F43" s="259"/>
      <c r="G43" s="257">
        <f>IF(入力!G43="","",入力!G43)</f>
        <v>4</v>
      </c>
      <c r="H43" s="257" t="str">
        <f>IF(入力!H43="","",入力!H43)</f>
        <v/>
      </c>
      <c r="I43" s="257" t="str">
        <f>IF(入力!I43="","",入力!I43)</f>
        <v>都小学校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520396416</v>
      </c>
      <c r="N43" s="257" t="str">
        <f>IF(入力!N43="","",入力!N43)</f>
        <v/>
      </c>
      <c r="O43" s="257" t="str">
        <f>IF(入力!O43="","",入力!O43)</f>
        <v/>
      </c>
    </row>
    <row r="44" spans="1:15" ht="18" customHeight="1" x14ac:dyDescent="0.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8" customHeight="1" x14ac:dyDescent="0.1">
      <c r="A45" s="257">
        <v>11</v>
      </c>
      <c r="B45" s="257" t="str">
        <f>IF(入力!B45="","",入力!B45)</f>
        <v/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8" customHeight="1" x14ac:dyDescent="0.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8" customHeight="1" x14ac:dyDescent="0.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8" customHeight="1" x14ac:dyDescent="0.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8" customHeight="1" x14ac:dyDescent="0.1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</row>
    <row r="50" spans="1:15" ht="18" customHeight="1" x14ac:dyDescent="0.1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.5" x14ac:dyDescent="0.1"/>
  <cols>
    <col min="58" max="58" width="2.1796875" customWidth="1"/>
  </cols>
  <sheetData>
    <row r="1" spans="1:60" ht="14.25" x14ac:dyDescent="0.1">
      <c r="AS1" s="4" t="s">
        <v>23</v>
      </c>
      <c r="AT1" s="4"/>
      <c r="AU1" s="4"/>
      <c r="AV1" s="371"/>
      <c r="AW1" s="371"/>
      <c r="AX1" s="4" t="s">
        <v>24</v>
      </c>
      <c r="AY1" s="5"/>
      <c r="AZ1" s="371"/>
      <c r="BA1" s="371"/>
      <c r="BB1" s="4" t="s">
        <v>25</v>
      </c>
      <c r="BC1" s="5"/>
      <c r="BD1" s="371"/>
      <c r="BE1" s="371"/>
      <c r="BF1" s="4" t="s">
        <v>26</v>
      </c>
    </row>
    <row r="3" spans="1:60" ht="9.75" customHeight="1" x14ac:dyDescent="0.1"/>
    <row r="4" spans="1:60" ht="9.75" customHeight="1" x14ac:dyDescent="0.1"/>
    <row r="5" spans="1:60" ht="33" x14ac:dyDescent="0.1">
      <c r="A5" s="6"/>
      <c r="B5" s="6"/>
      <c r="C5" s="372" t="s">
        <v>61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6"/>
      <c r="BH5" s="6"/>
    </row>
    <row r="6" spans="1:60" ht="7.5" customHeight="1" x14ac:dyDescent="0.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1">
      <c r="A7" s="7"/>
      <c r="B7" s="7"/>
      <c r="C7" s="8" t="s">
        <v>27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1">
      <c r="A8" s="7"/>
      <c r="B8" s="7"/>
      <c r="C8" s="415" t="s">
        <v>28</v>
      </c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1">
      <c r="A9" s="7"/>
      <c r="B9" s="7"/>
      <c r="C9" s="418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2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6.5" x14ac:dyDescent="0.1">
      <c r="C10" s="421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3"/>
      <c r="S10" s="4" t="s">
        <v>29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30</v>
      </c>
    </row>
    <row r="11" spans="1:60" ht="5.25" customHeight="1" x14ac:dyDescent="0.1"/>
    <row r="12" spans="1:60" ht="5.25" customHeight="1" x14ac:dyDescent="0.1">
      <c r="G12" s="4"/>
      <c r="H12" s="407">
        <v>36</v>
      </c>
      <c r="I12" s="408"/>
      <c r="J12" s="409"/>
      <c r="K12" s="4"/>
    </row>
    <row r="13" spans="1:60" ht="13.5" customHeight="1" x14ac:dyDescent="0.1">
      <c r="F13" s="4" t="s">
        <v>31</v>
      </c>
      <c r="G13" s="4"/>
      <c r="H13" s="410"/>
      <c r="I13" s="411"/>
      <c r="J13" s="412"/>
      <c r="K13" s="4" t="s">
        <v>32</v>
      </c>
      <c r="L13" s="10"/>
      <c r="M13" s="10"/>
      <c r="N13" s="10"/>
      <c r="Q13" s="11"/>
    </row>
    <row r="14" spans="1:60" ht="5.25" customHeight="1" x14ac:dyDescent="0.1">
      <c r="F14" s="12"/>
      <c r="G14" s="4"/>
      <c r="H14" s="327"/>
      <c r="I14" s="328"/>
      <c r="J14" s="329"/>
      <c r="K14" s="4"/>
      <c r="L14" s="10"/>
      <c r="M14" s="10"/>
      <c r="N14" s="10"/>
      <c r="Q14" s="11"/>
    </row>
    <row r="15" spans="1:60" ht="5.25" customHeight="1" thickBot="1" x14ac:dyDescent="0.15"/>
    <row r="16" spans="1:60" ht="12" customHeight="1" x14ac:dyDescent="0.1">
      <c r="C16" s="424" t="s">
        <v>33</v>
      </c>
      <c r="D16" s="383"/>
      <c r="E16" s="383"/>
      <c r="F16" s="383"/>
      <c r="G16" s="384"/>
      <c r="H16" s="405" t="s">
        <v>62</v>
      </c>
      <c r="I16" s="406"/>
      <c r="J16" s="406"/>
      <c r="K16" s="383" t="str">
        <f>IF(入力!C2="","",入力!C2)</f>
        <v>スターキッズ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347" t="s">
        <v>63</v>
      </c>
      <c r="Z16" s="348"/>
      <c r="AA16" s="348"/>
      <c r="AB16" s="348"/>
      <c r="AC16" s="348"/>
      <c r="AD16" s="348"/>
      <c r="AE16" s="348"/>
      <c r="AF16" s="348"/>
      <c r="AG16" s="348"/>
      <c r="AH16" s="348"/>
      <c r="AI16" s="349"/>
      <c r="AJ16" s="374" t="s">
        <v>34</v>
      </c>
      <c r="AK16" s="375"/>
      <c r="AL16" s="375"/>
      <c r="AM16" s="376"/>
      <c r="AN16" s="399" t="str">
        <f>IF(入力!P3="","",入力!P3)</f>
        <v>千葉市</v>
      </c>
      <c r="AO16" s="400"/>
      <c r="AP16" s="400"/>
      <c r="AQ16" s="400"/>
      <c r="AR16" s="400"/>
      <c r="AS16" s="400"/>
      <c r="AT16" s="375" t="s">
        <v>64</v>
      </c>
      <c r="AU16" s="376"/>
      <c r="AV16" s="382" t="s">
        <v>35</v>
      </c>
      <c r="AW16" s="383"/>
      <c r="AX16" s="383"/>
      <c r="AY16" s="384"/>
      <c r="AZ16" s="387" t="str">
        <f>IF(入力!P5="","",入力!P5)</f>
        <v>JR</v>
      </c>
      <c r="BA16" s="388"/>
      <c r="BB16" s="388"/>
      <c r="BC16" s="388"/>
      <c r="BD16" s="388"/>
      <c r="BE16" s="388"/>
      <c r="BF16" s="426" t="s">
        <v>36</v>
      </c>
    </row>
    <row r="17" spans="3:58" ht="4.5" customHeight="1" x14ac:dyDescent="0.1">
      <c r="C17" s="425"/>
      <c r="D17" s="314"/>
      <c r="E17" s="314"/>
      <c r="F17" s="314"/>
      <c r="G17" s="386"/>
      <c r="H17" s="397" t="str">
        <f>IF(入力!C3="","",入力!C3)</f>
        <v>スターキッズ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(男子)</v>
      </c>
      <c r="V17" s="393"/>
      <c r="W17" s="393"/>
      <c r="X17" s="394"/>
      <c r="Y17" s="350">
        <f>IF(入力!C4="","",入力!C4)</f>
        <v>430681634</v>
      </c>
      <c r="Z17" s="351"/>
      <c r="AA17" s="351"/>
      <c r="AB17" s="351"/>
      <c r="AC17" s="351"/>
      <c r="AD17" s="351"/>
      <c r="AE17" s="351"/>
      <c r="AF17" s="351"/>
      <c r="AG17" s="351"/>
      <c r="AH17" s="351"/>
      <c r="AI17" s="352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14"/>
      <c r="AX17" s="314"/>
      <c r="AY17" s="386"/>
      <c r="AZ17" s="389"/>
      <c r="BA17" s="390"/>
      <c r="BB17" s="390"/>
      <c r="BC17" s="390"/>
      <c r="BD17" s="390"/>
      <c r="BE17" s="390"/>
      <c r="BF17" s="427"/>
    </row>
    <row r="18" spans="3:58" ht="16.5" customHeight="1" x14ac:dyDescent="0.1">
      <c r="C18" s="365"/>
      <c r="D18" s="315"/>
      <c r="E18" s="315"/>
      <c r="F18" s="315"/>
      <c r="G18" s="366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5"/>
      <c r="V18" s="395"/>
      <c r="W18" s="395"/>
      <c r="X18" s="396"/>
      <c r="Y18" s="353"/>
      <c r="Z18" s="354"/>
      <c r="AA18" s="354"/>
      <c r="AB18" s="354"/>
      <c r="AC18" s="354"/>
      <c r="AD18" s="354"/>
      <c r="AE18" s="354"/>
      <c r="AF18" s="354"/>
      <c r="AG18" s="354"/>
      <c r="AH18" s="354"/>
      <c r="AI18" s="355"/>
      <c r="AJ18" s="380"/>
      <c r="AK18" s="330"/>
      <c r="AL18" s="330"/>
      <c r="AM18" s="381"/>
      <c r="AN18" s="403"/>
      <c r="AO18" s="404"/>
      <c r="AP18" s="404"/>
      <c r="AQ18" s="404"/>
      <c r="AR18" s="404"/>
      <c r="AS18" s="404"/>
      <c r="AT18" s="330"/>
      <c r="AU18" s="381"/>
      <c r="AV18" s="343"/>
      <c r="AW18" s="315"/>
      <c r="AX18" s="315"/>
      <c r="AY18" s="366"/>
      <c r="AZ18" s="391" t="str">
        <f>IF(入力!AE5="","",入力!AE5)</f>
        <v>蘇我</v>
      </c>
      <c r="BA18" s="392"/>
      <c r="BB18" s="392"/>
      <c r="BC18" s="392"/>
      <c r="BD18" s="392"/>
      <c r="BE18" s="392"/>
      <c r="BF18" s="13" t="s">
        <v>37</v>
      </c>
    </row>
    <row r="19" spans="3:58" ht="15" customHeight="1" x14ac:dyDescent="0.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58" t="s">
        <v>38</v>
      </c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 t="s">
        <v>65</v>
      </c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 t="s">
        <v>66</v>
      </c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73"/>
    </row>
    <row r="20" spans="3:58" ht="15" customHeight="1" x14ac:dyDescent="0.1">
      <c r="C20" s="357" t="s">
        <v>39</v>
      </c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6" t="str">
        <f>IF(入力!J7="","",入力!J7)</f>
        <v/>
      </c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 t="str">
        <f>IF(入力!J9="","",入力!J9)</f>
        <v/>
      </c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 t="str">
        <f>IF(入力!J11="","",入力!J11)</f>
        <v/>
      </c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70"/>
    </row>
    <row r="21" spans="3:58" ht="15" customHeight="1" x14ac:dyDescent="0.1">
      <c r="C21" s="357" t="s">
        <v>40</v>
      </c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6">
        <f>IF(入力!M7="","",入力!M7)</f>
        <v>428598</v>
      </c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 t="str">
        <f>IF(入力!M9="","",入力!M9)</f>
        <v/>
      </c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 t="str">
        <f>IF(入力!M11="","",入力!M11)</f>
        <v/>
      </c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70"/>
    </row>
    <row r="22" spans="3:58" ht="12" customHeight="1" x14ac:dyDescent="0.1">
      <c r="C22" s="362" t="s">
        <v>62</v>
      </c>
      <c r="D22" s="363"/>
      <c r="E22" s="363"/>
      <c r="F22" s="363"/>
      <c r="G22" s="364"/>
      <c r="H22" s="359" t="str">
        <f>IF(入力!C7="","",入力!C7&amp;"　"&amp;入力!E7)</f>
        <v>サイトウ　キヨタカ</v>
      </c>
      <c r="I22" s="319"/>
      <c r="J22" s="319"/>
      <c r="K22" s="319"/>
      <c r="L22" s="319"/>
      <c r="M22" s="319"/>
      <c r="N22" s="319"/>
      <c r="O22" s="319"/>
      <c r="P22" s="319"/>
      <c r="Q22" s="332"/>
      <c r="R22" s="320" t="s">
        <v>41</v>
      </c>
      <c r="S22" s="319"/>
      <c r="T22" s="333">
        <f>IF(入力!AT7="","",入力!AT7)</f>
        <v>68</v>
      </c>
      <c r="U22" s="334"/>
      <c r="V22" s="335"/>
      <c r="W22" s="320" t="s">
        <v>42</v>
      </c>
      <c r="X22" s="320"/>
      <c r="Y22" s="320"/>
      <c r="Z22" s="14" t="s">
        <v>67</v>
      </c>
      <c r="AA22" s="15"/>
      <c r="AB22" s="319" t="str">
        <f>IF(入力!R7="","",入力!R7)</f>
        <v>260</v>
      </c>
      <c r="AC22" s="319"/>
      <c r="AD22" s="319"/>
      <c r="AE22" s="319"/>
      <c r="AF22" s="16" t="s">
        <v>68</v>
      </c>
      <c r="AG22" s="319" t="str">
        <f>IF(入力!W7="","",入力!W7)</f>
        <v>0851</v>
      </c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32"/>
      <c r="AU22" s="320" t="s">
        <v>43</v>
      </c>
      <c r="AV22" s="319"/>
      <c r="AW22" s="319"/>
      <c r="AX22" s="17" t="s">
        <v>69</v>
      </c>
      <c r="AY22" s="319" t="str">
        <f>IF(入力!AL7="","",入力!AL7)</f>
        <v>090</v>
      </c>
      <c r="AZ22" s="319"/>
      <c r="BA22" s="319"/>
      <c r="BB22" s="319"/>
      <c r="BC22" s="319"/>
      <c r="BD22" s="319"/>
      <c r="BE22" s="319"/>
      <c r="BF22" s="18" t="s">
        <v>70</v>
      </c>
    </row>
    <row r="23" spans="3:58" ht="19.5" customHeight="1" x14ac:dyDescent="0.1">
      <c r="C23" s="365" t="s">
        <v>44</v>
      </c>
      <c r="D23" s="315"/>
      <c r="E23" s="315"/>
      <c r="F23" s="315"/>
      <c r="G23" s="366"/>
      <c r="H23" s="327" t="str">
        <f>IF(入力!C8="","",入力!C8&amp;"　"&amp;入力!E8)</f>
        <v>斉藤　清隆</v>
      </c>
      <c r="I23" s="328"/>
      <c r="J23" s="328"/>
      <c r="K23" s="328"/>
      <c r="L23" s="328"/>
      <c r="M23" s="328"/>
      <c r="N23" s="328"/>
      <c r="O23" s="328"/>
      <c r="P23" s="328"/>
      <c r="Q23" s="329"/>
      <c r="R23" s="315"/>
      <c r="S23" s="315"/>
      <c r="T23" s="367"/>
      <c r="U23" s="368"/>
      <c r="V23" s="369"/>
      <c r="W23" s="330"/>
      <c r="X23" s="330"/>
      <c r="Y23" s="330"/>
      <c r="Z23" s="340" t="str">
        <f>IF(入力!P8="","",入力!P8)</f>
        <v>千葉市中央区矢作町926−1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15"/>
      <c r="AV23" s="315"/>
      <c r="AW23" s="315"/>
      <c r="AX23" s="343" t="str">
        <f>IF(入力!AK8="","",入力!AK8)</f>
        <v>5330</v>
      </c>
      <c r="AY23" s="315"/>
      <c r="AZ23" s="315"/>
      <c r="BA23" s="315"/>
      <c r="BB23" s="19" t="s">
        <v>68</v>
      </c>
      <c r="BC23" s="315" t="str">
        <f>IF(入力!AP8="","",入力!AP8)</f>
        <v>2649</v>
      </c>
      <c r="BD23" s="315"/>
      <c r="BE23" s="315"/>
      <c r="BF23" s="339"/>
    </row>
    <row r="24" spans="3:58" ht="12" customHeight="1" x14ac:dyDescent="0.1">
      <c r="C24" s="362" t="s">
        <v>62</v>
      </c>
      <c r="D24" s="363"/>
      <c r="E24" s="363"/>
      <c r="F24" s="363"/>
      <c r="G24" s="364"/>
      <c r="H24" s="359" t="str">
        <f>IF(入力!C9="","",入力!C9&amp;"　"&amp;入力!E9)</f>
        <v>クマカワ　アキヒコ</v>
      </c>
      <c r="I24" s="319"/>
      <c r="J24" s="319"/>
      <c r="K24" s="319"/>
      <c r="L24" s="319"/>
      <c r="M24" s="319"/>
      <c r="N24" s="319"/>
      <c r="O24" s="319"/>
      <c r="P24" s="319"/>
      <c r="Q24" s="332"/>
      <c r="R24" s="320" t="s">
        <v>41</v>
      </c>
      <c r="S24" s="319"/>
      <c r="T24" s="333">
        <f>IF(入力!AT9="","",入力!AT9)</f>
        <v>38</v>
      </c>
      <c r="U24" s="334"/>
      <c r="V24" s="335"/>
      <c r="W24" s="320" t="s">
        <v>42</v>
      </c>
      <c r="X24" s="320"/>
      <c r="Y24" s="320"/>
      <c r="Z24" s="14" t="s">
        <v>67</v>
      </c>
      <c r="AA24" s="15"/>
      <c r="AB24" s="319" t="str">
        <f>IF(入力!R9="","",入力!R9)</f>
        <v>264</v>
      </c>
      <c r="AC24" s="319"/>
      <c r="AD24" s="319"/>
      <c r="AE24" s="319"/>
      <c r="AF24" s="16" t="s">
        <v>68</v>
      </c>
      <c r="AG24" s="319" t="str">
        <f>IF(入力!W9="","",入力!W9)</f>
        <v>0023</v>
      </c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32"/>
      <c r="AU24" s="320" t="s">
        <v>43</v>
      </c>
      <c r="AV24" s="319"/>
      <c r="AW24" s="319"/>
      <c r="AX24" s="17" t="s">
        <v>69</v>
      </c>
      <c r="AY24" s="319" t="str">
        <f>IF(入力!AL9="","",入力!AL9)</f>
        <v>090</v>
      </c>
      <c r="AZ24" s="319"/>
      <c r="BA24" s="319"/>
      <c r="BB24" s="319"/>
      <c r="BC24" s="319"/>
      <c r="BD24" s="319"/>
      <c r="BE24" s="319"/>
      <c r="BF24" s="18" t="s">
        <v>70</v>
      </c>
    </row>
    <row r="25" spans="3:58" ht="19.5" customHeight="1" x14ac:dyDescent="0.1">
      <c r="C25" s="365" t="s">
        <v>65</v>
      </c>
      <c r="D25" s="315"/>
      <c r="E25" s="315"/>
      <c r="F25" s="315"/>
      <c r="G25" s="366"/>
      <c r="H25" s="327" t="str">
        <f>IF(入力!C10="","",入力!C10&amp;"　"&amp;入力!E10)</f>
        <v>熊川　昭彦</v>
      </c>
      <c r="I25" s="328"/>
      <c r="J25" s="328"/>
      <c r="K25" s="328"/>
      <c r="L25" s="328"/>
      <c r="M25" s="328"/>
      <c r="N25" s="328"/>
      <c r="O25" s="328"/>
      <c r="P25" s="328"/>
      <c r="Q25" s="329"/>
      <c r="R25" s="315"/>
      <c r="S25" s="315"/>
      <c r="T25" s="367"/>
      <c r="U25" s="368"/>
      <c r="V25" s="369"/>
      <c r="W25" s="330"/>
      <c r="X25" s="330"/>
      <c r="Y25" s="330"/>
      <c r="Z25" s="340" t="str">
        <f>IF(入力!P10="","",入力!P10)</f>
        <v>千葉市若葉区貝塚町1368−10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15"/>
      <c r="AV25" s="315"/>
      <c r="AW25" s="315"/>
      <c r="AX25" s="343" t="str">
        <f>IF(入力!AK10="","",入力!AK10)</f>
        <v>7844</v>
      </c>
      <c r="AY25" s="315"/>
      <c r="AZ25" s="315"/>
      <c r="BA25" s="315"/>
      <c r="BB25" s="19" t="s">
        <v>68</v>
      </c>
      <c r="BC25" s="315" t="str">
        <f>IF(入力!AP10="","",入力!AP10)</f>
        <v>5922</v>
      </c>
      <c r="BD25" s="315"/>
      <c r="BE25" s="315"/>
      <c r="BF25" s="339"/>
    </row>
    <row r="26" spans="3:58" ht="12" customHeight="1" x14ac:dyDescent="0.1">
      <c r="C26" s="362" t="s">
        <v>62</v>
      </c>
      <c r="D26" s="363"/>
      <c r="E26" s="363"/>
      <c r="F26" s="363"/>
      <c r="G26" s="364"/>
      <c r="H26" s="359" t="str">
        <f>IF(入力!C11="","",入力!C11&amp;"　"&amp;入力!E11)</f>
        <v>オオシマ　トモミ</v>
      </c>
      <c r="I26" s="319"/>
      <c r="J26" s="319"/>
      <c r="K26" s="319"/>
      <c r="L26" s="319"/>
      <c r="M26" s="319"/>
      <c r="N26" s="319"/>
      <c r="O26" s="319"/>
      <c r="P26" s="319"/>
      <c r="Q26" s="332"/>
      <c r="R26" s="320" t="s">
        <v>41</v>
      </c>
      <c r="S26" s="319"/>
      <c r="T26" s="333">
        <f>IF(入力!AT11="","",入力!AT11)</f>
        <v>49</v>
      </c>
      <c r="U26" s="334"/>
      <c r="V26" s="335"/>
      <c r="W26" s="320" t="s">
        <v>42</v>
      </c>
      <c r="X26" s="320"/>
      <c r="Y26" s="320"/>
      <c r="Z26" s="14" t="s">
        <v>67</v>
      </c>
      <c r="AA26" s="15"/>
      <c r="AB26" s="319" t="str">
        <f>IF(入力!R11="","",入力!R11)</f>
        <v>266</v>
      </c>
      <c r="AC26" s="319"/>
      <c r="AD26" s="319"/>
      <c r="AE26" s="319"/>
      <c r="AF26" s="16" t="s">
        <v>68</v>
      </c>
      <c r="AG26" s="319" t="str">
        <f>IF(入力!W11="","",入力!W11)</f>
        <v>0033</v>
      </c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32"/>
      <c r="AU26" s="320" t="s">
        <v>43</v>
      </c>
      <c r="AV26" s="319"/>
      <c r="AW26" s="319"/>
      <c r="AX26" s="17" t="s">
        <v>69</v>
      </c>
      <c r="AY26" s="319" t="str">
        <f>IF(入力!AL11="","",入力!AL11)</f>
        <v>090</v>
      </c>
      <c r="AZ26" s="319"/>
      <c r="BA26" s="319"/>
      <c r="BB26" s="319"/>
      <c r="BC26" s="319"/>
      <c r="BD26" s="319"/>
      <c r="BE26" s="319"/>
      <c r="BF26" s="18" t="s">
        <v>70</v>
      </c>
    </row>
    <row r="27" spans="3:58" ht="19.5" customHeight="1" x14ac:dyDescent="0.1">
      <c r="C27" s="365" t="s">
        <v>66</v>
      </c>
      <c r="D27" s="315"/>
      <c r="E27" s="315"/>
      <c r="F27" s="315"/>
      <c r="G27" s="366"/>
      <c r="H27" s="327" t="str">
        <f>IF(入力!C12="","",入力!C12&amp;"　"&amp;入力!E12)</f>
        <v>大島　智美</v>
      </c>
      <c r="I27" s="328"/>
      <c r="J27" s="328"/>
      <c r="K27" s="328"/>
      <c r="L27" s="328"/>
      <c r="M27" s="328"/>
      <c r="N27" s="328"/>
      <c r="O27" s="328"/>
      <c r="P27" s="328"/>
      <c r="Q27" s="329"/>
      <c r="R27" s="315"/>
      <c r="S27" s="315"/>
      <c r="T27" s="367"/>
      <c r="U27" s="368"/>
      <c r="V27" s="369"/>
      <c r="W27" s="330"/>
      <c r="X27" s="330"/>
      <c r="Y27" s="330"/>
      <c r="Z27" s="340" t="str">
        <f>IF(入力!P12="","",入力!P12)</f>
        <v>千葉市緑区おゆみ野南3−21−53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15"/>
      <c r="AV27" s="315"/>
      <c r="AW27" s="315"/>
      <c r="AX27" s="343" t="str">
        <f>IF(入力!AK12="","",入力!AK12)</f>
        <v>4522</v>
      </c>
      <c r="AY27" s="315"/>
      <c r="AZ27" s="315"/>
      <c r="BA27" s="315"/>
      <c r="BB27" s="19" t="s">
        <v>68</v>
      </c>
      <c r="BC27" s="315" t="str">
        <f>IF(入力!AP12="","",入力!AP12)</f>
        <v>6648</v>
      </c>
      <c r="BD27" s="315"/>
      <c r="BE27" s="315"/>
      <c r="BF27" s="339"/>
    </row>
    <row r="28" spans="3:58" ht="12" customHeight="1" x14ac:dyDescent="0.1">
      <c r="C28" s="362" t="s">
        <v>62</v>
      </c>
      <c r="D28" s="363"/>
      <c r="E28" s="363"/>
      <c r="F28" s="363"/>
      <c r="G28" s="364"/>
      <c r="H28" s="359" t="str">
        <f>IF(入力!C15="","",入力!C15&amp;"　"&amp;入力!E15)</f>
        <v>サイトウ　キヨコ</v>
      </c>
      <c r="I28" s="319"/>
      <c r="J28" s="319"/>
      <c r="K28" s="319"/>
      <c r="L28" s="319"/>
      <c r="M28" s="319"/>
      <c r="N28" s="319"/>
      <c r="O28" s="319"/>
      <c r="P28" s="319"/>
      <c r="Q28" s="332"/>
      <c r="R28" s="320" t="s">
        <v>41</v>
      </c>
      <c r="S28" s="319"/>
      <c r="T28" s="333">
        <f>IF(入力!AT15="","",入力!AT15)</f>
        <v>63</v>
      </c>
      <c r="U28" s="334"/>
      <c r="V28" s="335"/>
      <c r="W28" s="320" t="s">
        <v>42</v>
      </c>
      <c r="X28" s="320"/>
      <c r="Y28" s="320"/>
      <c r="Z28" s="14" t="s">
        <v>67</v>
      </c>
      <c r="AA28" s="15"/>
      <c r="AB28" s="319" t="str">
        <f>IF(入力!R15="","",入力!R15)</f>
        <v>260</v>
      </c>
      <c r="AC28" s="319"/>
      <c r="AD28" s="319"/>
      <c r="AE28" s="319"/>
      <c r="AF28" s="16" t="s">
        <v>68</v>
      </c>
      <c r="AG28" s="319" t="str">
        <f>IF(入力!W15="","",入力!W15)</f>
        <v>0851</v>
      </c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32"/>
      <c r="AU28" s="320" t="s">
        <v>43</v>
      </c>
      <c r="AV28" s="319"/>
      <c r="AW28" s="319"/>
      <c r="AX28" s="17" t="s">
        <v>69</v>
      </c>
      <c r="AY28" s="319" t="str">
        <f>IF(入力!AL15="","",入力!AL15)</f>
        <v>090</v>
      </c>
      <c r="AZ28" s="319"/>
      <c r="BA28" s="319"/>
      <c r="BB28" s="319"/>
      <c r="BC28" s="319"/>
      <c r="BD28" s="319"/>
      <c r="BE28" s="319"/>
      <c r="BF28" s="18" t="s">
        <v>70</v>
      </c>
    </row>
    <row r="29" spans="3:58" ht="19.5" customHeight="1" thickBot="1" x14ac:dyDescent="0.15">
      <c r="C29" s="360" t="s">
        <v>45</v>
      </c>
      <c r="D29" s="321"/>
      <c r="E29" s="321"/>
      <c r="F29" s="321"/>
      <c r="G29" s="361"/>
      <c r="H29" s="344" t="str">
        <f>IF(入力!C16="","",入力!C16&amp;"　"&amp;入力!E16)</f>
        <v>斉藤　きよ子</v>
      </c>
      <c r="I29" s="345"/>
      <c r="J29" s="345"/>
      <c r="K29" s="345"/>
      <c r="L29" s="345"/>
      <c r="M29" s="345"/>
      <c r="N29" s="345"/>
      <c r="O29" s="345"/>
      <c r="P29" s="345"/>
      <c r="Q29" s="346"/>
      <c r="R29" s="321"/>
      <c r="S29" s="321"/>
      <c r="T29" s="336"/>
      <c r="U29" s="337"/>
      <c r="V29" s="338"/>
      <c r="W29" s="331"/>
      <c r="X29" s="331"/>
      <c r="Y29" s="331"/>
      <c r="Z29" s="322" t="str">
        <f>IF(入力!P16="","",入力!P16)</f>
        <v>千葉市中央区矢作町926−1</v>
      </c>
      <c r="AA29" s="323"/>
      <c r="AB29" s="323"/>
      <c r="AC29" s="323"/>
      <c r="AD29" s="323"/>
      <c r="AE29" s="323"/>
      <c r="AF29" s="323"/>
      <c r="AG29" s="323"/>
      <c r="AH29" s="323"/>
      <c r="AI29" s="323"/>
      <c r="AJ29" s="323"/>
      <c r="AK29" s="323"/>
      <c r="AL29" s="323"/>
      <c r="AM29" s="323"/>
      <c r="AN29" s="323"/>
      <c r="AO29" s="323"/>
      <c r="AP29" s="323"/>
      <c r="AQ29" s="323"/>
      <c r="AR29" s="323"/>
      <c r="AS29" s="323"/>
      <c r="AT29" s="324"/>
      <c r="AU29" s="321"/>
      <c r="AV29" s="321"/>
      <c r="AW29" s="321"/>
      <c r="AX29" s="325" t="str">
        <f>IF(入力!AK16="","",入力!AK16)</f>
        <v>2745</v>
      </c>
      <c r="AY29" s="321"/>
      <c r="AZ29" s="321"/>
      <c r="BA29" s="321"/>
      <c r="BB29" s="73" t="s">
        <v>68</v>
      </c>
      <c r="BC29" s="321" t="str">
        <f>IF(入力!AP16="","",入力!AP16)</f>
        <v>2027</v>
      </c>
      <c r="BD29" s="321"/>
      <c r="BE29" s="321"/>
      <c r="BF29" s="326"/>
    </row>
    <row r="30" spans="3:58" ht="7.5" customHeight="1" x14ac:dyDescent="0.1"/>
    <row r="31" spans="3:58" ht="16.5" customHeight="1" x14ac:dyDescent="0.25">
      <c r="C31" s="20" t="s">
        <v>46</v>
      </c>
      <c r="D31" s="4"/>
      <c r="E31" s="4"/>
      <c r="F31" s="4"/>
      <c r="G31" s="4"/>
      <c r="H31" s="4"/>
      <c r="I31" s="21" t="s">
        <v>47</v>
      </c>
    </row>
    <row r="32" spans="3:58" ht="3" customHeight="1" thickBot="1" x14ac:dyDescent="0.15"/>
    <row r="33" spans="3:58" ht="15" customHeight="1" x14ac:dyDescent="0.1">
      <c r="C33" s="316" t="s">
        <v>48</v>
      </c>
      <c r="D33" s="317"/>
      <c r="E33" s="317"/>
      <c r="F33" s="317" t="s">
        <v>49</v>
      </c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 t="s">
        <v>50</v>
      </c>
      <c r="R33" s="317"/>
      <c r="S33" s="317"/>
      <c r="T33" s="317" t="s">
        <v>51</v>
      </c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 t="s">
        <v>52</v>
      </c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 t="s">
        <v>53</v>
      </c>
      <c r="BA33" s="317"/>
      <c r="BB33" s="317"/>
      <c r="BC33" s="317"/>
      <c r="BD33" s="317"/>
      <c r="BE33" s="317"/>
      <c r="BF33" s="318"/>
    </row>
    <row r="34" spans="3:58" ht="15" customHeight="1" x14ac:dyDescent="0.1">
      <c r="C34" s="275" t="str">
        <f>IF(入力!B25="","",入力!B25)</f>
        <v>①</v>
      </c>
      <c r="D34" s="276"/>
      <c r="E34" s="277"/>
      <c r="F34" s="281" t="str">
        <f>IF(入力!C26="","",入力!C25&amp;"　"&amp;入力!E25&amp;"
"&amp;入力!C26&amp;"　"&amp;入力!E26)</f>
        <v>スズキ　ソウケン
鈴木　颯剣</v>
      </c>
      <c r="G34" s="282"/>
      <c r="H34" s="282"/>
      <c r="I34" s="282"/>
      <c r="J34" s="282"/>
      <c r="K34" s="282"/>
      <c r="L34" s="282"/>
      <c r="M34" s="282"/>
      <c r="N34" s="282"/>
      <c r="O34" s="282"/>
      <c r="P34" s="283"/>
      <c r="Q34" s="287">
        <f>IF(入力!G25="","",入力!G25)</f>
        <v>6</v>
      </c>
      <c r="R34" s="288"/>
      <c r="S34" s="289"/>
      <c r="T34" s="293" t="str">
        <f>IF(入力!I25="","",入力!I25)</f>
        <v>有吉小学校</v>
      </c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5"/>
      <c r="AJ34" s="287">
        <f>IF(入力!M25="","",入力!M25)</f>
        <v>515780824</v>
      </c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9"/>
      <c r="AZ34" s="287">
        <f>IF(入力!P25="","",入力!P25)</f>
        <v>147</v>
      </c>
      <c r="BA34" s="288"/>
      <c r="BB34" s="288"/>
      <c r="BC34" s="288"/>
      <c r="BD34" s="288"/>
      <c r="BE34" s="288"/>
      <c r="BF34" s="299"/>
    </row>
    <row r="35" spans="3:58" ht="15" customHeight="1" x14ac:dyDescent="0.1">
      <c r="C35" s="301"/>
      <c r="D35" s="302"/>
      <c r="E35" s="303"/>
      <c r="F35" s="304"/>
      <c r="G35" s="305"/>
      <c r="H35" s="305"/>
      <c r="I35" s="305"/>
      <c r="J35" s="305"/>
      <c r="K35" s="305"/>
      <c r="L35" s="305"/>
      <c r="M35" s="305"/>
      <c r="N35" s="305"/>
      <c r="O35" s="305"/>
      <c r="P35" s="306"/>
      <c r="Q35" s="307"/>
      <c r="R35" s="308"/>
      <c r="S35" s="309"/>
      <c r="T35" s="310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2"/>
      <c r="AJ35" s="307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9"/>
      <c r="AZ35" s="307"/>
      <c r="BA35" s="308"/>
      <c r="BB35" s="308"/>
      <c r="BC35" s="308"/>
      <c r="BD35" s="308"/>
      <c r="BE35" s="308"/>
      <c r="BF35" s="313"/>
    </row>
    <row r="36" spans="3:58" ht="15" customHeight="1" x14ac:dyDescent="0.1">
      <c r="C36" s="275">
        <f>IF(入力!B27="","",入力!B27)</f>
        <v>2</v>
      </c>
      <c r="D36" s="276"/>
      <c r="E36" s="277"/>
      <c r="F36" s="281" t="str">
        <f>IF(入力!C28="","",入力!C27&amp;"　"&amp;入力!E27&amp;"
"&amp;入力!C28&amp;"　"&amp;入力!E28)</f>
        <v>ヤマモト　ユウト
山本　悠斗</v>
      </c>
      <c r="G36" s="282"/>
      <c r="H36" s="282"/>
      <c r="I36" s="282"/>
      <c r="J36" s="282"/>
      <c r="K36" s="282"/>
      <c r="L36" s="282"/>
      <c r="M36" s="282"/>
      <c r="N36" s="282"/>
      <c r="O36" s="282"/>
      <c r="P36" s="283"/>
      <c r="Q36" s="287">
        <f>IF(入力!G27="","",入力!G27)</f>
        <v>6</v>
      </c>
      <c r="R36" s="288"/>
      <c r="S36" s="289"/>
      <c r="T36" s="293" t="str">
        <f>IF(入力!I27="","",入力!I27)</f>
        <v>千城台わかば小</v>
      </c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5"/>
      <c r="AJ36" s="287">
        <f>IF(入力!M27="","",入力!M27)</f>
        <v>516686897</v>
      </c>
      <c r="AK36" s="288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9"/>
      <c r="AZ36" s="287">
        <f>IF(入力!P27="","",入力!P27)</f>
        <v>139</v>
      </c>
      <c r="BA36" s="288"/>
      <c r="BB36" s="288"/>
      <c r="BC36" s="288"/>
      <c r="BD36" s="288"/>
      <c r="BE36" s="288"/>
      <c r="BF36" s="299"/>
    </row>
    <row r="37" spans="3:58" ht="15" customHeight="1" x14ac:dyDescent="0.1">
      <c r="C37" s="301"/>
      <c r="D37" s="302"/>
      <c r="E37" s="303"/>
      <c r="F37" s="304"/>
      <c r="G37" s="305"/>
      <c r="H37" s="305"/>
      <c r="I37" s="305"/>
      <c r="J37" s="305"/>
      <c r="K37" s="305"/>
      <c r="L37" s="305"/>
      <c r="M37" s="305"/>
      <c r="N37" s="305"/>
      <c r="O37" s="305"/>
      <c r="P37" s="306"/>
      <c r="Q37" s="307"/>
      <c r="R37" s="308"/>
      <c r="S37" s="309"/>
      <c r="T37" s="310"/>
      <c r="U37" s="311"/>
      <c r="V37" s="311"/>
      <c r="W37" s="311"/>
      <c r="X37" s="311"/>
      <c r="Y37" s="311"/>
      <c r="Z37" s="311"/>
      <c r="AA37" s="311"/>
      <c r="AB37" s="311"/>
      <c r="AC37" s="311"/>
      <c r="AD37" s="311"/>
      <c r="AE37" s="311"/>
      <c r="AF37" s="311"/>
      <c r="AG37" s="311"/>
      <c r="AH37" s="311"/>
      <c r="AI37" s="312"/>
      <c r="AJ37" s="307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9"/>
      <c r="AZ37" s="307"/>
      <c r="BA37" s="308"/>
      <c r="BB37" s="308"/>
      <c r="BC37" s="308"/>
      <c r="BD37" s="308"/>
      <c r="BE37" s="308"/>
      <c r="BF37" s="313"/>
    </row>
    <row r="38" spans="3:58" ht="15" customHeight="1" x14ac:dyDescent="0.1">
      <c r="C38" s="275">
        <f>IF(入力!B29="","",入力!B29)</f>
        <v>3</v>
      </c>
      <c r="D38" s="276"/>
      <c r="E38" s="277"/>
      <c r="F38" s="281" t="str">
        <f>IF(入力!C30="","",入力!C29&amp;"　"&amp;入力!E29&amp;"
"&amp;入力!C30&amp;"　"&amp;入力!E30)</f>
        <v>イシイ　カエデ
石井　楓</v>
      </c>
      <c r="G38" s="282"/>
      <c r="H38" s="282"/>
      <c r="I38" s="282"/>
      <c r="J38" s="282"/>
      <c r="K38" s="282"/>
      <c r="L38" s="282"/>
      <c r="M38" s="282"/>
      <c r="N38" s="282"/>
      <c r="O38" s="282"/>
      <c r="P38" s="283"/>
      <c r="Q38" s="287">
        <f>IF(入力!G29="","",入力!G29)</f>
        <v>6</v>
      </c>
      <c r="R38" s="288"/>
      <c r="S38" s="289"/>
      <c r="T38" s="293" t="str">
        <f>IF(入力!I29="","",入力!I29)</f>
        <v>寒川小学校</v>
      </c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5"/>
      <c r="AJ38" s="287">
        <f>IF(入力!M29="","",入力!M29)</f>
        <v>518705169</v>
      </c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9"/>
      <c r="AZ38" s="287">
        <f>IF(入力!P29="","",入力!P29)</f>
        <v>158</v>
      </c>
      <c r="BA38" s="288"/>
      <c r="BB38" s="288"/>
      <c r="BC38" s="288"/>
      <c r="BD38" s="288"/>
      <c r="BE38" s="288"/>
      <c r="BF38" s="299"/>
    </row>
    <row r="39" spans="3:58" ht="15" customHeight="1" x14ac:dyDescent="0.1">
      <c r="C39" s="301"/>
      <c r="D39" s="302"/>
      <c r="E39" s="303"/>
      <c r="F39" s="304"/>
      <c r="G39" s="305"/>
      <c r="H39" s="305"/>
      <c r="I39" s="305"/>
      <c r="J39" s="305"/>
      <c r="K39" s="305"/>
      <c r="L39" s="305"/>
      <c r="M39" s="305"/>
      <c r="N39" s="305"/>
      <c r="O39" s="305"/>
      <c r="P39" s="306"/>
      <c r="Q39" s="307"/>
      <c r="R39" s="308"/>
      <c r="S39" s="309"/>
      <c r="T39" s="310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2"/>
      <c r="AJ39" s="307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9"/>
      <c r="AZ39" s="307"/>
      <c r="BA39" s="308"/>
      <c r="BB39" s="308"/>
      <c r="BC39" s="308"/>
      <c r="BD39" s="308"/>
      <c r="BE39" s="308"/>
      <c r="BF39" s="313"/>
    </row>
    <row r="40" spans="3:58" ht="15" customHeight="1" x14ac:dyDescent="0.1">
      <c r="C40" s="275">
        <f>IF(入力!B31="","",入力!B31)</f>
        <v>4</v>
      </c>
      <c r="D40" s="276"/>
      <c r="E40" s="277"/>
      <c r="F40" s="281" t="str">
        <f>IF(入力!C32="","",入力!C31&amp;"　"&amp;入力!E31&amp;"
"&amp;入力!C32&amp;"　"&amp;入力!E32)</f>
        <v>ナカガワ　カズシ
中川　和士</v>
      </c>
      <c r="G40" s="282"/>
      <c r="H40" s="282"/>
      <c r="I40" s="282"/>
      <c r="J40" s="282"/>
      <c r="K40" s="282"/>
      <c r="L40" s="282"/>
      <c r="M40" s="282"/>
      <c r="N40" s="282"/>
      <c r="O40" s="282"/>
      <c r="P40" s="283"/>
      <c r="Q40" s="287">
        <f>IF(入力!G31="","",入力!G31)</f>
        <v>6</v>
      </c>
      <c r="R40" s="288"/>
      <c r="S40" s="289"/>
      <c r="T40" s="293" t="str">
        <f>IF(入力!I31="","",入力!I31)</f>
        <v>泉谷小学校</v>
      </c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5"/>
      <c r="AJ40" s="287">
        <f>IF(入力!M31="","",入力!M31)</f>
        <v>519874697</v>
      </c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9"/>
      <c r="AZ40" s="287">
        <f>IF(入力!P31="","",入力!P31)</f>
        <v>156</v>
      </c>
      <c r="BA40" s="288"/>
      <c r="BB40" s="288"/>
      <c r="BC40" s="288"/>
      <c r="BD40" s="288"/>
      <c r="BE40" s="288"/>
      <c r="BF40" s="299"/>
    </row>
    <row r="41" spans="3:58" ht="15" customHeight="1" x14ac:dyDescent="0.1">
      <c r="C41" s="301"/>
      <c r="D41" s="302"/>
      <c r="E41" s="303"/>
      <c r="F41" s="304"/>
      <c r="G41" s="305"/>
      <c r="H41" s="305"/>
      <c r="I41" s="305"/>
      <c r="J41" s="305"/>
      <c r="K41" s="305"/>
      <c r="L41" s="305"/>
      <c r="M41" s="305"/>
      <c r="N41" s="305"/>
      <c r="O41" s="305"/>
      <c r="P41" s="306"/>
      <c r="Q41" s="307"/>
      <c r="R41" s="308"/>
      <c r="S41" s="309"/>
      <c r="T41" s="310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2"/>
      <c r="AJ41" s="307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9"/>
      <c r="AZ41" s="307"/>
      <c r="BA41" s="308"/>
      <c r="BB41" s="308"/>
      <c r="BC41" s="308"/>
      <c r="BD41" s="308"/>
      <c r="BE41" s="308"/>
      <c r="BF41" s="313"/>
    </row>
    <row r="42" spans="3:58" ht="15" customHeight="1" x14ac:dyDescent="0.1">
      <c r="C42" s="275">
        <f>IF(入力!B33="","",入力!B33)</f>
        <v>5</v>
      </c>
      <c r="D42" s="276"/>
      <c r="E42" s="277"/>
      <c r="F42" s="281" t="str">
        <f>IF(入力!C34="","",入力!C33&amp;"　"&amp;入力!E33&amp;"
"&amp;入力!C34&amp;"　"&amp;入力!E34)</f>
        <v>サトウ　ヒナタ
佐藤　陽向</v>
      </c>
      <c r="G42" s="282"/>
      <c r="H42" s="282"/>
      <c r="I42" s="282"/>
      <c r="J42" s="282"/>
      <c r="K42" s="282"/>
      <c r="L42" s="282"/>
      <c r="M42" s="282"/>
      <c r="N42" s="282"/>
      <c r="O42" s="282"/>
      <c r="P42" s="283"/>
      <c r="Q42" s="287">
        <f>IF(入力!G33="","",入力!G33)</f>
        <v>5</v>
      </c>
      <c r="R42" s="288"/>
      <c r="S42" s="289"/>
      <c r="T42" s="293" t="str">
        <f>IF(入力!I33="","",入力!I33)</f>
        <v>星久喜小学校</v>
      </c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5"/>
      <c r="AJ42" s="287">
        <f>IF(入力!M33="","",入力!M33)</f>
        <v>518161903</v>
      </c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9"/>
      <c r="AZ42" s="287">
        <f>IF(入力!P33="","",入力!P33)</f>
        <v>150</v>
      </c>
      <c r="BA42" s="288"/>
      <c r="BB42" s="288"/>
      <c r="BC42" s="288"/>
      <c r="BD42" s="288"/>
      <c r="BE42" s="288"/>
      <c r="BF42" s="299"/>
    </row>
    <row r="43" spans="3:58" ht="15" customHeight="1" x14ac:dyDescent="0.1">
      <c r="C43" s="301"/>
      <c r="D43" s="302"/>
      <c r="E43" s="303"/>
      <c r="F43" s="304"/>
      <c r="G43" s="305"/>
      <c r="H43" s="305"/>
      <c r="I43" s="305"/>
      <c r="J43" s="305"/>
      <c r="K43" s="305"/>
      <c r="L43" s="305"/>
      <c r="M43" s="305"/>
      <c r="N43" s="305"/>
      <c r="O43" s="305"/>
      <c r="P43" s="306"/>
      <c r="Q43" s="307"/>
      <c r="R43" s="308"/>
      <c r="S43" s="309"/>
      <c r="T43" s="310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2"/>
      <c r="AJ43" s="307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9"/>
      <c r="AZ43" s="307"/>
      <c r="BA43" s="308"/>
      <c r="BB43" s="308"/>
      <c r="BC43" s="308"/>
      <c r="BD43" s="308"/>
      <c r="BE43" s="308"/>
      <c r="BF43" s="313"/>
    </row>
    <row r="44" spans="3:58" ht="15" customHeight="1" x14ac:dyDescent="0.1">
      <c r="C44" s="275">
        <f>IF(入力!B35="","",入力!B35)</f>
        <v>6</v>
      </c>
      <c r="D44" s="276"/>
      <c r="E44" s="277"/>
      <c r="F44" s="281" t="str">
        <f>IF(入力!C36="","",入力!C35&amp;"　"&amp;入力!E35&amp;"
"&amp;入力!C36&amp;"　"&amp;入力!E36)</f>
        <v>クマカワ　セナ
熊川　聖梛</v>
      </c>
      <c r="G44" s="282"/>
      <c r="H44" s="282"/>
      <c r="I44" s="282"/>
      <c r="J44" s="282"/>
      <c r="K44" s="282"/>
      <c r="L44" s="282"/>
      <c r="M44" s="282"/>
      <c r="N44" s="282"/>
      <c r="O44" s="282"/>
      <c r="P44" s="283"/>
      <c r="Q44" s="287">
        <f>IF(入力!G35="","",入力!G35)</f>
        <v>5</v>
      </c>
      <c r="R44" s="288"/>
      <c r="S44" s="289"/>
      <c r="T44" s="293" t="str">
        <f>IF(入力!I35="","",入力!I35)</f>
        <v>北貝塚小学校</v>
      </c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5"/>
      <c r="AJ44" s="287">
        <f>IF(入力!M35="","",入力!M35)</f>
        <v>518922818</v>
      </c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9"/>
      <c r="AZ44" s="287">
        <f>IF(入力!P35="","",入力!P35)</f>
        <v>143</v>
      </c>
      <c r="BA44" s="288"/>
      <c r="BB44" s="288"/>
      <c r="BC44" s="288"/>
      <c r="BD44" s="288"/>
      <c r="BE44" s="288"/>
      <c r="BF44" s="299"/>
    </row>
    <row r="45" spans="3:58" ht="15" customHeight="1" x14ac:dyDescent="0.1">
      <c r="C45" s="301"/>
      <c r="D45" s="302"/>
      <c r="E45" s="303"/>
      <c r="F45" s="304"/>
      <c r="G45" s="305"/>
      <c r="H45" s="305"/>
      <c r="I45" s="305"/>
      <c r="J45" s="305"/>
      <c r="K45" s="305"/>
      <c r="L45" s="305"/>
      <c r="M45" s="305"/>
      <c r="N45" s="305"/>
      <c r="O45" s="305"/>
      <c r="P45" s="306"/>
      <c r="Q45" s="307"/>
      <c r="R45" s="308"/>
      <c r="S45" s="309"/>
      <c r="T45" s="310"/>
      <c r="U45" s="311"/>
      <c r="V45" s="311"/>
      <c r="W45" s="311"/>
      <c r="X45" s="311"/>
      <c r="Y45" s="311"/>
      <c r="Z45" s="311"/>
      <c r="AA45" s="311"/>
      <c r="AB45" s="311"/>
      <c r="AC45" s="311"/>
      <c r="AD45" s="311"/>
      <c r="AE45" s="311"/>
      <c r="AF45" s="311"/>
      <c r="AG45" s="311"/>
      <c r="AH45" s="311"/>
      <c r="AI45" s="312"/>
      <c r="AJ45" s="307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9"/>
      <c r="AZ45" s="307"/>
      <c r="BA45" s="308"/>
      <c r="BB45" s="308"/>
      <c r="BC45" s="308"/>
      <c r="BD45" s="308"/>
      <c r="BE45" s="308"/>
      <c r="BF45" s="313"/>
    </row>
    <row r="46" spans="3:58" ht="15" customHeight="1" x14ac:dyDescent="0.1">
      <c r="C46" s="275">
        <f>IF(入力!B37="","",入力!B37)</f>
        <v>7</v>
      </c>
      <c r="D46" s="276"/>
      <c r="E46" s="277"/>
      <c r="F46" s="281" t="str">
        <f>IF(入力!C38="","",入力!C37&amp;"　"&amp;入力!E37&amp;"
"&amp;入力!C38&amp;"　"&amp;入力!E38)</f>
        <v>オオシマ　リクト
大島　陸翔</v>
      </c>
      <c r="G46" s="282"/>
      <c r="H46" s="282"/>
      <c r="I46" s="282"/>
      <c r="J46" s="282"/>
      <c r="K46" s="282"/>
      <c r="L46" s="282"/>
      <c r="M46" s="282"/>
      <c r="N46" s="282"/>
      <c r="O46" s="282"/>
      <c r="P46" s="283"/>
      <c r="Q46" s="287">
        <f>IF(入力!G37="","",入力!G37)</f>
        <v>5</v>
      </c>
      <c r="R46" s="288"/>
      <c r="S46" s="289"/>
      <c r="T46" s="293" t="str">
        <f>IF(入力!I37="","",入力!I37)</f>
        <v>おゆみ野南小学校</v>
      </c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5"/>
      <c r="AJ46" s="287">
        <f>IF(入力!M37="","",入力!M37)</f>
        <v>519839986</v>
      </c>
      <c r="AK46" s="288"/>
      <c r="AL46" s="288"/>
      <c r="AM46" s="288"/>
      <c r="AN46" s="288"/>
      <c r="AO46" s="288"/>
      <c r="AP46" s="288"/>
      <c r="AQ46" s="288"/>
      <c r="AR46" s="288"/>
      <c r="AS46" s="288"/>
      <c r="AT46" s="288"/>
      <c r="AU46" s="288"/>
      <c r="AV46" s="288"/>
      <c r="AW46" s="288"/>
      <c r="AX46" s="288"/>
      <c r="AY46" s="289"/>
      <c r="AZ46" s="287">
        <f>IF(入力!P37="","",入力!P37)</f>
        <v>135</v>
      </c>
      <c r="BA46" s="288"/>
      <c r="BB46" s="288"/>
      <c r="BC46" s="288"/>
      <c r="BD46" s="288"/>
      <c r="BE46" s="288"/>
      <c r="BF46" s="299"/>
    </row>
    <row r="47" spans="3:58" ht="15" customHeight="1" x14ac:dyDescent="0.1">
      <c r="C47" s="301"/>
      <c r="D47" s="302"/>
      <c r="E47" s="303"/>
      <c r="F47" s="304"/>
      <c r="G47" s="305"/>
      <c r="H47" s="305"/>
      <c r="I47" s="305"/>
      <c r="J47" s="305"/>
      <c r="K47" s="305"/>
      <c r="L47" s="305"/>
      <c r="M47" s="305"/>
      <c r="N47" s="305"/>
      <c r="O47" s="305"/>
      <c r="P47" s="306"/>
      <c r="Q47" s="307"/>
      <c r="R47" s="308"/>
      <c r="S47" s="309"/>
      <c r="T47" s="310"/>
      <c r="U47" s="311"/>
      <c r="V47" s="311"/>
      <c r="W47" s="311"/>
      <c r="X47" s="311"/>
      <c r="Y47" s="311"/>
      <c r="Z47" s="311"/>
      <c r="AA47" s="311"/>
      <c r="AB47" s="311"/>
      <c r="AC47" s="311"/>
      <c r="AD47" s="311"/>
      <c r="AE47" s="311"/>
      <c r="AF47" s="311"/>
      <c r="AG47" s="311"/>
      <c r="AH47" s="311"/>
      <c r="AI47" s="312"/>
      <c r="AJ47" s="307"/>
      <c r="AK47" s="308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  <c r="AY47" s="309"/>
      <c r="AZ47" s="307"/>
      <c r="BA47" s="308"/>
      <c r="BB47" s="308"/>
      <c r="BC47" s="308"/>
      <c r="BD47" s="308"/>
      <c r="BE47" s="308"/>
      <c r="BF47" s="313"/>
    </row>
    <row r="48" spans="3:58" ht="15" customHeight="1" x14ac:dyDescent="0.1">
      <c r="C48" s="275">
        <f>IF(入力!B39="","",入力!B39)</f>
        <v>8</v>
      </c>
      <c r="D48" s="276"/>
      <c r="E48" s="277"/>
      <c r="F48" s="281" t="str">
        <f>IF(入力!C40="","",入力!C39&amp;"　"&amp;入力!E39&amp;"
"&amp;入力!C40&amp;"　"&amp;入力!E40)</f>
        <v>ハヤカワ　アキノ
早川　明希音</v>
      </c>
      <c r="G48" s="282"/>
      <c r="H48" s="282"/>
      <c r="I48" s="282"/>
      <c r="J48" s="282"/>
      <c r="K48" s="282"/>
      <c r="L48" s="282"/>
      <c r="M48" s="282"/>
      <c r="N48" s="282"/>
      <c r="O48" s="282"/>
      <c r="P48" s="283"/>
      <c r="Q48" s="287">
        <f>IF(入力!G39="","",入力!G39)</f>
        <v>4</v>
      </c>
      <c r="R48" s="288"/>
      <c r="S48" s="289"/>
      <c r="T48" s="293" t="str">
        <f>IF(入力!I39="","",入力!I39)</f>
        <v>星久喜小学校</v>
      </c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5"/>
      <c r="AJ48" s="287">
        <f>IF(入力!M39="","",入力!M39)</f>
        <v>518028459</v>
      </c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  <c r="AU48" s="288"/>
      <c r="AV48" s="288"/>
      <c r="AW48" s="288"/>
      <c r="AX48" s="288"/>
      <c r="AY48" s="289"/>
      <c r="AZ48" s="287">
        <f>IF(入力!P39="","",入力!P39)</f>
        <v>135</v>
      </c>
      <c r="BA48" s="288"/>
      <c r="BB48" s="288"/>
      <c r="BC48" s="288"/>
      <c r="BD48" s="288"/>
      <c r="BE48" s="288"/>
      <c r="BF48" s="299"/>
    </row>
    <row r="49" spans="3:58" ht="15" customHeight="1" x14ac:dyDescent="0.1">
      <c r="C49" s="301"/>
      <c r="D49" s="302"/>
      <c r="E49" s="303"/>
      <c r="F49" s="304"/>
      <c r="G49" s="305"/>
      <c r="H49" s="305"/>
      <c r="I49" s="305"/>
      <c r="J49" s="305"/>
      <c r="K49" s="305"/>
      <c r="L49" s="305"/>
      <c r="M49" s="305"/>
      <c r="N49" s="305"/>
      <c r="O49" s="305"/>
      <c r="P49" s="306"/>
      <c r="Q49" s="307"/>
      <c r="R49" s="308"/>
      <c r="S49" s="309"/>
      <c r="T49" s="310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2"/>
      <c r="AJ49" s="307"/>
      <c r="AK49" s="308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8"/>
      <c r="AW49" s="308"/>
      <c r="AX49" s="308"/>
      <c r="AY49" s="309"/>
      <c r="AZ49" s="307"/>
      <c r="BA49" s="308"/>
      <c r="BB49" s="308"/>
      <c r="BC49" s="308"/>
      <c r="BD49" s="308"/>
      <c r="BE49" s="308"/>
      <c r="BF49" s="313"/>
    </row>
    <row r="50" spans="3:58" ht="15" customHeight="1" x14ac:dyDescent="0.1">
      <c r="C50" s="275">
        <f>IF(入力!B41="","",入力!B41)</f>
        <v>9</v>
      </c>
      <c r="D50" s="276"/>
      <c r="E50" s="277"/>
      <c r="F50" s="281" t="str">
        <f>IF(入力!C42="","",入力!C41&amp;"　"&amp;入力!E41&amp;"
"&amp;入力!C42&amp;"　"&amp;入力!E42)</f>
        <v>オオシマ　ケイタ
大島　恵太</v>
      </c>
      <c r="G50" s="282"/>
      <c r="H50" s="282"/>
      <c r="I50" s="282"/>
      <c r="J50" s="282"/>
      <c r="K50" s="282"/>
      <c r="L50" s="282"/>
      <c r="M50" s="282"/>
      <c r="N50" s="282"/>
      <c r="O50" s="282"/>
      <c r="P50" s="283"/>
      <c r="Q50" s="287">
        <f>IF(入力!G41="","",入力!G41)</f>
        <v>4</v>
      </c>
      <c r="R50" s="288"/>
      <c r="S50" s="289"/>
      <c r="T50" s="293" t="str">
        <f>IF(入力!I41="","",入力!I41)</f>
        <v>おゆみ野南小学校</v>
      </c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5"/>
      <c r="AJ50" s="287">
        <f>IF(入力!M41="","",入力!M41)</f>
        <v>519839993</v>
      </c>
      <c r="AK50" s="288"/>
      <c r="AL50" s="288"/>
      <c r="AM50" s="288"/>
      <c r="AN50" s="288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9"/>
      <c r="AZ50" s="287">
        <f>IF(入力!P41="","",入力!P41)</f>
        <v>135</v>
      </c>
      <c r="BA50" s="288"/>
      <c r="BB50" s="288"/>
      <c r="BC50" s="288"/>
      <c r="BD50" s="288"/>
      <c r="BE50" s="288"/>
      <c r="BF50" s="299"/>
    </row>
    <row r="51" spans="3:58" ht="15" customHeight="1" x14ac:dyDescent="0.1">
      <c r="C51" s="301"/>
      <c r="D51" s="302"/>
      <c r="E51" s="303"/>
      <c r="F51" s="304"/>
      <c r="G51" s="305"/>
      <c r="H51" s="305"/>
      <c r="I51" s="305"/>
      <c r="J51" s="305"/>
      <c r="K51" s="305"/>
      <c r="L51" s="305"/>
      <c r="M51" s="305"/>
      <c r="N51" s="305"/>
      <c r="O51" s="305"/>
      <c r="P51" s="306"/>
      <c r="Q51" s="307"/>
      <c r="R51" s="308"/>
      <c r="S51" s="309"/>
      <c r="T51" s="310"/>
      <c r="U51" s="311"/>
      <c r="V51" s="311"/>
      <c r="W51" s="311"/>
      <c r="X51" s="311"/>
      <c r="Y51" s="311"/>
      <c r="Z51" s="311"/>
      <c r="AA51" s="311"/>
      <c r="AB51" s="311"/>
      <c r="AC51" s="311"/>
      <c r="AD51" s="311"/>
      <c r="AE51" s="311"/>
      <c r="AF51" s="311"/>
      <c r="AG51" s="311"/>
      <c r="AH51" s="311"/>
      <c r="AI51" s="312"/>
      <c r="AJ51" s="307"/>
      <c r="AK51" s="308"/>
      <c r="AL51" s="308"/>
      <c r="AM51" s="308"/>
      <c r="AN51" s="308"/>
      <c r="AO51" s="308"/>
      <c r="AP51" s="308"/>
      <c r="AQ51" s="308"/>
      <c r="AR51" s="308"/>
      <c r="AS51" s="308"/>
      <c r="AT51" s="308"/>
      <c r="AU51" s="308"/>
      <c r="AV51" s="308"/>
      <c r="AW51" s="308"/>
      <c r="AX51" s="308"/>
      <c r="AY51" s="309"/>
      <c r="AZ51" s="307"/>
      <c r="BA51" s="308"/>
      <c r="BB51" s="308"/>
      <c r="BC51" s="308"/>
      <c r="BD51" s="308"/>
      <c r="BE51" s="308"/>
      <c r="BF51" s="313"/>
    </row>
    <row r="52" spans="3:58" ht="15" customHeight="1" x14ac:dyDescent="0.1">
      <c r="C52" s="275">
        <f>IF(入力!B43="","",入力!B43)</f>
        <v>10</v>
      </c>
      <c r="D52" s="276"/>
      <c r="E52" s="277"/>
      <c r="F52" s="281" t="str">
        <f>IF(入力!C44="","",入力!C43&amp;"　"&amp;入力!E43&amp;"
"&amp;入力!C44&amp;"　"&amp;入力!E44)</f>
        <v>アキモト　リン
秋元　麟</v>
      </c>
      <c r="G52" s="282"/>
      <c r="H52" s="282"/>
      <c r="I52" s="282"/>
      <c r="J52" s="282"/>
      <c r="K52" s="282"/>
      <c r="L52" s="282"/>
      <c r="M52" s="282"/>
      <c r="N52" s="282"/>
      <c r="O52" s="282"/>
      <c r="P52" s="283"/>
      <c r="Q52" s="287">
        <f>IF(入力!G43="","",入力!G43)</f>
        <v>4</v>
      </c>
      <c r="R52" s="288"/>
      <c r="S52" s="289"/>
      <c r="T52" s="293" t="str">
        <f>IF(入力!I43="","",入力!I43)</f>
        <v>都小学校</v>
      </c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5"/>
      <c r="AJ52" s="287">
        <f>IF(入力!M43="","",入力!M43)</f>
        <v>520396416</v>
      </c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88"/>
      <c r="AV52" s="288"/>
      <c r="AW52" s="288"/>
      <c r="AX52" s="288"/>
      <c r="AY52" s="289"/>
      <c r="AZ52" s="287">
        <f>IF(入力!P43="","",入力!P43)</f>
        <v>129</v>
      </c>
      <c r="BA52" s="288"/>
      <c r="BB52" s="288"/>
      <c r="BC52" s="288"/>
      <c r="BD52" s="288"/>
      <c r="BE52" s="288"/>
      <c r="BF52" s="299"/>
    </row>
    <row r="53" spans="3:58" ht="15" customHeight="1" x14ac:dyDescent="0.1">
      <c r="C53" s="301"/>
      <c r="D53" s="302"/>
      <c r="E53" s="303"/>
      <c r="F53" s="304"/>
      <c r="G53" s="305"/>
      <c r="H53" s="305"/>
      <c r="I53" s="305"/>
      <c r="J53" s="305"/>
      <c r="K53" s="305"/>
      <c r="L53" s="305"/>
      <c r="M53" s="305"/>
      <c r="N53" s="305"/>
      <c r="O53" s="305"/>
      <c r="P53" s="306"/>
      <c r="Q53" s="307"/>
      <c r="R53" s="308"/>
      <c r="S53" s="309"/>
      <c r="T53" s="310"/>
      <c r="U53" s="311"/>
      <c r="V53" s="311"/>
      <c r="W53" s="311"/>
      <c r="X53" s="311"/>
      <c r="Y53" s="311"/>
      <c r="Z53" s="311"/>
      <c r="AA53" s="311"/>
      <c r="AB53" s="311"/>
      <c r="AC53" s="311"/>
      <c r="AD53" s="311"/>
      <c r="AE53" s="311"/>
      <c r="AF53" s="311"/>
      <c r="AG53" s="311"/>
      <c r="AH53" s="311"/>
      <c r="AI53" s="312"/>
      <c r="AJ53" s="307"/>
      <c r="AK53" s="308"/>
      <c r="AL53" s="308"/>
      <c r="AM53" s="308"/>
      <c r="AN53" s="308"/>
      <c r="AO53" s="308"/>
      <c r="AP53" s="308"/>
      <c r="AQ53" s="308"/>
      <c r="AR53" s="308"/>
      <c r="AS53" s="308"/>
      <c r="AT53" s="308"/>
      <c r="AU53" s="308"/>
      <c r="AV53" s="308"/>
      <c r="AW53" s="308"/>
      <c r="AX53" s="308"/>
      <c r="AY53" s="309"/>
      <c r="AZ53" s="307"/>
      <c r="BA53" s="308"/>
      <c r="BB53" s="308"/>
      <c r="BC53" s="308"/>
      <c r="BD53" s="308"/>
      <c r="BE53" s="308"/>
      <c r="BF53" s="313"/>
    </row>
    <row r="54" spans="3:58" ht="15" customHeight="1" x14ac:dyDescent="0.1">
      <c r="C54" s="275" t="str">
        <f>IF(入力!B45="","",入力!B45)</f>
        <v/>
      </c>
      <c r="D54" s="276"/>
      <c r="E54" s="277"/>
      <c r="F54" s="281" t="str">
        <f>IF(入力!C46="","",入力!C45&amp;"　"&amp;入力!E45&amp;"
"&amp;入力!C46&amp;"　"&amp;入力!E46)</f>
        <v/>
      </c>
      <c r="G54" s="282"/>
      <c r="H54" s="282"/>
      <c r="I54" s="282"/>
      <c r="J54" s="282"/>
      <c r="K54" s="282"/>
      <c r="L54" s="282"/>
      <c r="M54" s="282"/>
      <c r="N54" s="282"/>
      <c r="O54" s="282"/>
      <c r="P54" s="283"/>
      <c r="Q54" s="287" t="str">
        <f>IF(入力!G45="","",入力!G45)</f>
        <v/>
      </c>
      <c r="R54" s="288"/>
      <c r="S54" s="289"/>
      <c r="T54" s="293" t="str">
        <f>IF(入力!I45="","",入力!I45)</f>
        <v/>
      </c>
      <c r="U54" s="294"/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5"/>
      <c r="AJ54" s="287" t="str">
        <f>IF(入力!M45="","",入力!M45)</f>
        <v/>
      </c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9"/>
      <c r="AZ54" s="287" t="str">
        <f>IF(入力!P45="","",入力!P45)</f>
        <v/>
      </c>
      <c r="BA54" s="288"/>
      <c r="BB54" s="288"/>
      <c r="BC54" s="288"/>
      <c r="BD54" s="288"/>
      <c r="BE54" s="288"/>
      <c r="BF54" s="299"/>
    </row>
    <row r="55" spans="3:58" ht="15" customHeight="1" x14ac:dyDescent="0.1">
      <c r="C55" s="301"/>
      <c r="D55" s="302"/>
      <c r="E55" s="303"/>
      <c r="F55" s="304"/>
      <c r="G55" s="305"/>
      <c r="H55" s="305"/>
      <c r="I55" s="305"/>
      <c r="J55" s="305"/>
      <c r="K55" s="305"/>
      <c r="L55" s="305"/>
      <c r="M55" s="305"/>
      <c r="N55" s="305"/>
      <c r="O55" s="305"/>
      <c r="P55" s="306"/>
      <c r="Q55" s="307"/>
      <c r="R55" s="308"/>
      <c r="S55" s="309"/>
      <c r="T55" s="310"/>
      <c r="U55" s="311"/>
      <c r="V55" s="311"/>
      <c r="W55" s="311"/>
      <c r="X55" s="311"/>
      <c r="Y55" s="311"/>
      <c r="Z55" s="311"/>
      <c r="AA55" s="311"/>
      <c r="AB55" s="311"/>
      <c r="AC55" s="311"/>
      <c r="AD55" s="311"/>
      <c r="AE55" s="311"/>
      <c r="AF55" s="311"/>
      <c r="AG55" s="311"/>
      <c r="AH55" s="311"/>
      <c r="AI55" s="312"/>
      <c r="AJ55" s="307"/>
      <c r="AK55" s="30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9"/>
      <c r="AZ55" s="307"/>
      <c r="BA55" s="308"/>
      <c r="BB55" s="308"/>
      <c r="BC55" s="308"/>
      <c r="BD55" s="308"/>
      <c r="BE55" s="308"/>
      <c r="BF55" s="313"/>
    </row>
    <row r="56" spans="3:58" ht="15" customHeight="1" x14ac:dyDescent="0.1">
      <c r="C56" s="275" t="str">
        <f>IF(入力!B47="","",入力!B47)</f>
        <v/>
      </c>
      <c r="D56" s="276"/>
      <c r="E56" s="277"/>
      <c r="F56" s="281" t="str">
        <f>IF(入力!C48="","",入力!C47&amp;"　"&amp;入力!E47&amp;"
"&amp;入力!C48&amp;"　"&amp;入力!E48)</f>
        <v/>
      </c>
      <c r="G56" s="282"/>
      <c r="H56" s="282"/>
      <c r="I56" s="282"/>
      <c r="J56" s="282"/>
      <c r="K56" s="282"/>
      <c r="L56" s="282"/>
      <c r="M56" s="282"/>
      <c r="N56" s="282"/>
      <c r="O56" s="282"/>
      <c r="P56" s="283"/>
      <c r="Q56" s="287" t="str">
        <f>IF(入力!G47="","",入力!G47)</f>
        <v/>
      </c>
      <c r="R56" s="288"/>
      <c r="S56" s="289"/>
      <c r="T56" s="293" t="str">
        <f>IF(入力!I47="","",入力!I47)</f>
        <v/>
      </c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5"/>
      <c r="AJ56" s="287" t="str">
        <f>IF(入力!M47="","",入力!M47)</f>
        <v/>
      </c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88"/>
      <c r="AW56" s="288"/>
      <c r="AX56" s="288"/>
      <c r="AY56" s="289"/>
      <c r="AZ56" s="287" t="str">
        <f>IF(入力!P47="","",入力!P47)</f>
        <v/>
      </c>
      <c r="BA56" s="288"/>
      <c r="BB56" s="288"/>
      <c r="BC56" s="288"/>
      <c r="BD56" s="288"/>
      <c r="BE56" s="288"/>
      <c r="BF56" s="299"/>
    </row>
    <row r="57" spans="3:58" ht="15" customHeight="1" thickBot="1" x14ac:dyDescent="0.15">
      <c r="C57" s="278"/>
      <c r="D57" s="279"/>
      <c r="E57" s="280"/>
      <c r="F57" s="284"/>
      <c r="G57" s="285"/>
      <c r="H57" s="285"/>
      <c r="I57" s="285"/>
      <c r="J57" s="285"/>
      <c r="K57" s="285"/>
      <c r="L57" s="285"/>
      <c r="M57" s="285"/>
      <c r="N57" s="285"/>
      <c r="O57" s="285"/>
      <c r="P57" s="286"/>
      <c r="Q57" s="290"/>
      <c r="R57" s="291"/>
      <c r="S57" s="292"/>
      <c r="T57" s="296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8"/>
      <c r="AJ57" s="290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2"/>
      <c r="AZ57" s="290"/>
      <c r="BA57" s="291"/>
      <c r="BB57" s="291"/>
      <c r="BC57" s="291"/>
      <c r="BD57" s="291"/>
      <c r="BE57" s="291"/>
      <c r="BF57" s="300"/>
    </row>
    <row r="58" spans="3:58" ht="5.25" customHeight="1" x14ac:dyDescent="0.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1">
      <c r="C59" s="22" t="s">
        <v>54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1">
      <c r="C60" s="22" t="s">
        <v>55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1">
      <c r="C61" s="22" t="s">
        <v>56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1">
      <c r="C62" s="22" t="s">
        <v>57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1">
      <c r="C63" s="22" t="s">
        <v>58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59</v>
      </c>
      <c r="BF63" s="314"/>
    </row>
    <row r="64" spans="3:58" x14ac:dyDescent="0.1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60</v>
      </c>
      <c r="AL64" s="22"/>
      <c r="AM64" s="22"/>
      <c r="AN64" s="22"/>
      <c r="AO64" s="22"/>
      <c r="AP64" s="22"/>
      <c r="AQ64" s="22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</row>
    <row r="65" spans="3:58" x14ac:dyDescent="0.1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22" width="6.6796875" style="1" customWidth="1"/>
    <col min="23" max="16384" width="8.99609375" style="1"/>
  </cols>
  <sheetData>
    <row r="1" spans="1:15" ht="29.25" x14ac:dyDescent="0.1">
      <c r="A1" s="428" t="s">
        <v>21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 x14ac:dyDescent="0.1">
      <c r="A2" s="257" t="s">
        <v>0</v>
      </c>
      <c r="B2" s="257"/>
      <c r="C2" s="268" t="str">
        <f>IF(入力!C3="","",入力!C3)</f>
        <v>スターキッズ</v>
      </c>
      <c r="D2" s="268"/>
      <c r="E2" s="268"/>
      <c r="F2" s="268"/>
      <c r="G2" s="268"/>
      <c r="H2" s="268"/>
      <c r="I2" s="268"/>
      <c r="J2" s="257" t="str">
        <f>IF(入力!J3="","",入力!J3)</f>
        <v>男子</v>
      </c>
      <c r="K2" s="257"/>
      <c r="L2" s="257"/>
      <c r="M2" s="257"/>
      <c r="N2" s="257"/>
      <c r="O2" s="257"/>
    </row>
    <row r="3" spans="1:15" ht="14.45" customHeight="1" x14ac:dyDescent="0.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 x14ac:dyDescent="0.1">
      <c r="A4" s="257" t="s">
        <v>13</v>
      </c>
      <c r="B4" s="257"/>
      <c r="C4" s="269">
        <f>IF(入力!C4="","",IF(入力!C5="",入力!C4,入力!C4&amp;"　　"&amp;入力!C5))</f>
        <v>430681634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 x14ac:dyDescent="0.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19</v>
      </c>
      <c r="K5" s="273"/>
      <c r="L5" s="273"/>
      <c r="M5" s="273"/>
      <c r="N5" s="273"/>
      <c r="O5" s="274"/>
    </row>
    <row r="6" spans="1:15" ht="12" customHeight="1" x14ac:dyDescent="0.1">
      <c r="A6" s="257" t="s">
        <v>1</v>
      </c>
      <c r="B6" s="257"/>
      <c r="C6" s="258" t="str">
        <f>IF(入力!C8="","",入力!C8&amp;"　"&amp;入力!E8)</f>
        <v>斉藤　清隆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 x14ac:dyDescent="0.1">
      <c r="A7" s="257"/>
      <c r="B7" s="257"/>
      <c r="C7" s="260"/>
      <c r="D7" s="261"/>
      <c r="E7" s="261"/>
      <c r="F7" s="261"/>
      <c r="G7" s="265">
        <f>IF(入力!G7="","",入力!G7)</f>
        <v>505896994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428598</v>
      </c>
      <c r="N7" s="265"/>
      <c r="O7" s="265"/>
    </row>
    <row r="8" spans="1:15" ht="13.5" customHeight="1" x14ac:dyDescent="0.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 x14ac:dyDescent="0.1">
      <c r="A9" s="257" t="s">
        <v>2</v>
      </c>
      <c r="B9" s="257"/>
      <c r="C9" s="258" t="str">
        <f>IF(入力!C10="","",入力!C10&amp;"　"&amp;入力!E10)</f>
        <v>熊川　昭彦</v>
      </c>
      <c r="D9" s="259"/>
      <c r="E9" s="259"/>
      <c r="F9" s="259"/>
      <c r="G9" s="265">
        <f>IF(入力!G9="","",入力!G9)</f>
        <v>519125843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 x14ac:dyDescent="0.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 x14ac:dyDescent="0.1">
      <c r="A11" s="257" t="s">
        <v>3</v>
      </c>
      <c r="B11" s="257"/>
      <c r="C11" s="258" t="str">
        <f>IF(入力!C12="","",入力!C12&amp;"　"&amp;入力!E12)</f>
        <v>大島　智美</v>
      </c>
      <c r="D11" s="259"/>
      <c r="E11" s="259"/>
      <c r="F11" s="259"/>
      <c r="G11" s="265">
        <f>IF(入力!G11="","",入力!G11)</f>
        <v>520423679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 x14ac:dyDescent="0.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 x14ac:dyDescent="0.1">
      <c r="A13" s="257" t="s">
        <v>4</v>
      </c>
      <c r="B13" s="257"/>
      <c r="C13" s="258" t="str">
        <f>IF(入力!C14="","",入力!C14&amp;"　"&amp;入力!E14)</f>
        <v>大島　智美</v>
      </c>
      <c r="D13" s="259"/>
      <c r="E13" s="259"/>
      <c r="F13" s="259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 x14ac:dyDescent="0.1">
      <c r="A14" s="257"/>
      <c r="B14" s="257"/>
      <c r="C14" s="262"/>
      <c r="D14" s="263"/>
      <c r="E14" s="263"/>
      <c r="F14" s="263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 x14ac:dyDescent="0.1">
      <c r="A15" s="257" t="s">
        <v>5</v>
      </c>
      <c r="B15" s="257"/>
      <c r="C15" s="258" t="str">
        <f>IF(入力!C16="","",入力!C16&amp;"　"&amp;入力!E16)</f>
        <v>斉藤　きよ子</v>
      </c>
      <c r="D15" s="259"/>
      <c r="E15" s="259"/>
      <c r="F15" s="266" t="s">
        <v>18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 x14ac:dyDescent="0.1">
      <c r="A16" s="257"/>
      <c r="B16" s="257"/>
      <c r="C16" s="262"/>
      <c r="D16" s="263"/>
      <c r="E16" s="263"/>
      <c r="F16" s="267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 x14ac:dyDescent="0.1">
      <c r="A17" s="257" t="s">
        <v>6</v>
      </c>
      <c r="B17" s="257"/>
      <c r="C17" s="268" t="str">
        <f>IF(入力!C17="","",入力!C17&amp;"　"&amp;入力!E17)</f>
        <v>千葉市中央区矢作町926−1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 x14ac:dyDescent="0.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 x14ac:dyDescent="0.1">
      <c r="A19" s="257" t="s">
        <v>7</v>
      </c>
      <c r="B19" s="257"/>
      <c r="C19" s="268" t="str">
        <f>IF(入力!C19="","",入力!C19&amp;"　"&amp;入力!E19)</f>
        <v>090-2745-2027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 x14ac:dyDescent="0.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 x14ac:dyDescent="0.1">
      <c r="A21" s="257" t="s">
        <v>8</v>
      </c>
      <c r="B21" s="257"/>
      <c r="C21" s="268" t="str">
        <f>IF(入力!C21="","",入力!C21&amp;"－"&amp;入力!E21&amp;"－"&amp;入力!G21)</f>
        <v>90－2745－2027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 x14ac:dyDescent="0.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 x14ac:dyDescent="0.1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 x14ac:dyDescent="0.1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 x14ac:dyDescent="0.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鈴木　颯剣</v>
      </c>
      <c r="D25" s="259"/>
      <c r="E25" s="259"/>
      <c r="F25" s="259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有吉小学校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515780824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 x14ac:dyDescent="0.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 x14ac:dyDescent="0.1">
      <c r="A27" s="257">
        <v>2</v>
      </c>
      <c r="B27" s="257">
        <f>IF(入力!B27="","",入力!B27)</f>
        <v>2</v>
      </c>
      <c r="C27" s="258" t="str">
        <f>IF(入力!C28="","",入力!C28&amp;"　"&amp;入力!E28)</f>
        <v>山本　悠斗</v>
      </c>
      <c r="D27" s="259"/>
      <c r="E27" s="259"/>
      <c r="F27" s="259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千城台わかば小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516686897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 x14ac:dyDescent="0.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 x14ac:dyDescent="0.1">
      <c r="A29" s="257">
        <v>3</v>
      </c>
      <c r="B29" s="257">
        <f>IF(入力!B29="","",入力!B29)</f>
        <v>3</v>
      </c>
      <c r="C29" s="258" t="str">
        <f>IF(入力!C30="","",入力!C30&amp;"　"&amp;入力!E30)</f>
        <v>石井　楓</v>
      </c>
      <c r="D29" s="259"/>
      <c r="E29" s="259"/>
      <c r="F29" s="259"/>
      <c r="G29" s="257">
        <f>IF(入力!G29="","",入力!G29)</f>
        <v>6</v>
      </c>
      <c r="H29" s="257" t="str">
        <f>IF(入力!H29="","",入力!H29)</f>
        <v/>
      </c>
      <c r="I29" s="257" t="str">
        <f>IF(入力!I29="","",入力!I29)</f>
        <v>寒川小学校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518705169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 x14ac:dyDescent="0.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 x14ac:dyDescent="0.1">
      <c r="A31" s="257">
        <v>4</v>
      </c>
      <c r="B31" s="257">
        <f>IF(入力!B31="","",入力!B31)</f>
        <v>4</v>
      </c>
      <c r="C31" s="258" t="str">
        <f>IF(入力!C32="","",入力!C32&amp;"　"&amp;入力!E32)</f>
        <v>中川　和士</v>
      </c>
      <c r="D31" s="259"/>
      <c r="E31" s="259"/>
      <c r="F31" s="259"/>
      <c r="G31" s="257">
        <f>IF(入力!G31="","",入力!G31)</f>
        <v>6</v>
      </c>
      <c r="H31" s="257" t="str">
        <f>IF(入力!H31="","",入力!H31)</f>
        <v/>
      </c>
      <c r="I31" s="257" t="str">
        <f>IF(入力!I31="","",入力!I31)</f>
        <v>泉谷小学校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519874697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 x14ac:dyDescent="0.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 x14ac:dyDescent="0.1">
      <c r="A33" s="257">
        <v>5</v>
      </c>
      <c r="B33" s="257">
        <f>IF(入力!B33="","",入力!B33)</f>
        <v>5</v>
      </c>
      <c r="C33" s="258" t="str">
        <f>IF(入力!C34="","",入力!C34&amp;"　"&amp;入力!E34)</f>
        <v>佐藤　陽向</v>
      </c>
      <c r="D33" s="259"/>
      <c r="E33" s="259"/>
      <c r="F33" s="259"/>
      <c r="G33" s="257">
        <f>IF(入力!G33="","",入力!G33)</f>
        <v>5</v>
      </c>
      <c r="H33" s="257" t="str">
        <f>IF(入力!H33="","",入力!H33)</f>
        <v/>
      </c>
      <c r="I33" s="257" t="str">
        <f>IF(入力!I33="","",入力!I33)</f>
        <v>星久喜小学校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518161903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 x14ac:dyDescent="0.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 x14ac:dyDescent="0.1">
      <c r="A35" s="257">
        <v>6</v>
      </c>
      <c r="B35" s="257">
        <f>IF(入力!B35="","",入力!B35)</f>
        <v>6</v>
      </c>
      <c r="C35" s="258" t="str">
        <f>IF(入力!C36="","",入力!C36&amp;"　"&amp;入力!E36)</f>
        <v>熊川　聖梛</v>
      </c>
      <c r="D35" s="259"/>
      <c r="E35" s="259"/>
      <c r="F35" s="259"/>
      <c r="G35" s="257">
        <f>IF(入力!G35="","",入力!G35)</f>
        <v>5</v>
      </c>
      <c r="H35" s="257" t="str">
        <f>IF(入力!H35="","",入力!H35)</f>
        <v/>
      </c>
      <c r="I35" s="257" t="str">
        <f>IF(入力!I35="","",入力!I35)</f>
        <v>北貝塚小学校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518922818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 x14ac:dyDescent="0.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 x14ac:dyDescent="0.1">
      <c r="A37" s="257">
        <v>7</v>
      </c>
      <c r="B37" s="257">
        <f>IF(入力!B37="","",入力!B37)</f>
        <v>7</v>
      </c>
      <c r="C37" s="258" t="str">
        <f>IF(入力!C38="","",入力!C38&amp;"　"&amp;入力!E38)</f>
        <v>大島　陸翔</v>
      </c>
      <c r="D37" s="259"/>
      <c r="E37" s="259"/>
      <c r="F37" s="259"/>
      <c r="G37" s="257">
        <f>IF(入力!G37="","",入力!G37)</f>
        <v>5</v>
      </c>
      <c r="H37" s="257" t="str">
        <f>IF(入力!H37="","",入力!H37)</f>
        <v/>
      </c>
      <c r="I37" s="257" t="str">
        <f>IF(入力!I37="","",入力!I37)</f>
        <v>おゆみ野南小学校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519839986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 x14ac:dyDescent="0.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 x14ac:dyDescent="0.1">
      <c r="A39" s="257">
        <v>8</v>
      </c>
      <c r="B39" s="257">
        <f>IF(入力!B39="","",入力!B39)</f>
        <v>8</v>
      </c>
      <c r="C39" s="258" t="str">
        <f>IF(入力!C40="","",入力!C40&amp;"　"&amp;入力!E40)</f>
        <v>早川　明希音</v>
      </c>
      <c r="D39" s="259"/>
      <c r="E39" s="259"/>
      <c r="F39" s="259"/>
      <c r="G39" s="257">
        <f>IF(入力!G39="","",入力!G39)</f>
        <v>4</v>
      </c>
      <c r="H39" s="257" t="str">
        <f>IF(入力!H39="","",入力!H39)</f>
        <v/>
      </c>
      <c r="I39" s="257" t="str">
        <f>IF(入力!I39="","",入力!I39)</f>
        <v>星久喜小学校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518028459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 x14ac:dyDescent="0.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 x14ac:dyDescent="0.1">
      <c r="A41" s="257">
        <v>9</v>
      </c>
      <c r="B41" s="257">
        <f>IF(入力!B41="","",入力!B41)</f>
        <v>9</v>
      </c>
      <c r="C41" s="258" t="str">
        <f>IF(入力!C42="","",入力!C42&amp;"　"&amp;入力!E42)</f>
        <v>大島　恵太</v>
      </c>
      <c r="D41" s="259"/>
      <c r="E41" s="259"/>
      <c r="F41" s="259"/>
      <c r="G41" s="257">
        <f>IF(入力!G41="","",入力!G41)</f>
        <v>4</v>
      </c>
      <c r="H41" s="257" t="str">
        <f>IF(入力!H41="","",入力!H41)</f>
        <v/>
      </c>
      <c r="I41" s="257" t="str">
        <f>IF(入力!I41="","",入力!I41)</f>
        <v>おゆみ野南小学校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519839993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 x14ac:dyDescent="0.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 x14ac:dyDescent="0.1">
      <c r="A43" s="257">
        <v>10</v>
      </c>
      <c r="B43" s="257">
        <f>IF(入力!B43="","",入力!B43)</f>
        <v>10</v>
      </c>
      <c r="C43" s="258" t="str">
        <f>IF(入力!C44="","",入力!C44&amp;"　"&amp;入力!E44)</f>
        <v>秋元　麟</v>
      </c>
      <c r="D43" s="259"/>
      <c r="E43" s="259"/>
      <c r="F43" s="259"/>
      <c r="G43" s="257">
        <f>IF(入力!G43="","",入力!G43)</f>
        <v>4</v>
      </c>
      <c r="H43" s="257" t="str">
        <f>IF(入力!H43="","",入力!H43)</f>
        <v/>
      </c>
      <c r="I43" s="257" t="str">
        <f>IF(入力!I43="","",入力!I43)</f>
        <v>都小学校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520396416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 x14ac:dyDescent="0.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 x14ac:dyDescent="0.1">
      <c r="A45" s="257">
        <v>11</v>
      </c>
      <c r="B45" s="257" t="str">
        <f>IF(入力!B45="","",入力!B45)</f>
        <v/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 x14ac:dyDescent="0.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 x14ac:dyDescent="0.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 x14ac:dyDescent="0.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 x14ac:dyDescent="0.1">
      <c r="A49" s="257">
        <v>13</v>
      </c>
      <c r="B49" s="257" t="str">
        <f>IF(入力!B49="","",入力!B49)</f>
        <v/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 x14ac:dyDescent="0.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 x14ac:dyDescent="0.1">
      <c r="A51" s="257">
        <v>14</v>
      </c>
      <c r="B51" s="257" t="str">
        <f>IF(入力!B51="","",入力!B51)</f>
        <v/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 x14ac:dyDescent="0.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 x14ac:dyDescent="0.1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 x14ac:dyDescent="0.1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22" width="6.6796875" style="1" customWidth="1"/>
    <col min="23" max="16384" width="8.99609375" style="1"/>
  </cols>
  <sheetData>
    <row r="1" spans="1:15" ht="29.25" x14ac:dyDescent="0.1">
      <c r="A1" s="428" t="s">
        <v>22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 x14ac:dyDescent="0.1">
      <c r="A2" s="257" t="s">
        <v>0</v>
      </c>
      <c r="B2" s="257"/>
      <c r="C2" s="268" t="str">
        <f>IF(入力!C3="","",入力!C3)</f>
        <v>スターキッズ</v>
      </c>
      <c r="D2" s="268"/>
      <c r="E2" s="268"/>
      <c r="F2" s="268"/>
      <c r="G2" s="268"/>
      <c r="H2" s="268"/>
      <c r="I2" s="268"/>
      <c r="J2" s="257" t="str">
        <f>IF(入力!J3="","",入力!J3)</f>
        <v>男子</v>
      </c>
      <c r="K2" s="257"/>
      <c r="L2" s="257"/>
      <c r="M2" s="257"/>
      <c r="N2" s="257"/>
      <c r="O2" s="257"/>
    </row>
    <row r="3" spans="1:15" ht="14.45" customHeight="1" x14ac:dyDescent="0.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 x14ac:dyDescent="0.1">
      <c r="A4" s="257" t="s">
        <v>13</v>
      </c>
      <c r="B4" s="257"/>
      <c r="C4" s="269">
        <f>IF(入力!C4="","",IF(入力!C5="",入力!C4,入力!C4&amp;"　　"&amp;入力!C5))</f>
        <v>430681634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 x14ac:dyDescent="0.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19</v>
      </c>
      <c r="K5" s="273"/>
      <c r="L5" s="273"/>
      <c r="M5" s="273"/>
      <c r="N5" s="273"/>
      <c r="O5" s="274"/>
    </row>
    <row r="6" spans="1:15" ht="12" customHeight="1" x14ac:dyDescent="0.1">
      <c r="A6" s="257" t="s">
        <v>1</v>
      </c>
      <c r="B6" s="257"/>
      <c r="C6" s="258" t="str">
        <f>IF(入力!C8="","",入力!C8&amp;"　"&amp;入力!E8)</f>
        <v>斉藤　清隆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 x14ac:dyDescent="0.1">
      <c r="A7" s="257"/>
      <c r="B7" s="257"/>
      <c r="C7" s="260"/>
      <c r="D7" s="261"/>
      <c r="E7" s="261"/>
      <c r="F7" s="261"/>
      <c r="G7" s="265">
        <f>IF(入力!G7="","",入力!G7)</f>
        <v>505896994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428598</v>
      </c>
      <c r="N7" s="265"/>
      <c r="O7" s="265"/>
    </row>
    <row r="8" spans="1:15" ht="13.5" customHeight="1" x14ac:dyDescent="0.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 x14ac:dyDescent="0.1">
      <c r="A9" s="257" t="s">
        <v>2</v>
      </c>
      <c r="B9" s="257"/>
      <c r="C9" s="258" t="str">
        <f>IF(入力!C10="","",入力!C10&amp;"　"&amp;入力!E10)</f>
        <v>熊川　昭彦</v>
      </c>
      <c r="D9" s="259"/>
      <c r="E9" s="259"/>
      <c r="F9" s="259"/>
      <c r="G9" s="265">
        <f>IF(入力!G9="","",入力!G9)</f>
        <v>519125843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 x14ac:dyDescent="0.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 x14ac:dyDescent="0.1">
      <c r="A11" s="257" t="s">
        <v>3</v>
      </c>
      <c r="B11" s="257"/>
      <c r="C11" s="258" t="str">
        <f>IF(入力!C12="","",入力!C12&amp;"　"&amp;入力!E12)</f>
        <v>大島　智美</v>
      </c>
      <c r="D11" s="259"/>
      <c r="E11" s="259"/>
      <c r="F11" s="259"/>
      <c r="G11" s="265">
        <f>IF(入力!G11="","",入力!G11)</f>
        <v>520423679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 x14ac:dyDescent="0.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 x14ac:dyDescent="0.1">
      <c r="A13" s="257" t="s">
        <v>4</v>
      </c>
      <c r="B13" s="257"/>
      <c r="C13" s="258" t="str">
        <f>IF(入力!C14="","",入力!C14&amp;"　"&amp;入力!E14)</f>
        <v>大島　智美</v>
      </c>
      <c r="D13" s="259"/>
      <c r="E13" s="259"/>
      <c r="F13" s="259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 x14ac:dyDescent="0.1">
      <c r="A14" s="257"/>
      <c r="B14" s="257"/>
      <c r="C14" s="262"/>
      <c r="D14" s="263"/>
      <c r="E14" s="263"/>
      <c r="F14" s="263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 x14ac:dyDescent="0.1">
      <c r="A15" s="257" t="s">
        <v>5</v>
      </c>
      <c r="B15" s="257"/>
      <c r="C15" s="258" t="str">
        <f>IF(入力!C16="","",入力!C16&amp;"　"&amp;入力!E16)</f>
        <v>斉藤　きよ子</v>
      </c>
      <c r="D15" s="259"/>
      <c r="E15" s="259"/>
      <c r="F15" s="266" t="s">
        <v>18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 x14ac:dyDescent="0.1">
      <c r="A16" s="257"/>
      <c r="B16" s="257"/>
      <c r="C16" s="262"/>
      <c r="D16" s="263"/>
      <c r="E16" s="263"/>
      <c r="F16" s="267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 x14ac:dyDescent="0.1">
      <c r="A17" s="257" t="s">
        <v>6</v>
      </c>
      <c r="B17" s="257"/>
      <c r="C17" s="268" t="str">
        <f>IF(入力!C17="","",入力!C17&amp;"　"&amp;入力!E17)</f>
        <v>千葉市中央区矢作町926−1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 x14ac:dyDescent="0.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 x14ac:dyDescent="0.1">
      <c r="A19" s="257" t="s">
        <v>7</v>
      </c>
      <c r="B19" s="257"/>
      <c r="C19" s="268" t="str">
        <f>IF(入力!C19="","",入力!C19&amp;"　"&amp;入力!E19)</f>
        <v>090-2745-2027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 x14ac:dyDescent="0.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 x14ac:dyDescent="0.1">
      <c r="A21" s="257" t="s">
        <v>8</v>
      </c>
      <c r="B21" s="257"/>
      <c r="C21" s="268" t="str">
        <f>IF(入力!C21="","",入力!C21&amp;"－"&amp;入力!E21&amp;"－"&amp;入力!G21)</f>
        <v>90－2745－2027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 x14ac:dyDescent="0.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 x14ac:dyDescent="0.1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 x14ac:dyDescent="0.1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 x14ac:dyDescent="0.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鈴木　颯剣</v>
      </c>
      <c r="D25" s="259"/>
      <c r="E25" s="259"/>
      <c r="F25" s="259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有吉小学校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515780824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 x14ac:dyDescent="0.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 x14ac:dyDescent="0.1">
      <c r="A27" s="257">
        <v>2</v>
      </c>
      <c r="B27" s="257">
        <f>IF(入力!B27="","",入力!B27)</f>
        <v>2</v>
      </c>
      <c r="C27" s="258" t="str">
        <f>IF(入力!C28="","",入力!C28&amp;"　"&amp;入力!E28)</f>
        <v>山本　悠斗</v>
      </c>
      <c r="D27" s="259"/>
      <c r="E27" s="259"/>
      <c r="F27" s="259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千城台わかば小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516686897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 x14ac:dyDescent="0.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 x14ac:dyDescent="0.1">
      <c r="A29" s="257">
        <v>3</v>
      </c>
      <c r="B29" s="257">
        <f>IF(入力!B29="","",入力!B29)</f>
        <v>3</v>
      </c>
      <c r="C29" s="258" t="str">
        <f>IF(入力!C30="","",入力!C30&amp;"　"&amp;入力!E30)</f>
        <v>石井　楓</v>
      </c>
      <c r="D29" s="259"/>
      <c r="E29" s="259"/>
      <c r="F29" s="259"/>
      <c r="G29" s="257">
        <f>IF(入力!G29="","",入力!G29)</f>
        <v>6</v>
      </c>
      <c r="H29" s="257" t="str">
        <f>IF(入力!H29="","",入力!H29)</f>
        <v/>
      </c>
      <c r="I29" s="257" t="str">
        <f>IF(入力!I29="","",入力!I29)</f>
        <v>寒川小学校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518705169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 x14ac:dyDescent="0.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 x14ac:dyDescent="0.1">
      <c r="A31" s="257">
        <v>4</v>
      </c>
      <c r="B31" s="257">
        <f>IF(入力!B31="","",入力!B31)</f>
        <v>4</v>
      </c>
      <c r="C31" s="258" t="str">
        <f>IF(入力!C32="","",入力!C32&amp;"　"&amp;入力!E32)</f>
        <v>中川　和士</v>
      </c>
      <c r="D31" s="259"/>
      <c r="E31" s="259"/>
      <c r="F31" s="259"/>
      <c r="G31" s="257">
        <f>IF(入力!G31="","",入力!G31)</f>
        <v>6</v>
      </c>
      <c r="H31" s="257" t="str">
        <f>IF(入力!H31="","",入力!H31)</f>
        <v/>
      </c>
      <c r="I31" s="257" t="str">
        <f>IF(入力!I31="","",入力!I31)</f>
        <v>泉谷小学校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519874697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 x14ac:dyDescent="0.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 x14ac:dyDescent="0.1">
      <c r="A33" s="257">
        <v>5</v>
      </c>
      <c r="B33" s="257">
        <f>IF(入力!B33="","",入力!B33)</f>
        <v>5</v>
      </c>
      <c r="C33" s="258" t="str">
        <f>IF(入力!C34="","",入力!C34&amp;"　"&amp;入力!E34)</f>
        <v>佐藤　陽向</v>
      </c>
      <c r="D33" s="259"/>
      <c r="E33" s="259"/>
      <c r="F33" s="259"/>
      <c r="G33" s="257">
        <f>IF(入力!G33="","",入力!G33)</f>
        <v>5</v>
      </c>
      <c r="H33" s="257" t="str">
        <f>IF(入力!H33="","",入力!H33)</f>
        <v/>
      </c>
      <c r="I33" s="257" t="str">
        <f>IF(入力!I33="","",入力!I33)</f>
        <v>星久喜小学校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518161903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 x14ac:dyDescent="0.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 x14ac:dyDescent="0.1">
      <c r="A35" s="257">
        <v>6</v>
      </c>
      <c r="B35" s="257">
        <f>IF(入力!B35="","",入力!B35)</f>
        <v>6</v>
      </c>
      <c r="C35" s="258" t="str">
        <f>IF(入力!C36="","",入力!C36&amp;"　"&amp;入力!E36)</f>
        <v>熊川　聖梛</v>
      </c>
      <c r="D35" s="259"/>
      <c r="E35" s="259"/>
      <c r="F35" s="259"/>
      <c r="G35" s="257">
        <f>IF(入力!G35="","",入力!G35)</f>
        <v>5</v>
      </c>
      <c r="H35" s="257" t="str">
        <f>IF(入力!H35="","",入力!H35)</f>
        <v/>
      </c>
      <c r="I35" s="257" t="str">
        <f>IF(入力!I35="","",入力!I35)</f>
        <v>北貝塚小学校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518922818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 x14ac:dyDescent="0.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 x14ac:dyDescent="0.1">
      <c r="A37" s="257">
        <v>7</v>
      </c>
      <c r="B37" s="257">
        <f>IF(入力!B37="","",入力!B37)</f>
        <v>7</v>
      </c>
      <c r="C37" s="258" t="str">
        <f>IF(入力!C38="","",入力!C38&amp;"　"&amp;入力!E38)</f>
        <v>大島　陸翔</v>
      </c>
      <c r="D37" s="259"/>
      <c r="E37" s="259"/>
      <c r="F37" s="259"/>
      <c r="G37" s="257">
        <f>IF(入力!G37="","",入力!G37)</f>
        <v>5</v>
      </c>
      <c r="H37" s="257" t="str">
        <f>IF(入力!H37="","",入力!H37)</f>
        <v/>
      </c>
      <c r="I37" s="257" t="str">
        <f>IF(入力!I37="","",入力!I37)</f>
        <v>おゆみ野南小学校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519839986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 x14ac:dyDescent="0.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 x14ac:dyDescent="0.1">
      <c r="A39" s="257">
        <v>8</v>
      </c>
      <c r="B39" s="257">
        <f>IF(入力!B39="","",入力!B39)</f>
        <v>8</v>
      </c>
      <c r="C39" s="258" t="str">
        <f>IF(入力!C40="","",入力!C40&amp;"　"&amp;入力!E40)</f>
        <v>早川　明希音</v>
      </c>
      <c r="D39" s="259"/>
      <c r="E39" s="259"/>
      <c r="F39" s="259"/>
      <c r="G39" s="257">
        <f>IF(入力!G39="","",入力!G39)</f>
        <v>4</v>
      </c>
      <c r="H39" s="257" t="str">
        <f>IF(入力!H39="","",入力!H39)</f>
        <v/>
      </c>
      <c r="I39" s="257" t="str">
        <f>IF(入力!I39="","",入力!I39)</f>
        <v>星久喜小学校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518028459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 x14ac:dyDescent="0.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 x14ac:dyDescent="0.1">
      <c r="A41" s="257">
        <v>9</v>
      </c>
      <c r="B41" s="257">
        <f>IF(入力!B41="","",入力!B41)</f>
        <v>9</v>
      </c>
      <c r="C41" s="258" t="str">
        <f>IF(入力!C42="","",入力!C42&amp;"　"&amp;入力!E42)</f>
        <v>大島　恵太</v>
      </c>
      <c r="D41" s="259"/>
      <c r="E41" s="259"/>
      <c r="F41" s="259"/>
      <c r="G41" s="257">
        <f>IF(入力!G41="","",入力!G41)</f>
        <v>4</v>
      </c>
      <c r="H41" s="257" t="str">
        <f>IF(入力!H41="","",入力!H41)</f>
        <v/>
      </c>
      <c r="I41" s="257" t="str">
        <f>IF(入力!I41="","",入力!I41)</f>
        <v>おゆみ野南小学校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519839993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 x14ac:dyDescent="0.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 x14ac:dyDescent="0.1">
      <c r="A43" s="257">
        <v>10</v>
      </c>
      <c r="B43" s="257">
        <f>IF(入力!B43="","",入力!B43)</f>
        <v>10</v>
      </c>
      <c r="C43" s="258" t="str">
        <f>IF(入力!C44="","",入力!C44&amp;"　"&amp;入力!E44)</f>
        <v>秋元　麟</v>
      </c>
      <c r="D43" s="259"/>
      <c r="E43" s="259"/>
      <c r="F43" s="259"/>
      <c r="G43" s="257">
        <f>IF(入力!G43="","",入力!G43)</f>
        <v>4</v>
      </c>
      <c r="H43" s="257" t="str">
        <f>IF(入力!H43="","",入力!H43)</f>
        <v/>
      </c>
      <c r="I43" s="257" t="str">
        <f>IF(入力!I43="","",入力!I43)</f>
        <v>都小学校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520396416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 x14ac:dyDescent="0.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 x14ac:dyDescent="0.1">
      <c r="A45" s="257">
        <v>11</v>
      </c>
      <c r="B45" s="257" t="str">
        <f>IF(入力!B45="","",入力!B45)</f>
        <v/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 x14ac:dyDescent="0.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 x14ac:dyDescent="0.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 x14ac:dyDescent="0.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 x14ac:dyDescent="0.1">
      <c r="A49" s="257">
        <v>13</v>
      </c>
      <c r="B49" s="257" t="str">
        <f>IF(入力!B49="","",入力!B49)</f>
        <v/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 x14ac:dyDescent="0.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 x14ac:dyDescent="0.1">
      <c r="A51" s="257">
        <v>14</v>
      </c>
      <c r="B51" s="257" t="str">
        <f>IF(入力!B51="","",入力!B51)</f>
        <v/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 x14ac:dyDescent="0.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 x14ac:dyDescent="0.1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 x14ac:dyDescent="0.1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8.99609375" defaultRowHeight="13.5" x14ac:dyDescent="0.1"/>
  <cols>
    <col min="1" max="1" width="11.04296875" style="23" customWidth="1"/>
    <col min="2" max="2" width="26.99609375" style="23" customWidth="1"/>
    <col min="3" max="16384" width="8.99609375" style="23"/>
  </cols>
  <sheetData>
    <row r="1" spans="1:41" x14ac:dyDescent="0.1">
      <c r="A1" s="429" t="s">
        <v>71</v>
      </c>
      <c r="B1" s="429"/>
      <c r="D1" s="24" t="s">
        <v>72</v>
      </c>
      <c r="E1" s="25" t="s">
        <v>73</v>
      </c>
      <c r="F1" s="26" t="s">
        <v>74</v>
      </c>
      <c r="G1" s="24" t="s">
        <v>72</v>
      </c>
      <c r="H1" s="25" t="s">
        <v>75</v>
      </c>
      <c r="I1" s="26" t="s">
        <v>76</v>
      </c>
      <c r="J1" s="24" t="s">
        <v>72</v>
      </c>
      <c r="K1" s="25" t="s">
        <v>75</v>
      </c>
      <c r="L1" s="26" t="s">
        <v>76</v>
      </c>
      <c r="M1" s="24" t="s">
        <v>72</v>
      </c>
      <c r="N1" s="25" t="s">
        <v>75</v>
      </c>
      <c r="O1" s="26" t="s">
        <v>76</v>
      </c>
      <c r="P1" s="24" t="s">
        <v>72</v>
      </c>
      <c r="Q1" s="25" t="s">
        <v>75</v>
      </c>
      <c r="R1" s="26" t="s">
        <v>76</v>
      </c>
      <c r="S1" s="24" t="s">
        <v>72</v>
      </c>
      <c r="T1" s="25" t="s">
        <v>75</v>
      </c>
      <c r="U1" s="26" t="s">
        <v>76</v>
      </c>
      <c r="V1" s="24" t="s">
        <v>72</v>
      </c>
      <c r="W1" s="25" t="s">
        <v>75</v>
      </c>
      <c r="X1" s="26" t="s">
        <v>76</v>
      </c>
      <c r="Y1" s="24" t="s">
        <v>72</v>
      </c>
      <c r="Z1" s="25" t="s">
        <v>75</v>
      </c>
      <c r="AA1" s="26" t="s">
        <v>76</v>
      </c>
      <c r="AB1" s="24" t="s">
        <v>72</v>
      </c>
      <c r="AC1" s="25" t="s">
        <v>75</v>
      </c>
      <c r="AD1" s="26" t="s">
        <v>76</v>
      </c>
      <c r="AE1" s="24" t="s">
        <v>72</v>
      </c>
      <c r="AF1" s="25" t="s">
        <v>75</v>
      </c>
      <c r="AG1" s="26" t="s">
        <v>76</v>
      </c>
      <c r="AH1" s="24" t="s">
        <v>72</v>
      </c>
      <c r="AI1" s="25" t="s">
        <v>75</v>
      </c>
      <c r="AJ1" s="26" t="s">
        <v>76</v>
      </c>
    </row>
    <row r="2" spans="1:41" ht="14.25" thickBot="1" x14ac:dyDescent="0.15">
      <c r="A2" s="429"/>
      <c r="B2" s="429"/>
      <c r="C2" s="27"/>
      <c r="D2" s="28">
        <v>1</v>
      </c>
      <c r="E2" s="29" t="s">
        <v>77</v>
      </c>
      <c r="F2" s="30">
        <v>42443</v>
      </c>
      <c r="G2" s="28">
        <v>1.01</v>
      </c>
      <c r="H2" s="29" t="s">
        <v>77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 x14ac:dyDescent="0.15">
      <c r="C3" s="27"/>
      <c r="D3" s="27"/>
      <c r="G3" s="31"/>
    </row>
    <row r="4" spans="1:41" x14ac:dyDescent="0.1">
      <c r="A4" s="430" t="s">
        <v>78</v>
      </c>
      <c r="B4" s="431"/>
      <c r="C4" s="431"/>
      <c r="D4" s="431"/>
      <c r="E4" s="431"/>
      <c r="F4" s="431"/>
      <c r="G4" s="432"/>
      <c r="H4" s="25" t="s">
        <v>79</v>
      </c>
      <c r="I4" s="25" t="s">
        <v>80</v>
      </c>
      <c r="J4" s="433" t="s">
        <v>128</v>
      </c>
      <c r="K4" s="431"/>
      <c r="L4" s="431"/>
      <c r="M4" s="431"/>
      <c r="N4" s="431"/>
      <c r="O4" s="431"/>
      <c r="P4" s="431"/>
      <c r="Q4" s="432"/>
    </row>
    <row r="5" spans="1:41" ht="72" customHeight="1" thickBot="1" x14ac:dyDescent="0.15">
      <c r="A5" s="434"/>
      <c r="B5" s="435"/>
      <c r="C5" s="435"/>
      <c r="D5" s="435"/>
      <c r="E5" s="435"/>
      <c r="F5" s="435"/>
      <c r="G5" s="436"/>
      <c r="H5" s="29" t="str">
        <f>IF(入力!J3="","",入力!J3)</f>
        <v>男子</v>
      </c>
      <c r="I5" s="29">
        <f>入力!Y25</f>
        <v>11</v>
      </c>
      <c r="J5" s="437" t="str">
        <f>IF(入力!A55="","",入力!A55)</f>
        <v>久々の県大!良かったぁ!コロナ禍の中練習試合も出来ずこの大会が初めての試合のメンバーが殆ど!しかし強気のサーブを武器とし攻める!センター鈴木、レフト中川、ライト佐藤の3アタックで尚攻め立てる!皆で楽しめ!いざ行けスターキッズ!!</v>
      </c>
      <c r="K5" s="438"/>
      <c r="L5" s="438"/>
      <c r="M5" s="438"/>
      <c r="N5" s="438"/>
      <c r="O5" s="438"/>
      <c r="P5" s="438"/>
      <c r="Q5" s="439"/>
    </row>
    <row r="6" spans="1:41" x14ac:dyDescent="0.1">
      <c r="A6" s="24" t="s">
        <v>129</v>
      </c>
      <c r="B6" s="25" t="s">
        <v>81</v>
      </c>
      <c r="C6" s="25" t="s">
        <v>82</v>
      </c>
      <c r="D6" s="25" t="s">
        <v>83</v>
      </c>
      <c r="E6" s="25" t="s">
        <v>79</v>
      </c>
      <c r="F6" s="25" t="s">
        <v>84</v>
      </c>
      <c r="G6" s="25" t="s">
        <v>85</v>
      </c>
      <c r="H6" s="25" t="s">
        <v>27</v>
      </c>
      <c r="I6" s="25" t="s">
        <v>86</v>
      </c>
      <c r="J6" s="25" t="s">
        <v>87</v>
      </c>
      <c r="K6" s="25" t="s">
        <v>88</v>
      </c>
      <c r="L6" s="25" t="s">
        <v>89</v>
      </c>
      <c r="M6" s="25" t="s">
        <v>90</v>
      </c>
      <c r="N6" s="25" t="s">
        <v>130</v>
      </c>
      <c r="O6" s="25" t="s">
        <v>131</v>
      </c>
      <c r="P6" s="25" t="s">
        <v>91</v>
      </c>
      <c r="Q6" s="25" t="s">
        <v>92</v>
      </c>
      <c r="R6" s="25" t="s">
        <v>93</v>
      </c>
      <c r="S6" s="25" t="s">
        <v>94</v>
      </c>
      <c r="T6" s="48" t="s">
        <v>155</v>
      </c>
      <c r="U6" s="48" t="s">
        <v>169</v>
      </c>
      <c r="V6" s="48" t="s">
        <v>169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1">
      <c r="A7" s="32">
        <f>IF(入力!J5="","",入力!J5)</f>
        <v>13001</v>
      </c>
      <c r="B7" s="33" t="str">
        <f>IF(入力!C3="","",入力!C3)</f>
        <v>スターキッズ</v>
      </c>
      <c r="C7" s="33" t="str">
        <f>IF(入力!C2="","",入力!C2)</f>
        <v>スターキッズ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</v>
      </c>
      <c r="S7" s="33" t="str">
        <f>IF(入力!AE5="","",入力!AE5)</f>
        <v>蘇我</v>
      </c>
      <c r="T7" s="33"/>
      <c r="U7" s="33">
        <f>IF(入力!C4="","",入力!C4)</f>
        <v>430681634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 x14ac:dyDescent="0.1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 x14ac:dyDescent="0.1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1">
      <c r="A15" s="24" t="s">
        <v>132</v>
      </c>
      <c r="B15" s="25" t="s">
        <v>95</v>
      </c>
      <c r="C15" s="25" t="s">
        <v>96</v>
      </c>
      <c r="D15" s="25" t="s">
        <v>97</v>
      </c>
      <c r="E15" s="25" t="s">
        <v>98</v>
      </c>
      <c r="F15" s="25" t="s">
        <v>99</v>
      </c>
      <c r="G15" s="25" t="s">
        <v>100</v>
      </c>
      <c r="H15" s="25" t="s">
        <v>101</v>
      </c>
      <c r="I15" s="25" t="s">
        <v>102</v>
      </c>
      <c r="J15" s="25" t="s">
        <v>103</v>
      </c>
      <c r="K15" s="25" t="s">
        <v>104</v>
      </c>
      <c r="L15" s="25" t="s">
        <v>105</v>
      </c>
      <c r="M15" s="25" t="s">
        <v>133</v>
      </c>
      <c r="N15" s="25" t="s">
        <v>106</v>
      </c>
      <c r="O15" s="25" t="s">
        <v>107</v>
      </c>
      <c r="P15" s="25" t="s">
        <v>108</v>
      </c>
      <c r="Q15" s="25" t="s">
        <v>109</v>
      </c>
      <c r="R15" s="25" t="s">
        <v>84</v>
      </c>
      <c r="S15" s="25" t="s">
        <v>85</v>
      </c>
      <c r="T15" s="25" t="s">
        <v>110</v>
      </c>
      <c r="U15" s="25" t="s">
        <v>111</v>
      </c>
      <c r="V15" s="25" t="s">
        <v>112</v>
      </c>
      <c r="W15" s="25" t="s">
        <v>113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1">
      <c r="A16" s="76">
        <v>1</v>
      </c>
      <c r="B16" s="75" t="s">
        <v>114</v>
      </c>
      <c r="C16" s="33" t="str">
        <f>IF(入力!C8="","",入力!C8)</f>
        <v>斉藤</v>
      </c>
      <c r="D16" s="33" t="str">
        <f>IF(入力!E8="","",入力!E8)</f>
        <v>清隆</v>
      </c>
      <c r="E16" s="33" t="str">
        <f>IF(入力!C7="","",入力!C7)</f>
        <v>サイトウ</v>
      </c>
      <c r="F16" s="33" t="str">
        <f>IF(入力!E7="","",入力!E7)</f>
        <v>キヨタカ</v>
      </c>
      <c r="G16" s="33">
        <f>IF(入力!G7="","",入力!G7)</f>
        <v>505896994</v>
      </c>
      <c r="H16" s="33" t="str">
        <f>IF(入力!J7="","",入力!J7)</f>
        <v/>
      </c>
      <c r="I16" s="33">
        <f>IF(入力!M7="","",入力!M7)</f>
        <v>428598</v>
      </c>
      <c r="J16" s="33"/>
      <c r="K16" s="33"/>
      <c r="L16" s="33">
        <f>IF(入力!AT7="","",入力!AT7)</f>
        <v>68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0851</v>
      </c>
      <c r="T16" s="33" t="str">
        <f>IF(入力!P8="","",入力!P8)</f>
        <v>千葉市中央区矢作町926−1</v>
      </c>
      <c r="U16" s="33" t="str">
        <f>IF(入力!AL7="","",入力!AL7)</f>
        <v>090</v>
      </c>
      <c r="V16" s="33" t="str">
        <f>IF(入力!AK8="","",入力!AK8)</f>
        <v>5330</v>
      </c>
      <c r="W16" s="33" t="str">
        <f>IF(入力!AP8="","",入力!AP8)</f>
        <v>2649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1">
      <c r="A17" s="76">
        <v>2</v>
      </c>
      <c r="B17" s="75" t="s">
        <v>134</v>
      </c>
      <c r="C17" s="33" t="str">
        <f>IF(入力!C10="","",入力!C10)</f>
        <v>熊川</v>
      </c>
      <c r="D17" s="33" t="str">
        <f>IF(入力!E10="","",入力!E10)</f>
        <v>昭彦</v>
      </c>
      <c r="E17" s="33" t="str">
        <f>IF(入力!C9="","",入力!C9)</f>
        <v>クマカワ</v>
      </c>
      <c r="F17" s="33" t="str">
        <f>IF(入力!E9="","",入力!E9)</f>
        <v>アキヒコ</v>
      </c>
      <c r="G17" s="33">
        <f>IF(入力!G9="","",入力!G9)</f>
        <v>519125843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0023</v>
      </c>
      <c r="T17" s="33" t="str">
        <f>IF(入力!P10="","",入力!P10)</f>
        <v>千葉市若葉区貝塚町1368−10</v>
      </c>
      <c r="U17" s="33" t="str">
        <f>IF(入力!AL9="","",入力!AL9)</f>
        <v>090</v>
      </c>
      <c r="V17" s="33" t="str">
        <f>IF(入力!AK10="","",入力!AK10)</f>
        <v>7844</v>
      </c>
      <c r="W17" s="33" t="str">
        <f>IF(入力!AP10="","",入力!AP10)</f>
        <v>5922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1">
      <c r="A18" s="76">
        <v>3</v>
      </c>
      <c r="B18" s="75" t="s">
        <v>135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1">
      <c r="A19" s="76">
        <v>4</v>
      </c>
      <c r="B19" s="75" t="s">
        <v>136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1">
      <c r="A20" s="76">
        <v>5</v>
      </c>
      <c r="B20" s="75" t="s">
        <v>66</v>
      </c>
      <c r="C20" s="33" t="str">
        <f>IF(入力!C12="","",入力!C12)</f>
        <v>大島</v>
      </c>
      <c r="D20" s="33" t="str">
        <f>IF(入力!E12="","",入力!E12)</f>
        <v>智美</v>
      </c>
      <c r="E20" s="33" t="str">
        <f>IF(入力!C11="","",入力!C11)</f>
        <v>オオシマ</v>
      </c>
      <c r="F20" s="33" t="str">
        <f>IF(入力!E11="","",入力!E11)</f>
        <v>トモミ</v>
      </c>
      <c r="G20" s="33">
        <f>IF(入力!G11="","",入力!G11)</f>
        <v>520423679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266</v>
      </c>
      <c r="S20" s="33" t="str">
        <f>IF(入力!W11="","",入力!W11)</f>
        <v>0033</v>
      </c>
      <c r="T20" s="33" t="str">
        <f>IF(入力!P12="","",入力!P12)</f>
        <v>千葉市緑区おゆみ野南3−21−53</v>
      </c>
      <c r="U20" s="33" t="str">
        <f>IF(入力!AL11="","",入力!AL11)</f>
        <v>090</v>
      </c>
      <c r="V20" s="33" t="str">
        <f>IF(入力!AK12="","",入力!AK12)</f>
        <v>4522</v>
      </c>
      <c r="W20" s="33" t="str">
        <f>IF(入力!AP12="","",入力!AP12)</f>
        <v>6648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1">
      <c r="A21" s="76">
        <v>6</v>
      </c>
      <c r="B21" s="75" t="s">
        <v>115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1">
      <c r="A22" s="76">
        <v>7</v>
      </c>
      <c r="B22" s="75" t="s">
        <v>116</v>
      </c>
      <c r="C22" s="33" t="str">
        <f>IF(入力!C16="","",入力!C16)</f>
        <v>斉藤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>
        <f>IF(入力!AT15="","",入力!AT15)</f>
        <v>63</v>
      </c>
      <c r="M22" s="33"/>
      <c r="N22" s="33">
        <f>IF(入力!C21="","",入力!C21)</f>
        <v>90</v>
      </c>
      <c r="O22" s="33">
        <f>IF(入力!E21="","",入力!E21)</f>
        <v>2745</v>
      </c>
      <c r="P22" s="33">
        <f>IF(入力!G21="","",入力!G21)</f>
        <v>2027</v>
      </c>
      <c r="Q22" s="33"/>
      <c r="R22" s="33" t="str">
        <f>IF(入力!R15="","",入力!R15)</f>
        <v>260</v>
      </c>
      <c r="S22" s="33" t="str">
        <f>IF(入力!W15="","",入力!W15)</f>
        <v>0851</v>
      </c>
      <c r="T22" s="33" t="str">
        <f>IF(入力!P16="","",入力!P16)</f>
        <v>千葉市中央区矢作町926−1</v>
      </c>
      <c r="U22" s="33" t="str">
        <f>IF(入力!AL15="","",入力!AL15)</f>
        <v>090</v>
      </c>
      <c r="V22" s="33" t="str">
        <f>IF(入力!AK16="","",入力!AK16)</f>
        <v>2745</v>
      </c>
      <c r="W22" s="33" t="str">
        <f>IF(入力!AP16="","",入力!AP16)</f>
        <v>2027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1">
      <c r="A23" s="76">
        <v>8</v>
      </c>
      <c r="B23" s="75" t="s">
        <v>117</v>
      </c>
      <c r="C23" s="33" t="str">
        <f>IF(入力!$C$14="","",入力!$C$14)</f>
        <v>大島</v>
      </c>
      <c r="D23" s="33" t="str">
        <f>IF(入力!$E$14="","",入力!$E$14)</f>
        <v>智美</v>
      </c>
      <c r="E23" s="33" t="str">
        <f>IF(入力!$C$13="","",入力!$C$13)</f>
        <v>オオシマ</v>
      </c>
      <c r="F23" s="33" t="str">
        <f>IF(入力!$E$13="","",入力!$E$13)</f>
        <v>トモミ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1">
      <c r="A24" s="76">
        <v>9</v>
      </c>
      <c r="B24" s="75" t="s">
        <v>118</v>
      </c>
      <c r="C24" s="75" t="str">
        <f>VLOOKUP($B$51,$A$53:$F$352,3)</f>
        <v>鈴木</v>
      </c>
      <c r="D24" s="75" t="str">
        <f>VLOOKUP($B$51,$A$53:$F$352,4)</f>
        <v>颯剣</v>
      </c>
      <c r="E24" s="75" t="str">
        <f>VLOOKUP($B$51,$A$53:$F$352,5)</f>
        <v>スズキ</v>
      </c>
      <c r="F24" s="75" t="str">
        <f>VLOOKUP($B$51,$A$53:$F$352,6)</f>
        <v>ソウケン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 x14ac:dyDescent="0.1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 x14ac:dyDescent="0.1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 x14ac:dyDescent="0.15">
      <c r="A51" s="74" t="s">
        <v>171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1">
      <c r="A52" s="41" t="s">
        <v>119</v>
      </c>
      <c r="B52" s="42" t="s">
        <v>48</v>
      </c>
      <c r="C52" s="25" t="s">
        <v>120</v>
      </c>
      <c r="D52" s="25" t="s">
        <v>121</v>
      </c>
      <c r="E52" s="25" t="s">
        <v>122</v>
      </c>
      <c r="F52" s="25" t="s">
        <v>123</v>
      </c>
      <c r="G52" s="25" t="s">
        <v>100</v>
      </c>
      <c r="H52" s="25" t="s">
        <v>124</v>
      </c>
      <c r="I52" s="25" t="s">
        <v>50</v>
      </c>
      <c r="J52" s="25" t="s">
        <v>125</v>
      </c>
      <c r="K52" s="25" t="s">
        <v>126</v>
      </c>
      <c r="L52" s="25" t="s">
        <v>127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颯剣</v>
      </c>
      <c r="E53" s="33" t="str">
        <f>IF(入力!C25="","",入力!C25)</f>
        <v>スズキ</v>
      </c>
      <c r="F53" s="33" t="str">
        <f>IF(入力!E25="","",入力!E25)</f>
        <v>ソウケン</v>
      </c>
      <c r="G53" s="33">
        <f>IF(入力!M25="","",入力!M25)</f>
        <v>515780824</v>
      </c>
      <c r="H53" s="33" t="str">
        <f>IF(入力!I25="","",入力!I25)</f>
        <v>有吉小学校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1">
      <c r="A54" s="32">
        <f>A53+1</f>
        <v>2</v>
      </c>
      <c r="B54" s="33">
        <f>IF(入力!B27="","",入力!B27)</f>
        <v>2</v>
      </c>
      <c r="C54" s="33" t="str">
        <f>IF(入力!C28="","",入力!C28)</f>
        <v>山本</v>
      </c>
      <c r="D54" s="33" t="str">
        <f>IF(入力!E28="","",入力!E28)</f>
        <v>悠斗</v>
      </c>
      <c r="E54" s="33" t="str">
        <f>IF(入力!C27="","",入力!C27)</f>
        <v>ヤマモト</v>
      </c>
      <c r="F54" s="33" t="str">
        <f>IF(入力!E27="","",入力!E27)</f>
        <v>ユウト</v>
      </c>
      <c r="G54" s="33">
        <f>IF(入力!M27="","",入力!M27)</f>
        <v>516686897</v>
      </c>
      <c r="H54" s="33" t="str">
        <f>IF(入力!I27="","",入力!I27)</f>
        <v>千城台わかば小</v>
      </c>
      <c r="I54" s="33">
        <f>IF(入力!G27="","",入力!G27)</f>
        <v>6</v>
      </c>
      <c r="J54" s="33">
        <f>IF(入力!P27="","",入力!P27)</f>
        <v>139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石井</v>
      </c>
      <c r="D55" s="33" t="str">
        <f>IF(入力!E30="","",入力!E30)</f>
        <v>楓</v>
      </c>
      <c r="E55" s="33" t="str">
        <f>IF(入力!C29="","",入力!C29)</f>
        <v>イシイ</v>
      </c>
      <c r="F55" s="33" t="str">
        <f>IF(入力!E29="","",入力!E29)</f>
        <v>カエデ</v>
      </c>
      <c r="G55" s="33">
        <f>IF(入力!M29="","",入力!M29)</f>
        <v>518705169</v>
      </c>
      <c r="H55" s="33" t="str">
        <f>IF(入力!I29="","",入力!I29)</f>
        <v>寒川小学校</v>
      </c>
      <c r="I55" s="33">
        <f>IF(入力!G29="","",入力!G29)</f>
        <v>6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中川</v>
      </c>
      <c r="D56" s="33" t="str">
        <f>IF(入力!E32="","",入力!E32)</f>
        <v>和士</v>
      </c>
      <c r="E56" s="33" t="str">
        <f>IF(入力!C31="","",入力!C31)</f>
        <v>ナカガワ</v>
      </c>
      <c r="F56" s="33" t="str">
        <f>IF(入力!E31="","",入力!E31)</f>
        <v>カズシ</v>
      </c>
      <c r="G56" s="33">
        <f>IF(入力!M31="","",入力!M31)</f>
        <v>519874697</v>
      </c>
      <c r="H56" s="33" t="str">
        <f>IF(入力!I31="","",入力!I31)</f>
        <v>泉谷小学校</v>
      </c>
      <c r="I56" s="33">
        <f>IF(入力!G31="","",入力!G31)</f>
        <v>6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陽向</v>
      </c>
      <c r="E57" s="33" t="str">
        <f>IF(入力!C33="","",入力!C33)</f>
        <v>サトウ</v>
      </c>
      <c r="F57" s="33" t="str">
        <f>IF(入力!E33="","",入力!E33)</f>
        <v>ヒナタ</v>
      </c>
      <c r="G57" s="33">
        <f>IF(入力!M33="","",入力!M33)</f>
        <v>518161903</v>
      </c>
      <c r="H57" s="33" t="str">
        <f>IF(入力!I33="","",入力!I33)</f>
        <v>星久喜小学校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熊川</v>
      </c>
      <c r="D58" s="33" t="str">
        <f>IF(入力!E36="","",入力!E36)</f>
        <v>聖梛</v>
      </c>
      <c r="E58" s="33" t="str">
        <f>IF(入力!C35="","",入力!C35)</f>
        <v>クマカワ</v>
      </c>
      <c r="F58" s="33" t="str">
        <f>IF(入力!E35="","",入力!E35)</f>
        <v>セナ</v>
      </c>
      <c r="G58" s="33">
        <f>IF(入力!M35="","",入力!M35)</f>
        <v>518922818</v>
      </c>
      <c r="H58" s="33" t="str">
        <f>IF(入力!I35="","",入力!I35)</f>
        <v>北貝塚小学校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大島</v>
      </c>
      <c r="D59" s="33" t="str">
        <f>IF(入力!E38="","",入力!E38)</f>
        <v>陸翔</v>
      </c>
      <c r="E59" s="33" t="str">
        <f>IF(入力!C37="","",入力!C37)</f>
        <v>オオシマ</v>
      </c>
      <c r="F59" s="33" t="str">
        <f>IF(入力!E37="","",入力!E37)</f>
        <v>リクト</v>
      </c>
      <c r="G59" s="33">
        <f>IF(入力!M37="","",入力!M37)</f>
        <v>519839986</v>
      </c>
      <c r="H59" s="33" t="str">
        <f>IF(入力!I37="","",入力!I37)</f>
        <v>おゆみ野南小学校</v>
      </c>
      <c r="I59" s="33">
        <f>IF(入力!G37="","",入力!G37)</f>
        <v>5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早川</v>
      </c>
      <c r="D60" s="33" t="str">
        <f>IF(入力!E40="","",入力!E40)</f>
        <v>明希音</v>
      </c>
      <c r="E60" s="33" t="str">
        <f>IF(入力!C39="","",入力!C39)</f>
        <v>ハヤカワ</v>
      </c>
      <c r="F60" s="33" t="str">
        <f>IF(入力!E39="","",入力!E39)</f>
        <v>アキノ</v>
      </c>
      <c r="G60" s="33">
        <f>IF(入力!M39="","",入力!M39)</f>
        <v>518028459</v>
      </c>
      <c r="H60" s="33" t="str">
        <f>IF(入力!I39="","",入力!I39)</f>
        <v>星久喜小学校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大島</v>
      </c>
      <c r="D61" s="33" t="str">
        <f>IF(入力!E42="","",入力!E42)</f>
        <v>恵太</v>
      </c>
      <c r="E61" s="33" t="str">
        <f>IF(入力!C41="","",入力!C41)</f>
        <v>オオシマ</v>
      </c>
      <c r="F61" s="33" t="str">
        <f>IF(入力!E41="","",入力!E41)</f>
        <v>ケイタ</v>
      </c>
      <c r="G61" s="33">
        <f>IF(入力!M41="","",入力!M41)</f>
        <v>519839993</v>
      </c>
      <c r="H61" s="33" t="str">
        <f>IF(入力!I41="","",入力!I41)</f>
        <v>おゆみ野南小学校</v>
      </c>
      <c r="I61" s="33">
        <f>IF(入力!G41="","",入力!G41)</f>
        <v>4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秋元</v>
      </c>
      <c r="D62" s="33" t="str">
        <f>IF(入力!E44="","",入力!E44)</f>
        <v>麟</v>
      </c>
      <c r="E62" s="33" t="str">
        <f>IF(入力!C43="","",入力!C43)</f>
        <v>アキモト</v>
      </c>
      <c r="F62" s="33" t="str">
        <f>IF(入力!E43="","",入力!E43)</f>
        <v>リン</v>
      </c>
      <c r="G62" s="33">
        <f>IF(入力!M43="","",入力!M43)</f>
        <v>520396416</v>
      </c>
      <c r="H62" s="33" t="str">
        <f>IF(入力!I43="","",入力!I43)</f>
        <v>都小学校</v>
      </c>
      <c r="I62" s="33">
        <f>IF(入力!G43="","",入力!G43)</f>
        <v>4</v>
      </c>
      <c r="J62" s="33">
        <f>IF(入力!P43="","",入力!P43)</f>
        <v>129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全日本申込書(県大会用)!Print_Area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2016-05-24T10:32:48Z</dcterms:modified>
</cp:coreProperties>
</file>