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60" windowWidth="19395" windowHeight="8025" activeTab="3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<sst xmlns="http://schemas.openxmlformats.org/spreadsheetml/2006/main" count="450" uniqueCount="295">
  <si>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</si>
  <si>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</si>
  <si>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</si>
  <si>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</si>
  <si>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</si>
  <si>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</si>
  <si>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</si>
  <si>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</si>
  <si>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</si>
  <si>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</si>
  <si>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</si>
  <si>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</si>
  <si>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</si>
  <si>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</si>
  <si>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</si>
  <si>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</si>
  <si>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</si>
  <si>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</si>
  <si>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</si>
  <si>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</si>
  <si>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</si>
  <si>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</si>
  <si>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</si>
  <si>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</si>
  <si>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</si>
  <si>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</si>
  <si>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</si>
  <si>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</si>
  <si>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</si>
  <si>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</si>
  <si>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</si>
  <si>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</si>
  <si>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</si>
  <si>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</si>
  <si>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</si>
  <si>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</si>
  <si>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</si>
  <si>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</si>
  <si>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</si>
  <si>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</si>
  <si>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</si>
  <si>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</si>
  <si>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</si>
  <si>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</si>
  <si>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</si>
  <si>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</si>
  <si>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</si>
  <si>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</si>
  <si>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</si>
  <si>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</si>
  <si>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</si>
  <si>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</si>
  <si>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</si>
  <si>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</si>
  <si>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</si>
  <si>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</si>
  <si>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</si>
  <si>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</si>
  <si>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</si>
  <si>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</si>
  <si>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</si>
  <si>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</si>
  <si>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</si>
  <si>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</si>
  <si>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</si>
  <si>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</si>
  <si>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</si>
  <si>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</si>
  <si>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</si>
  <si>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</si>
  <si>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</si>
  <si>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</si>
  <si>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</si>
  <si>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</si>
  <si>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</si>
  <si>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</si>
  <si>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</si>
  <si>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</si>
  <si>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</si>
  <si>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</si>
  <si>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</si>
  <si>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</si>
  <si>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</si>
  <si>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</si>
  <si>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</si>
  <si>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</si>
  <si>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</si>
  <si>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</si>
  <si>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</si>
  <si>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</si>
  <si>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</si>
  <si>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</si>
  <si>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</si>
  <si>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</si>
  <si>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</si>
  <si>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</si>
  <si>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</si>
  <si>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</si>
  <si>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</si>
  <si>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</si>
  <si>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</si>
  <si>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</si>
  <si>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</si>
  <si>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</si>
  <si>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</si>
  <si>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</si>
  <si>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</si>
  <si>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</si>
  <si>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</si>
  <si>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</si>
  <si>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</si>
  <si>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</si>
  <si>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</si>
  <si>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</si>
  <si>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</si>
  <si>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</si>
  <si>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</si>
  <si>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</si>
  <si>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</si>
  <si>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</si>
  <si>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</si>
  <si>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</si>
  <si>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</si>
  <si>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</si>
  <si>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</si>
  <si>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</si>
  <si>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</si>
  <si>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</si>
  <si>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</si>
  <si>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</si>
  <si>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</si>
  <si>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</si>
  <si>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</si>
  <si>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</si>
  <si>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</si>
  <si>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</si>
  <si>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</si>
  <si>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</si>
  <si>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</si>
  <si>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</si>
  <si>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</si>
  <si>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</si>
  <si>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</si>
  <si>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</si>
  <si>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</si>
  <si>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</si>
  <si>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</si>
  <si>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</si>
  <si>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</si>
  <si>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</si>
  <si>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</si>
  <si>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</si>
  <si>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</si>
  <si>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</si>
  <si>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</si>
  <si>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</si>
  <si>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</si>
  <si>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</si>
  <si>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</si>
  <si>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</si>
  <si>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</si>
  <si>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</si>
  <si>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</si>
  <si>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</si>
  <si>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</si>
  <si>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</si>
  <si>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</si>
  <si>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</si>
  <si>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</si>
  <si>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</si>
  <si>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</si>
  <si>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</si>
  <si>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</si>
  <si>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</si>
  <si>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</si>
  <si>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</si>
  <si>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</si>
  <si>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</si>
  <si>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</si>
  <si>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</si>
  <si>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</si>
  <si>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</si>
  <si>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</si>
  <si>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</si>
  <si>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</si>
  <si>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</si>
  <si>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</si>
  <si>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</si>
  <si>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</si>
  <si>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</si>
  <si>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</si>
  <si>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</si>
  <si>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</si>
  <si>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</si>
  <si>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</si>
  <si>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</si>
  <si>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</si>
  <si>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</si>
  <si>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</si>
  <si>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</si>
  <si>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NR</t>
    </r>
    <r>
      <rPr>
        <sz val="16"/>
        <color indexed="8"/>
        <rFont val="ＭＳ Ｐゴシック"/>
        <family val="3"/>
        <charset val="128"/>
      </rPr>
      <t>ホッパーズ</t>
    </r>
    <phoneticPr fontId="2"/>
  </si>
  <si>
    <t>ｴﾇｱｰﾙ　ﾎｯﾊﾟｰｽﾞ</t>
    <phoneticPr fontId="2"/>
  </si>
  <si>
    <t>小林</t>
    <rPh sb="0" eb="2">
      <t>コバヤシ</t>
    </rPh>
    <phoneticPr fontId="2"/>
  </si>
  <si>
    <t>友香</t>
    <rPh sb="0" eb="2">
      <t>ユカ</t>
    </rPh>
    <phoneticPr fontId="2"/>
  </si>
  <si>
    <t>ｺﾊﾞﾔｼ</t>
    <phoneticPr fontId="2"/>
  </si>
  <si>
    <t>ﾕｶ</t>
    <phoneticPr fontId="2"/>
  </si>
  <si>
    <t>布施</t>
    <rPh sb="0" eb="2">
      <t>フセ</t>
    </rPh>
    <phoneticPr fontId="2"/>
  </si>
  <si>
    <t>慎平</t>
    <rPh sb="0" eb="2">
      <t>シンペイ</t>
    </rPh>
    <phoneticPr fontId="2"/>
  </si>
  <si>
    <t>ﾌｾ</t>
    <phoneticPr fontId="2"/>
  </si>
  <si>
    <t>ｼﾝﾍﾟｲ</t>
    <phoneticPr fontId="2"/>
  </si>
  <si>
    <t>２８５</t>
    <phoneticPr fontId="2"/>
  </si>
  <si>
    <t>００１４</t>
    <phoneticPr fontId="2"/>
  </si>
  <si>
    <t>佐倉市栄町10-12伊能ビル1F</t>
    <rPh sb="0" eb="3">
      <t>サクラシ</t>
    </rPh>
    <rPh sb="3" eb="5">
      <t>サカエマチ</t>
    </rPh>
    <rPh sb="10" eb="12">
      <t>イノウ</t>
    </rPh>
    <phoneticPr fontId="2"/>
  </si>
  <si>
    <t>０４３</t>
    <phoneticPr fontId="2"/>
  </si>
  <si>
    <t>４８１</t>
    <phoneticPr fontId="2"/>
  </si>
  <si>
    <t>０７１１</t>
    <phoneticPr fontId="2"/>
  </si>
  <si>
    <t>尾形</t>
    <rPh sb="0" eb="2">
      <t>オガタ</t>
    </rPh>
    <phoneticPr fontId="2"/>
  </si>
  <si>
    <t>華</t>
    <rPh sb="0" eb="1">
      <t>ハナ</t>
    </rPh>
    <phoneticPr fontId="2"/>
  </si>
  <si>
    <t>ｵｶﾞﾀ</t>
    <phoneticPr fontId="2"/>
  </si>
  <si>
    <t>ｶｲ</t>
    <phoneticPr fontId="2"/>
  </si>
  <si>
    <t>坂本</t>
    <rPh sb="0" eb="2">
      <t>サカモト</t>
    </rPh>
    <phoneticPr fontId="2"/>
  </si>
  <si>
    <t>優輝</t>
    <rPh sb="0" eb="2">
      <t>ユウキ</t>
    </rPh>
    <phoneticPr fontId="2"/>
  </si>
  <si>
    <t>ｻｶﾓﾄ</t>
    <phoneticPr fontId="2"/>
  </si>
  <si>
    <t>ﾕｳｷ</t>
    <phoneticPr fontId="2"/>
  </si>
  <si>
    <t>久保田</t>
    <rPh sb="0" eb="3">
      <t>クボタ</t>
    </rPh>
    <phoneticPr fontId="2"/>
  </si>
  <si>
    <t>太陽</t>
    <rPh sb="0" eb="2">
      <t>タイヨウ</t>
    </rPh>
    <phoneticPr fontId="2"/>
  </si>
  <si>
    <t>ｸﾎﾞﾀ</t>
    <phoneticPr fontId="2"/>
  </si>
  <si>
    <t>ﾀｲﾖｳ</t>
    <phoneticPr fontId="2"/>
  </si>
  <si>
    <t>大翔</t>
    <rPh sb="0" eb="1">
      <t>ダイ</t>
    </rPh>
    <rPh sb="1" eb="2">
      <t>ショウ</t>
    </rPh>
    <phoneticPr fontId="2"/>
  </si>
  <si>
    <t>ﾔﾏﾄ</t>
    <phoneticPr fontId="2"/>
  </si>
  <si>
    <t>岩佐</t>
    <rPh sb="0" eb="2">
      <t>イワサ</t>
    </rPh>
    <phoneticPr fontId="2"/>
  </si>
  <si>
    <t>春輝</t>
    <rPh sb="0" eb="1">
      <t>ハル</t>
    </rPh>
    <rPh sb="1" eb="2">
      <t>キ</t>
    </rPh>
    <phoneticPr fontId="2"/>
  </si>
  <si>
    <t>ｲﾜｻ</t>
    <phoneticPr fontId="2"/>
  </si>
  <si>
    <t>ﾊﾙｷ</t>
    <phoneticPr fontId="2"/>
  </si>
  <si>
    <t>児玉</t>
    <rPh sb="0" eb="2">
      <t>コダマ</t>
    </rPh>
    <phoneticPr fontId="2"/>
  </si>
  <si>
    <t>高地</t>
    <rPh sb="0" eb="2">
      <t>コウチ</t>
    </rPh>
    <phoneticPr fontId="2"/>
  </si>
  <si>
    <t>悠輔</t>
    <rPh sb="0" eb="2">
      <t>ユウスケ</t>
    </rPh>
    <phoneticPr fontId="2"/>
  </si>
  <si>
    <t>祥吾</t>
    <rPh sb="0" eb="2">
      <t>ショウゴ</t>
    </rPh>
    <phoneticPr fontId="2"/>
  </si>
  <si>
    <t>ｺﾀﾞﾏ</t>
    <phoneticPr fontId="2"/>
  </si>
  <si>
    <t>ﾘｮｳｶﾞ</t>
    <phoneticPr fontId="2"/>
  </si>
  <si>
    <t>ｺｳﾁ</t>
    <phoneticPr fontId="2"/>
  </si>
  <si>
    <t>ﾕｳｽｹ</t>
    <phoneticPr fontId="2"/>
  </si>
  <si>
    <t>ｼｮｳｺﾞ</t>
    <phoneticPr fontId="2"/>
  </si>
  <si>
    <t>5年</t>
    <rPh sb="1" eb="2">
      <t>ネン</t>
    </rPh>
    <phoneticPr fontId="2"/>
  </si>
  <si>
    <t>4年</t>
    <rPh sb="1" eb="2">
      <t>ネン</t>
    </rPh>
    <phoneticPr fontId="2"/>
  </si>
  <si>
    <t>3年</t>
    <rPh sb="1" eb="2">
      <t>ネン</t>
    </rPh>
    <phoneticPr fontId="2"/>
  </si>
  <si>
    <t>八街市立実住小学校</t>
    <rPh sb="0" eb="4">
      <t>ヤチマタシリツ</t>
    </rPh>
    <rPh sb="4" eb="5">
      <t>ミ</t>
    </rPh>
    <rPh sb="5" eb="6">
      <t>スミ</t>
    </rPh>
    <rPh sb="6" eb="7">
      <t>ショウ</t>
    </rPh>
    <rPh sb="7" eb="9">
      <t>ガッコウ</t>
    </rPh>
    <phoneticPr fontId="2"/>
  </si>
  <si>
    <t>八街市立八街東小学校</t>
    <rPh sb="0" eb="2">
      <t>ヤチマタ</t>
    </rPh>
    <rPh sb="2" eb="4">
      <t>シリツ</t>
    </rPh>
    <rPh sb="4" eb="6">
      <t>ヤチマタ</t>
    </rPh>
    <rPh sb="6" eb="7">
      <t>ヒガシ</t>
    </rPh>
    <rPh sb="7" eb="10">
      <t>ショウガッコウ</t>
    </rPh>
    <phoneticPr fontId="2"/>
  </si>
  <si>
    <t>八街市立交進小学校</t>
    <rPh sb="0" eb="4">
      <t>ヤチマタシリツ</t>
    </rPh>
    <rPh sb="4" eb="5">
      <t>コウ</t>
    </rPh>
    <rPh sb="5" eb="6">
      <t>シン</t>
    </rPh>
    <rPh sb="6" eb="9">
      <t>ショウガッコウ</t>
    </rPh>
    <phoneticPr fontId="2"/>
  </si>
  <si>
    <t>①</t>
    <phoneticPr fontId="2"/>
  </si>
  <si>
    <t>285</t>
    <phoneticPr fontId="2"/>
  </si>
  <si>
    <t>0014</t>
    <phoneticPr fontId="2"/>
  </si>
  <si>
    <t>043</t>
    <phoneticPr fontId="2"/>
  </si>
  <si>
    <t>481</t>
    <phoneticPr fontId="2"/>
  </si>
  <si>
    <t>0711</t>
    <phoneticPr fontId="2"/>
  </si>
  <si>
    <t>藤村</t>
    <rPh sb="0" eb="2">
      <t>フジムラ</t>
    </rPh>
    <phoneticPr fontId="2"/>
  </si>
  <si>
    <t>勇輝</t>
    <rPh sb="0" eb="2">
      <t>ユウキ</t>
    </rPh>
    <phoneticPr fontId="2"/>
  </si>
  <si>
    <t>ﾌｼﾞﾑﾗ</t>
    <phoneticPr fontId="2"/>
  </si>
  <si>
    <t>ﾕｳｷ</t>
    <phoneticPr fontId="2"/>
  </si>
  <si>
    <t>ﾖｼﾀﾞ</t>
    <phoneticPr fontId="2"/>
  </si>
  <si>
    <t>結葵</t>
    <rPh sb="0" eb="1">
      <t>ケッ</t>
    </rPh>
    <rPh sb="1" eb="2">
      <t>アオイ</t>
    </rPh>
    <phoneticPr fontId="2"/>
  </si>
  <si>
    <t>ﾕｳｷ</t>
    <phoneticPr fontId="2"/>
  </si>
  <si>
    <t>吉田</t>
    <rPh sb="0" eb="2">
      <t>ヨシダ</t>
    </rPh>
    <phoneticPr fontId="2"/>
  </si>
  <si>
    <t>赤瀬</t>
    <rPh sb="0" eb="2">
      <t>アカセ</t>
    </rPh>
    <phoneticPr fontId="2"/>
  </si>
  <si>
    <t>煌命</t>
    <rPh sb="0" eb="1">
      <t>コウ</t>
    </rPh>
    <rPh sb="1" eb="2">
      <t>メイ</t>
    </rPh>
    <phoneticPr fontId="2"/>
  </si>
  <si>
    <t>ｱｶｾ</t>
    <phoneticPr fontId="2"/>
  </si>
  <si>
    <t>ｺｳﾒｲ</t>
    <phoneticPr fontId="2"/>
  </si>
  <si>
    <t>山武市立南郷小学校</t>
    <rPh sb="0" eb="2">
      <t>サンブ</t>
    </rPh>
    <rPh sb="2" eb="3">
      <t>シ</t>
    </rPh>
    <rPh sb="3" eb="4">
      <t>リツ</t>
    </rPh>
    <rPh sb="4" eb="6">
      <t>ナンゴウ</t>
    </rPh>
    <rPh sb="6" eb="9">
      <t>ショウガッコウ</t>
    </rPh>
    <phoneticPr fontId="2"/>
  </si>
  <si>
    <t>遼成</t>
    <rPh sb="0" eb="1">
      <t>リョウ</t>
    </rPh>
    <rPh sb="1" eb="2">
      <t>セイ</t>
    </rPh>
    <phoneticPr fontId="2"/>
  </si>
  <si>
    <t>ﾓﾘｽﾞﾐ</t>
    <phoneticPr fontId="2"/>
  </si>
  <si>
    <t>ﾘｮｳｾｲ</t>
    <phoneticPr fontId="2"/>
  </si>
  <si>
    <t>2年</t>
    <rPh sb="1" eb="2">
      <t>ネン</t>
    </rPh>
    <phoneticPr fontId="2"/>
  </si>
  <si>
    <t>凌雅</t>
    <rPh sb="0" eb="1">
      <t>シノ</t>
    </rPh>
    <rPh sb="1" eb="2">
      <t>ガ</t>
    </rPh>
    <phoneticPr fontId="2"/>
  </si>
  <si>
    <t>森澄</t>
    <rPh sb="0" eb="1">
      <t>モリ</t>
    </rPh>
    <rPh sb="1" eb="2">
      <t>スミ</t>
    </rPh>
    <phoneticPr fontId="2"/>
  </si>
  <si>
    <t>ＪＲ</t>
    <phoneticPr fontId="2"/>
  </si>
  <si>
    <t>八街</t>
    <rPh sb="0" eb="2">
      <t>ヤチマタ</t>
    </rPh>
    <phoneticPr fontId="2"/>
  </si>
  <si>
    <t>ｺﾊﾞﾔｼ</t>
    <phoneticPr fontId="2"/>
  </si>
  <si>
    <t>ﾕｶ</t>
    <phoneticPr fontId="2"/>
  </si>
  <si>
    <t>ｺﾊﾞﾔｼ</t>
    <phoneticPr fontId="2"/>
  </si>
  <si>
    <t>八街市</t>
    <rPh sb="0" eb="3">
      <t>ヤチマタシ</t>
    </rPh>
    <phoneticPr fontId="2"/>
  </si>
  <si>
    <t>吉田</t>
    <rPh sb="0" eb="2">
      <t>ヨシダ</t>
    </rPh>
    <phoneticPr fontId="2"/>
  </si>
  <si>
    <t>正浩</t>
    <rPh sb="0" eb="2">
      <t>マサヒロ</t>
    </rPh>
    <phoneticPr fontId="2"/>
  </si>
  <si>
    <t>ﾖｼﾀﾞ</t>
    <phoneticPr fontId="2"/>
  </si>
  <si>
    <t>ﾏｻﾋﾛ</t>
    <phoneticPr fontId="2"/>
  </si>
  <si>
    <t>0014</t>
    <phoneticPr fontId="2"/>
  </si>
  <si>
    <t>０４３</t>
    <phoneticPr fontId="2"/>
  </si>
  <si>
    <t>４８１</t>
    <phoneticPr fontId="2"/>
  </si>
  <si>
    <t>０７１１</t>
    <phoneticPr fontId="2"/>
  </si>
  <si>
    <t>6年</t>
    <rPh sb="1" eb="2">
      <t>ネン</t>
    </rPh>
    <phoneticPr fontId="2"/>
  </si>
  <si>
    <t>最後の集大成。小さいですがやる時はやります！！チーム全員で目標達成できるよう頑張ります！</t>
    <rPh sb="0" eb="2">
      <t>サイゴ</t>
    </rPh>
    <rPh sb="3" eb="6">
      <t>シュウタイセイ</t>
    </rPh>
    <rPh sb="7" eb="8">
      <t>チイ</t>
    </rPh>
    <rPh sb="15" eb="16">
      <t>トキ</t>
    </rPh>
    <rPh sb="26" eb="28">
      <t>ゼンイン</t>
    </rPh>
    <rPh sb="29" eb="31">
      <t>モクヒョウ</t>
    </rPh>
    <rPh sb="31" eb="33">
      <t>タッセイ</t>
    </rPh>
    <rPh sb="38" eb="40">
      <t>ガンバ</t>
    </rPh>
    <phoneticPr fontId="2"/>
  </si>
  <si>
    <t>篠原</t>
    <rPh sb="0" eb="2">
      <t>シノハラ</t>
    </rPh>
    <phoneticPr fontId="2"/>
  </si>
  <si>
    <t>奏</t>
    <rPh sb="0" eb="1">
      <t>カナ</t>
    </rPh>
    <phoneticPr fontId="2"/>
  </si>
  <si>
    <t>ｼﾉﾊﾗ</t>
    <phoneticPr fontId="2"/>
  </si>
  <si>
    <t>ｶﾅﾃﾞ</t>
    <phoneticPr fontId="2"/>
  </si>
  <si>
    <t>八街市立笹引小学校</t>
    <rPh sb="0" eb="3">
      <t>ヤチマタシ</t>
    </rPh>
    <rPh sb="3" eb="4">
      <t>リツ</t>
    </rPh>
    <rPh sb="4" eb="5">
      <t>ササ</t>
    </rPh>
    <rPh sb="5" eb="6">
      <t>ビ</t>
    </rPh>
    <rPh sb="6" eb="9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</si>
</sst>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35" zoomScaleNormal="100" workbookViewId="0">
      <selection activeCell="M51" sqref="M51:O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44" t="s">
        <v>189</v>
      </c>
      <c r="B2" s="145"/>
      <c r="C2" s="146" t="s">
        <v>201</v>
      </c>
      <c r="D2" s="147"/>
      <c r="E2" s="147"/>
      <c r="F2" s="147"/>
      <c r="G2" s="147"/>
      <c r="H2" s="147"/>
      <c r="I2" s="148"/>
      <c r="J2" s="118" t="s">
        <v>187</v>
      </c>
      <c r="K2" s="249"/>
      <c r="L2" s="249"/>
      <c r="M2" s="249"/>
      <c r="N2" s="249"/>
      <c r="O2" s="250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200</v>
      </c>
      <c r="D3" s="152"/>
      <c r="E3" s="152"/>
      <c r="F3" s="152"/>
      <c r="G3" s="152"/>
      <c r="H3" s="152"/>
      <c r="I3" s="153"/>
      <c r="J3" s="246" t="s">
        <v>158</v>
      </c>
      <c r="K3" s="247"/>
      <c r="L3" s="247"/>
      <c r="M3" s="247"/>
      <c r="N3" s="247"/>
      <c r="O3" s="248"/>
      <c r="P3" s="120" t="s">
        <v>279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7" t="s">
        <v>180</v>
      </c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430225198</v>
      </c>
      <c r="D4" s="252"/>
      <c r="E4" s="252"/>
      <c r="F4" s="252"/>
      <c r="G4" s="252"/>
      <c r="H4" s="252"/>
      <c r="I4" s="253"/>
      <c r="J4" s="262" t="s">
        <v>185</v>
      </c>
      <c r="K4" s="263"/>
      <c r="L4" s="263"/>
      <c r="M4" s="263"/>
      <c r="N4" s="263"/>
      <c r="O4" s="264"/>
      <c r="P4" s="202" t="s">
        <v>162</v>
      </c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18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7">
        <v>14001</v>
      </c>
      <c r="K5" s="227"/>
      <c r="L5" s="227"/>
      <c r="M5" s="227"/>
      <c r="N5" s="227"/>
      <c r="O5" s="227"/>
      <c r="P5" s="203" t="s">
        <v>274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3" t="s">
        <v>275</v>
      </c>
      <c r="AF5" s="204"/>
      <c r="AG5" s="204"/>
      <c r="AH5" s="204"/>
      <c r="AI5" s="204"/>
      <c r="AJ5" s="204"/>
      <c r="AK5" s="205"/>
      <c r="AL5" s="205"/>
      <c r="AM5" s="205"/>
      <c r="AN5" s="205"/>
      <c r="AO5" s="205"/>
      <c r="AP5" s="205"/>
      <c r="AQ5" s="205"/>
      <c r="AR5" s="205"/>
      <c r="AS5" s="20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9"/>
      <c r="C6" s="172" t="s">
        <v>175</v>
      </c>
      <c r="D6" s="173"/>
      <c r="E6" s="174" t="s">
        <v>176</v>
      </c>
      <c r="F6" s="175"/>
      <c r="G6" s="228" t="s">
        <v>149</v>
      </c>
      <c r="H6" s="228"/>
      <c r="I6" s="228"/>
      <c r="J6" s="228" t="s">
        <v>14</v>
      </c>
      <c r="K6" s="228"/>
      <c r="L6" s="228"/>
      <c r="M6" s="228" t="s">
        <v>15</v>
      </c>
      <c r="N6" s="228"/>
      <c r="O6" s="228"/>
      <c r="P6" s="184" t="s">
        <v>163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164</v>
      </c>
      <c r="AL6" s="186"/>
      <c r="AM6" s="186"/>
      <c r="AN6" s="186"/>
      <c r="AO6" s="186"/>
      <c r="AP6" s="186"/>
      <c r="AQ6" s="186"/>
      <c r="AR6" s="186"/>
      <c r="AS6" s="186"/>
      <c r="AT6" s="57" t="s">
        <v>192</v>
      </c>
    </row>
    <row r="7" spans="1:51" ht="13.5" customHeight="1">
      <c r="A7" s="96"/>
      <c r="B7" s="169"/>
      <c r="C7" s="176" t="s">
        <v>204</v>
      </c>
      <c r="D7" s="177"/>
      <c r="E7" s="178" t="s">
        <v>205</v>
      </c>
      <c r="F7" s="179"/>
      <c r="G7" s="229">
        <v>500536198</v>
      </c>
      <c r="H7" s="229"/>
      <c r="I7" s="229"/>
      <c r="J7" s="229">
        <v>15960</v>
      </c>
      <c r="K7" s="229"/>
      <c r="L7" s="229"/>
      <c r="M7" s="229">
        <v>183773</v>
      </c>
      <c r="N7" s="229"/>
      <c r="O7" s="229"/>
      <c r="P7" s="207" t="s">
        <v>72</v>
      </c>
      <c r="Q7" s="208"/>
      <c r="R7" s="171" t="s">
        <v>210</v>
      </c>
      <c r="S7" s="171"/>
      <c r="T7" s="171"/>
      <c r="U7" s="171"/>
      <c r="V7" s="50" t="s">
        <v>73</v>
      </c>
      <c r="W7" s="162" t="s">
        <v>211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213</v>
      </c>
      <c r="AM7" s="83"/>
      <c r="AN7" s="83"/>
      <c r="AO7" s="83"/>
      <c r="AP7" s="83"/>
      <c r="AQ7" s="83"/>
      <c r="AR7" s="83"/>
      <c r="AS7" s="59" t="s">
        <v>75</v>
      </c>
      <c r="AT7" s="77">
        <v>35</v>
      </c>
    </row>
    <row r="8" spans="1:51" ht="18" customHeight="1">
      <c r="A8" s="96"/>
      <c r="B8" s="169"/>
      <c r="C8" s="180" t="s">
        <v>202</v>
      </c>
      <c r="D8" s="181"/>
      <c r="E8" s="182" t="s">
        <v>203</v>
      </c>
      <c r="F8" s="183"/>
      <c r="G8" s="229"/>
      <c r="H8" s="229"/>
      <c r="I8" s="229"/>
      <c r="J8" s="229"/>
      <c r="K8" s="229"/>
      <c r="L8" s="229"/>
      <c r="M8" s="229"/>
      <c r="N8" s="229"/>
      <c r="O8" s="229"/>
      <c r="P8" s="164" t="s">
        <v>212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214</v>
      </c>
      <c r="AL8" s="85"/>
      <c r="AM8" s="85"/>
      <c r="AN8" s="85"/>
      <c r="AO8" s="60" t="s">
        <v>76</v>
      </c>
      <c r="AP8" s="85" t="s">
        <v>215</v>
      </c>
      <c r="AQ8" s="85"/>
      <c r="AR8" s="85"/>
      <c r="AS8" s="86"/>
      <c r="AT8" s="77"/>
    </row>
    <row r="9" spans="1:51" ht="14.45" customHeight="1">
      <c r="A9" s="96" t="s">
        <v>150</v>
      </c>
      <c r="B9" s="169"/>
      <c r="C9" s="176" t="s">
        <v>208</v>
      </c>
      <c r="D9" s="177"/>
      <c r="E9" s="178" t="s">
        <v>209</v>
      </c>
      <c r="F9" s="179"/>
      <c r="G9" s="229">
        <v>500539514</v>
      </c>
      <c r="H9" s="229"/>
      <c r="I9" s="229"/>
      <c r="J9" s="229"/>
      <c r="K9" s="229"/>
      <c r="L9" s="229"/>
      <c r="M9" s="229"/>
      <c r="N9" s="229"/>
      <c r="O9" s="229"/>
      <c r="P9" s="207" t="s">
        <v>72</v>
      </c>
      <c r="Q9" s="208"/>
      <c r="R9" s="171" t="s">
        <v>210</v>
      </c>
      <c r="S9" s="171"/>
      <c r="T9" s="171"/>
      <c r="U9" s="171"/>
      <c r="V9" s="50" t="s">
        <v>73</v>
      </c>
      <c r="W9" s="162" t="s">
        <v>211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58" t="s">
        <v>193</v>
      </c>
      <c r="AL9" s="83" t="s">
        <v>213</v>
      </c>
      <c r="AM9" s="83"/>
      <c r="AN9" s="83"/>
      <c r="AO9" s="83"/>
      <c r="AP9" s="83"/>
      <c r="AQ9" s="83"/>
      <c r="AR9" s="83"/>
      <c r="AS9" s="59" t="s">
        <v>194</v>
      </c>
      <c r="AT9" s="78">
        <v>21</v>
      </c>
    </row>
    <row r="10" spans="1:51" ht="18" customHeight="1">
      <c r="A10" s="96"/>
      <c r="B10" s="169"/>
      <c r="C10" s="180" t="s">
        <v>206</v>
      </c>
      <c r="D10" s="181"/>
      <c r="E10" s="182" t="s">
        <v>207</v>
      </c>
      <c r="F10" s="183"/>
      <c r="G10" s="229"/>
      <c r="H10" s="229"/>
      <c r="I10" s="229"/>
      <c r="J10" s="229"/>
      <c r="K10" s="229"/>
      <c r="L10" s="229"/>
      <c r="M10" s="229"/>
      <c r="N10" s="229"/>
      <c r="O10" s="229"/>
      <c r="P10" s="164" t="s">
        <v>212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84" t="s">
        <v>214</v>
      </c>
      <c r="AL10" s="85"/>
      <c r="AM10" s="85"/>
      <c r="AN10" s="85"/>
      <c r="AO10" s="60" t="s">
        <v>195</v>
      </c>
      <c r="AP10" s="85" t="s">
        <v>215</v>
      </c>
      <c r="AQ10" s="85"/>
      <c r="AR10" s="85"/>
      <c r="AS10" s="86"/>
      <c r="AT10" s="78"/>
    </row>
    <row r="11" spans="1:51" ht="14.45" customHeight="1">
      <c r="A11" s="96" t="s">
        <v>151</v>
      </c>
      <c r="B11" s="169"/>
      <c r="C11" s="176" t="s">
        <v>282</v>
      </c>
      <c r="D11" s="177"/>
      <c r="E11" s="178" t="s">
        <v>283</v>
      </c>
      <c r="F11" s="179"/>
      <c r="G11" s="229">
        <v>516013376</v>
      </c>
      <c r="H11" s="229"/>
      <c r="I11" s="229"/>
      <c r="J11" s="229"/>
      <c r="K11" s="229"/>
      <c r="L11" s="229"/>
      <c r="M11" s="229"/>
      <c r="N11" s="229"/>
      <c r="O11" s="229"/>
      <c r="P11" s="207" t="s">
        <v>72</v>
      </c>
      <c r="Q11" s="208"/>
      <c r="R11" s="171" t="s">
        <v>210</v>
      </c>
      <c r="S11" s="171"/>
      <c r="T11" s="171"/>
      <c r="U11" s="171"/>
      <c r="V11" s="50" t="s">
        <v>73</v>
      </c>
      <c r="W11" s="162" t="s">
        <v>284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285</v>
      </c>
      <c r="AM11" s="83"/>
      <c r="AN11" s="83"/>
      <c r="AO11" s="83"/>
      <c r="AP11" s="83"/>
      <c r="AQ11" s="83"/>
      <c r="AR11" s="83"/>
      <c r="AS11" s="59" t="s">
        <v>194</v>
      </c>
      <c r="AT11" s="78">
        <v>41</v>
      </c>
    </row>
    <row r="12" spans="1:51" ht="18" customHeight="1">
      <c r="A12" s="96"/>
      <c r="B12" s="169"/>
      <c r="C12" s="180" t="s">
        <v>280</v>
      </c>
      <c r="D12" s="181"/>
      <c r="E12" s="182" t="s">
        <v>281</v>
      </c>
      <c r="F12" s="183"/>
      <c r="G12" s="229"/>
      <c r="H12" s="229"/>
      <c r="I12" s="229"/>
      <c r="J12" s="229"/>
      <c r="K12" s="229"/>
      <c r="L12" s="229"/>
      <c r="M12" s="229"/>
      <c r="N12" s="229"/>
      <c r="O12" s="229"/>
      <c r="P12" s="164" t="s">
        <v>212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84" t="s">
        <v>286</v>
      </c>
      <c r="AL12" s="85"/>
      <c r="AM12" s="85"/>
      <c r="AN12" s="85"/>
      <c r="AO12" s="60" t="s">
        <v>195</v>
      </c>
      <c r="AP12" s="85" t="s">
        <v>287</v>
      </c>
      <c r="AQ12" s="85"/>
      <c r="AR12" s="85"/>
      <c r="AS12" s="86"/>
      <c r="AT12" s="78"/>
    </row>
    <row r="13" spans="1:51" ht="15" customHeight="1">
      <c r="A13" s="96" t="s">
        <v>152</v>
      </c>
      <c r="B13" s="169"/>
      <c r="C13" s="176" t="s">
        <v>276</v>
      </c>
      <c r="D13" s="177"/>
      <c r="E13" s="178" t="s">
        <v>277</v>
      </c>
      <c r="F13" s="179"/>
      <c r="G13" s="232"/>
      <c r="H13" s="232"/>
      <c r="I13" s="232"/>
      <c r="J13" s="232"/>
      <c r="K13" s="232"/>
      <c r="L13" s="232"/>
      <c r="M13" s="232"/>
      <c r="N13" s="232"/>
      <c r="O13" s="232"/>
      <c r="P13" s="45"/>
      <c r="Q13" s="46"/>
      <c r="R13" s="196"/>
      <c r="S13" s="196"/>
      <c r="T13" s="196"/>
      <c r="U13" s="196"/>
      <c r="V13" s="47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201"/>
      <c r="AK13" s="61"/>
      <c r="AL13" s="189"/>
      <c r="AM13" s="189"/>
      <c r="AN13" s="189"/>
      <c r="AO13" s="189"/>
      <c r="AP13" s="189"/>
      <c r="AQ13" s="189"/>
      <c r="AR13" s="189"/>
      <c r="AS13" s="62"/>
      <c r="AT13" s="79"/>
    </row>
    <row r="14" spans="1:51" ht="18" customHeight="1">
      <c r="A14" s="96"/>
      <c r="B14" s="169"/>
      <c r="C14" s="180" t="s">
        <v>202</v>
      </c>
      <c r="D14" s="181"/>
      <c r="E14" s="182" t="s">
        <v>203</v>
      </c>
      <c r="F14" s="183"/>
      <c r="G14" s="232"/>
      <c r="H14" s="232"/>
      <c r="I14" s="232"/>
      <c r="J14" s="232"/>
      <c r="K14" s="232"/>
      <c r="L14" s="232"/>
      <c r="M14" s="232"/>
      <c r="N14" s="232"/>
      <c r="O14" s="232"/>
      <c r="P14" s="190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2"/>
      <c r="AK14" s="193"/>
      <c r="AL14" s="194"/>
      <c r="AM14" s="194"/>
      <c r="AN14" s="194"/>
      <c r="AO14" s="63"/>
      <c r="AP14" s="194"/>
      <c r="AQ14" s="194"/>
      <c r="AR14" s="194"/>
      <c r="AS14" s="195"/>
      <c r="AT14" s="79"/>
    </row>
    <row r="15" spans="1:51" ht="15" customHeight="1">
      <c r="A15" s="233" t="s">
        <v>166</v>
      </c>
      <c r="B15" s="169"/>
      <c r="C15" s="176" t="s">
        <v>278</v>
      </c>
      <c r="D15" s="177"/>
      <c r="E15" s="178" t="s">
        <v>277</v>
      </c>
      <c r="F15" s="179"/>
      <c r="G15" s="232"/>
      <c r="H15" s="232"/>
      <c r="I15" s="232"/>
      <c r="J15" s="232"/>
      <c r="K15" s="232"/>
      <c r="L15" s="232"/>
      <c r="M15" s="232"/>
      <c r="N15" s="232"/>
      <c r="O15" s="232"/>
      <c r="P15" s="207" t="s">
        <v>72</v>
      </c>
      <c r="Q15" s="208"/>
      <c r="R15" s="171" t="s">
        <v>250</v>
      </c>
      <c r="S15" s="171"/>
      <c r="T15" s="171"/>
      <c r="U15" s="171"/>
      <c r="V15" s="49" t="s">
        <v>73</v>
      </c>
      <c r="W15" s="162" t="s">
        <v>251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252</v>
      </c>
      <c r="AM15" s="83"/>
      <c r="AN15" s="83"/>
      <c r="AO15" s="83"/>
      <c r="AP15" s="83"/>
      <c r="AQ15" s="83"/>
      <c r="AR15" s="83"/>
      <c r="AS15" s="59" t="s">
        <v>194</v>
      </c>
      <c r="AT15" s="78">
        <v>35</v>
      </c>
    </row>
    <row r="16" spans="1:51" ht="18" customHeight="1">
      <c r="A16" s="96"/>
      <c r="B16" s="169"/>
      <c r="C16" s="180" t="s">
        <v>202</v>
      </c>
      <c r="D16" s="181"/>
      <c r="E16" s="182" t="s">
        <v>203</v>
      </c>
      <c r="F16" s="183"/>
      <c r="G16" s="232"/>
      <c r="H16" s="232"/>
      <c r="I16" s="232"/>
      <c r="J16" s="232"/>
      <c r="K16" s="232"/>
      <c r="L16" s="232"/>
      <c r="M16" s="232"/>
      <c r="N16" s="232"/>
      <c r="O16" s="232"/>
      <c r="P16" s="164" t="s">
        <v>212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84" t="s">
        <v>253</v>
      </c>
      <c r="AL16" s="85"/>
      <c r="AM16" s="85"/>
      <c r="AN16" s="85"/>
      <c r="AO16" s="60" t="s">
        <v>195</v>
      </c>
      <c r="AP16" s="85" t="s">
        <v>254</v>
      </c>
      <c r="AQ16" s="85"/>
      <c r="AR16" s="85"/>
      <c r="AS16" s="86"/>
      <c r="AT16" s="78"/>
    </row>
    <row r="17" spans="1:46">
      <c r="A17" s="96" t="s">
        <v>6</v>
      </c>
      <c r="B17" s="169"/>
      <c r="C17" s="221" t="str">
        <f>IF(P16="","",P16)</f>
        <v>佐倉市栄町10-12伊能ビル1F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9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9"/>
      <c r="C19" s="221" t="str">
        <f>IF(AL15="","",AL15&amp;"-"&amp;AK16&amp;"-"&amp;AP16)</f>
        <v>043-481-0711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9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9"/>
      <c r="C21" s="242">
        <v>90</v>
      </c>
      <c r="D21" s="234"/>
      <c r="E21" s="234">
        <v>8013</v>
      </c>
      <c r="F21" s="234"/>
      <c r="G21" s="234">
        <v>227</v>
      </c>
      <c r="H21" s="23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57"/>
      <c r="C22" s="243"/>
      <c r="D22" s="235"/>
      <c r="E22" s="235"/>
      <c r="F22" s="235"/>
      <c r="G22" s="235"/>
      <c r="H22" s="23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0" t="s">
        <v>198</v>
      </c>
      <c r="B23" s="167" t="s">
        <v>154</v>
      </c>
      <c r="C23" s="222" t="s">
        <v>173</v>
      </c>
      <c r="D23" s="223"/>
      <c r="E23" s="224" t="s">
        <v>174</v>
      </c>
      <c r="F23" s="225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1"/>
      <c r="B24" s="169"/>
      <c r="C24" s="215" t="s">
        <v>171</v>
      </c>
      <c r="D24" s="216"/>
      <c r="E24" s="217" t="s">
        <v>172</v>
      </c>
      <c r="F24" s="218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26" t="s">
        <v>249</v>
      </c>
      <c r="C25" s="176" t="s">
        <v>218</v>
      </c>
      <c r="D25" s="177"/>
      <c r="E25" s="178" t="s">
        <v>219</v>
      </c>
      <c r="F25" s="179"/>
      <c r="G25" s="123" t="s">
        <v>288</v>
      </c>
      <c r="H25" s="124"/>
      <c r="I25" s="123" t="s">
        <v>246</v>
      </c>
      <c r="J25" s="127"/>
      <c r="K25" s="127"/>
      <c r="L25" s="124"/>
      <c r="M25" s="129">
        <v>514281561</v>
      </c>
      <c r="N25" s="127"/>
      <c r="O25" s="124"/>
      <c r="P25" s="129">
        <v>145</v>
      </c>
      <c r="Q25" s="127"/>
      <c r="R25" s="127"/>
      <c r="S25" s="127"/>
      <c r="T25" s="130"/>
      <c r="U25" s="1"/>
      <c r="V25" s="1"/>
      <c r="W25" s="1"/>
      <c r="X25" s="1"/>
      <c r="Y25" s="236">
        <v>11</v>
      </c>
      <c r="Z25" s="237"/>
      <c r="AA25" s="237"/>
      <c r="AB25" s="237"/>
      <c r="AC25" s="237"/>
      <c r="AD25" s="237"/>
      <c r="AE25" s="237"/>
      <c r="AF25" s="237"/>
      <c r="AG25" s="23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80" t="s">
        <v>216</v>
      </c>
      <c r="D26" s="181"/>
      <c r="E26" s="182" t="s">
        <v>217</v>
      </c>
      <c r="F26" s="183"/>
      <c r="G26" s="125"/>
      <c r="H26" s="126"/>
      <c r="I26" s="125"/>
      <c r="J26" s="128"/>
      <c r="K26" s="128"/>
      <c r="L26" s="126"/>
      <c r="M26" s="125"/>
      <c r="N26" s="128"/>
      <c r="O26" s="126"/>
      <c r="P26" s="125"/>
      <c r="Q26" s="128"/>
      <c r="R26" s="128"/>
      <c r="S26" s="128"/>
      <c r="T26" s="131"/>
      <c r="U26" s="1"/>
      <c r="V26" s="1"/>
      <c r="W26" s="1"/>
      <c r="X26" s="1"/>
      <c r="Y26" s="239"/>
      <c r="Z26" s="240"/>
      <c r="AA26" s="240"/>
      <c r="AB26" s="240"/>
      <c r="AC26" s="240"/>
      <c r="AD26" s="240"/>
      <c r="AE26" s="240"/>
      <c r="AF26" s="240"/>
      <c r="AG26" s="2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76" t="s">
        <v>226</v>
      </c>
      <c r="D27" s="177"/>
      <c r="E27" s="178" t="s">
        <v>227</v>
      </c>
      <c r="F27" s="179"/>
      <c r="G27" s="123" t="s">
        <v>288</v>
      </c>
      <c r="H27" s="124"/>
      <c r="I27" s="123" t="s">
        <v>246</v>
      </c>
      <c r="J27" s="127"/>
      <c r="K27" s="127"/>
      <c r="L27" s="124"/>
      <c r="M27" s="129">
        <v>514448416</v>
      </c>
      <c r="N27" s="127"/>
      <c r="O27" s="124"/>
      <c r="P27" s="129">
        <v>136</v>
      </c>
      <c r="Q27" s="127"/>
      <c r="R27" s="127"/>
      <c r="S27" s="127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80" t="s">
        <v>224</v>
      </c>
      <c r="D28" s="181"/>
      <c r="E28" s="182" t="s">
        <v>225</v>
      </c>
      <c r="F28" s="183"/>
      <c r="G28" s="125"/>
      <c r="H28" s="126"/>
      <c r="I28" s="125"/>
      <c r="J28" s="128"/>
      <c r="K28" s="128"/>
      <c r="L28" s="126"/>
      <c r="M28" s="125"/>
      <c r="N28" s="128"/>
      <c r="O28" s="126"/>
      <c r="P28" s="125"/>
      <c r="Q28" s="128"/>
      <c r="R28" s="128"/>
      <c r="S28" s="128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76" t="s">
        <v>259</v>
      </c>
      <c r="D29" s="177"/>
      <c r="E29" s="178" t="s">
        <v>261</v>
      </c>
      <c r="F29" s="179"/>
      <c r="G29" s="123" t="s">
        <v>288</v>
      </c>
      <c r="H29" s="124"/>
      <c r="I29" s="123" t="s">
        <v>267</v>
      </c>
      <c r="J29" s="127"/>
      <c r="K29" s="127"/>
      <c r="L29" s="124"/>
      <c r="M29" s="129">
        <v>513363325</v>
      </c>
      <c r="N29" s="127"/>
      <c r="O29" s="124"/>
      <c r="P29" s="129">
        <v>136</v>
      </c>
      <c r="Q29" s="127"/>
      <c r="R29" s="127"/>
      <c r="S29" s="127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80" t="s">
        <v>262</v>
      </c>
      <c r="D30" s="181"/>
      <c r="E30" s="182" t="s">
        <v>260</v>
      </c>
      <c r="F30" s="183"/>
      <c r="G30" s="125"/>
      <c r="H30" s="126"/>
      <c r="I30" s="125"/>
      <c r="J30" s="128"/>
      <c r="K30" s="128"/>
      <c r="L30" s="126"/>
      <c r="M30" s="125"/>
      <c r="N30" s="128"/>
      <c r="O30" s="126"/>
      <c r="P30" s="125"/>
      <c r="Q30" s="128"/>
      <c r="R30" s="128"/>
      <c r="S30" s="128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76" t="s">
        <v>265</v>
      </c>
      <c r="D31" s="177"/>
      <c r="E31" s="178" t="s">
        <v>266</v>
      </c>
      <c r="F31" s="179"/>
      <c r="G31" s="123" t="s">
        <v>288</v>
      </c>
      <c r="H31" s="124"/>
      <c r="I31" s="123" t="s">
        <v>246</v>
      </c>
      <c r="J31" s="127"/>
      <c r="K31" s="127"/>
      <c r="L31" s="124"/>
      <c r="M31" s="129">
        <v>515785857</v>
      </c>
      <c r="N31" s="127"/>
      <c r="O31" s="124"/>
      <c r="P31" s="129">
        <v>143</v>
      </c>
      <c r="Q31" s="127"/>
      <c r="R31" s="127"/>
      <c r="S31" s="127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80" t="s">
        <v>263</v>
      </c>
      <c r="D32" s="181"/>
      <c r="E32" s="182" t="s">
        <v>264</v>
      </c>
      <c r="F32" s="183"/>
      <c r="G32" s="125"/>
      <c r="H32" s="126"/>
      <c r="I32" s="125"/>
      <c r="J32" s="128"/>
      <c r="K32" s="128"/>
      <c r="L32" s="126"/>
      <c r="M32" s="125"/>
      <c r="N32" s="128"/>
      <c r="O32" s="126"/>
      <c r="P32" s="125"/>
      <c r="Q32" s="128"/>
      <c r="R32" s="128"/>
      <c r="S32" s="128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76" t="s">
        <v>222</v>
      </c>
      <c r="D33" s="177"/>
      <c r="E33" s="178" t="s">
        <v>223</v>
      </c>
      <c r="F33" s="179"/>
      <c r="G33" s="123" t="s">
        <v>243</v>
      </c>
      <c r="H33" s="124"/>
      <c r="I33" s="123" t="s">
        <v>247</v>
      </c>
      <c r="J33" s="127"/>
      <c r="K33" s="127"/>
      <c r="L33" s="124"/>
      <c r="M33" s="129">
        <v>512120044</v>
      </c>
      <c r="N33" s="127"/>
      <c r="O33" s="124"/>
      <c r="P33" s="129">
        <v>138</v>
      </c>
      <c r="Q33" s="127"/>
      <c r="R33" s="127"/>
      <c r="S33" s="127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80" t="s">
        <v>220</v>
      </c>
      <c r="D34" s="181"/>
      <c r="E34" s="182" t="s">
        <v>221</v>
      </c>
      <c r="F34" s="183"/>
      <c r="G34" s="125"/>
      <c r="H34" s="126"/>
      <c r="I34" s="125"/>
      <c r="J34" s="128"/>
      <c r="K34" s="128"/>
      <c r="L34" s="126"/>
      <c r="M34" s="125"/>
      <c r="N34" s="128"/>
      <c r="O34" s="126"/>
      <c r="P34" s="125"/>
      <c r="Q34" s="128"/>
      <c r="R34" s="128"/>
      <c r="S34" s="128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76" t="s">
        <v>238</v>
      </c>
      <c r="D35" s="177"/>
      <c r="E35" s="178" t="s">
        <v>239</v>
      </c>
      <c r="F35" s="179"/>
      <c r="G35" s="123" t="s">
        <v>243</v>
      </c>
      <c r="H35" s="124"/>
      <c r="I35" s="123" t="s">
        <v>247</v>
      </c>
      <c r="J35" s="127"/>
      <c r="K35" s="127"/>
      <c r="L35" s="124"/>
      <c r="M35" s="129">
        <v>515083862</v>
      </c>
      <c r="N35" s="127"/>
      <c r="O35" s="124"/>
      <c r="P35" s="129">
        <v>139</v>
      </c>
      <c r="Q35" s="127"/>
      <c r="R35" s="127"/>
      <c r="S35" s="127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80" t="s">
        <v>234</v>
      </c>
      <c r="D36" s="181"/>
      <c r="E36" s="182" t="s">
        <v>272</v>
      </c>
      <c r="F36" s="183"/>
      <c r="G36" s="125"/>
      <c r="H36" s="126"/>
      <c r="I36" s="125"/>
      <c r="J36" s="128"/>
      <c r="K36" s="128"/>
      <c r="L36" s="126"/>
      <c r="M36" s="125"/>
      <c r="N36" s="128"/>
      <c r="O36" s="126"/>
      <c r="P36" s="125"/>
      <c r="Q36" s="128"/>
      <c r="R36" s="128"/>
      <c r="S36" s="128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76" t="s">
        <v>240</v>
      </c>
      <c r="D37" s="177"/>
      <c r="E37" s="178" t="s">
        <v>241</v>
      </c>
      <c r="F37" s="179"/>
      <c r="G37" s="123" t="s">
        <v>243</v>
      </c>
      <c r="H37" s="124"/>
      <c r="I37" s="123" t="s">
        <v>248</v>
      </c>
      <c r="J37" s="127"/>
      <c r="K37" s="127"/>
      <c r="L37" s="124"/>
      <c r="M37" s="129">
        <v>515337840</v>
      </c>
      <c r="N37" s="127"/>
      <c r="O37" s="124"/>
      <c r="P37" s="129">
        <v>139</v>
      </c>
      <c r="Q37" s="127"/>
      <c r="R37" s="127"/>
      <c r="S37" s="127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80" t="s">
        <v>235</v>
      </c>
      <c r="D38" s="181"/>
      <c r="E38" s="182" t="s">
        <v>236</v>
      </c>
      <c r="F38" s="183"/>
      <c r="G38" s="125"/>
      <c r="H38" s="126"/>
      <c r="I38" s="125"/>
      <c r="J38" s="128"/>
      <c r="K38" s="128"/>
      <c r="L38" s="126"/>
      <c r="M38" s="125"/>
      <c r="N38" s="128"/>
      <c r="O38" s="126"/>
      <c r="P38" s="125"/>
      <c r="Q38" s="128"/>
      <c r="R38" s="128"/>
      <c r="S38" s="128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76" t="s">
        <v>269</v>
      </c>
      <c r="D39" s="177"/>
      <c r="E39" s="178" t="s">
        <v>270</v>
      </c>
      <c r="F39" s="179"/>
      <c r="G39" s="123" t="s">
        <v>243</v>
      </c>
      <c r="H39" s="124"/>
      <c r="I39" s="123" t="s">
        <v>247</v>
      </c>
      <c r="J39" s="127"/>
      <c r="K39" s="127"/>
      <c r="L39" s="124"/>
      <c r="M39" s="129">
        <v>515788851</v>
      </c>
      <c r="N39" s="127"/>
      <c r="O39" s="124"/>
      <c r="P39" s="129">
        <v>135</v>
      </c>
      <c r="Q39" s="127"/>
      <c r="R39" s="127"/>
      <c r="S39" s="127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80" t="s">
        <v>273</v>
      </c>
      <c r="D40" s="181"/>
      <c r="E40" s="182" t="s">
        <v>268</v>
      </c>
      <c r="F40" s="183"/>
      <c r="G40" s="125"/>
      <c r="H40" s="126"/>
      <c r="I40" s="125"/>
      <c r="J40" s="128"/>
      <c r="K40" s="128"/>
      <c r="L40" s="126"/>
      <c r="M40" s="125"/>
      <c r="N40" s="128"/>
      <c r="O40" s="126"/>
      <c r="P40" s="125"/>
      <c r="Q40" s="128"/>
      <c r="R40" s="128"/>
      <c r="S40" s="128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76" t="s">
        <v>226</v>
      </c>
      <c r="D41" s="177"/>
      <c r="E41" s="178" t="s">
        <v>229</v>
      </c>
      <c r="F41" s="179"/>
      <c r="G41" s="123" t="s">
        <v>244</v>
      </c>
      <c r="H41" s="124"/>
      <c r="I41" s="123" t="s">
        <v>246</v>
      </c>
      <c r="J41" s="127"/>
      <c r="K41" s="127"/>
      <c r="L41" s="124"/>
      <c r="M41" s="129">
        <v>514448433</v>
      </c>
      <c r="N41" s="127"/>
      <c r="O41" s="124"/>
      <c r="P41" s="129">
        <v>132</v>
      </c>
      <c r="Q41" s="127"/>
      <c r="R41" s="127"/>
      <c r="S41" s="127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80" t="s">
        <v>224</v>
      </c>
      <c r="D42" s="181"/>
      <c r="E42" s="182" t="s">
        <v>228</v>
      </c>
      <c r="F42" s="183"/>
      <c r="G42" s="125"/>
      <c r="H42" s="126"/>
      <c r="I42" s="125"/>
      <c r="J42" s="128"/>
      <c r="K42" s="128"/>
      <c r="L42" s="126"/>
      <c r="M42" s="125"/>
      <c r="N42" s="128"/>
      <c r="O42" s="126"/>
      <c r="P42" s="125"/>
      <c r="Q42" s="128"/>
      <c r="R42" s="128"/>
      <c r="S42" s="128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76" t="s">
        <v>232</v>
      </c>
      <c r="D43" s="177"/>
      <c r="E43" s="178" t="s">
        <v>233</v>
      </c>
      <c r="F43" s="179"/>
      <c r="G43" s="123" t="s">
        <v>244</v>
      </c>
      <c r="H43" s="124"/>
      <c r="I43" s="123" t="s">
        <v>246</v>
      </c>
      <c r="J43" s="127"/>
      <c r="K43" s="127"/>
      <c r="L43" s="124"/>
      <c r="M43" s="129">
        <v>514456846</v>
      </c>
      <c r="N43" s="127"/>
      <c r="O43" s="124"/>
      <c r="P43" s="129">
        <v>136</v>
      </c>
      <c r="Q43" s="127"/>
      <c r="R43" s="127"/>
      <c r="S43" s="127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80" t="s">
        <v>230</v>
      </c>
      <c r="D44" s="181"/>
      <c r="E44" s="182" t="s">
        <v>231</v>
      </c>
      <c r="F44" s="183"/>
      <c r="G44" s="125"/>
      <c r="H44" s="126"/>
      <c r="I44" s="125"/>
      <c r="J44" s="128"/>
      <c r="K44" s="128"/>
      <c r="L44" s="126"/>
      <c r="M44" s="125"/>
      <c r="N44" s="128"/>
      <c r="O44" s="126"/>
      <c r="P44" s="125"/>
      <c r="Q44" s="128"/>
      <c r="R44" s="128"/>
      <c r="S44" s="128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257</v>
      </c>
      <c r="D45" s="137"/>
      <c r="E45" s="138" t="s">
        <v>258</v>
      </c>
      <c r="F45" s="139"/>
      <c r="G45" s="123" t="s">
        <v>245</v>
      </c>
      <c r="H45" s="124"/>
      <c r="I45" s="123" t="s">
        <v>246</v>
      </c>
      <c r="J45" s="127"/>
      <c r="K45" s="127"/>
      <c r="L45" s="124"/>
      <c r="M45" s="129">
        <v>515794956</v>
      </c>
      <c r="N45" s="127"/>
      <c r="O45" s="124"/>
      <c r="P45" s="129">
        <v>130</v>
      </c>
      <c r="Q45" s="127"/>
      <c r="R45" s="127"/>
      <c r="S45" s="127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255</v>
      </c>
      <c r="D46" s="141"/>
      <c r="E46" s="142" t="s">
        <v>256</v>
      </c>
      <c r="F46" s="143"/>
      <c r="G46" s="125"/>
      <c r="H46" s="126"/>
      <c r="I46" s="125"/>
      <c r="J46" s="128"/>
      <c r="K46" s="128"/>
      <c r="L46" s="126"/>
      <c r="M46" s="125"/>
      <c r="N46" s="128"/>
      <c r="O46" s="126"/>
      <c r="P46" s="125"/>
      <c r="Q46" s="128"/>
      <c r="R46" s="128"/>
      <c r="S46" s="128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76" t="s">
        <v>238</v>
      </c>
      <c r="D47" s="177"/>
      <c r="E47" s="178" t="s">
        <v>242</v>
      </c>
      <c r="F47" s="179"/>
      <c r="G47" s="123" t="s">
        <v>271</v>
      </c>
      <c r="H47" s="124"/>
      <c r="I47" s="123" t="s">
        <v>247</v>
      </c>
      <c r="J47" s="127"/>
      <c r="K47" s="127"/>
      <c r="L47" s="124"/>
      <c r="M47" s="129">
        <v>515083876</v>
      </c>
      <c r="N47" s="127"/>
      <c r="O47" s="124"/>
      <c r="P47" s="129">
        <v>126</v>
      </c>
      <c r="Q47" s="127"/>
      <c r="R47" s="127"/>
      <c r="S47" s="127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9"/>
      <c r="B48" s="220"/>
      <c r="C48" s="180" t="s">
        <v>234</v>
      </c>
      <c r="D48" s="181"/>
      <c r="E48" s="182" t="s">
        <v>237</v>
      </c>
      <c r="F48" s="183"/>
      <c r="G48" s="125"/>
      <c r="H48" s="126"/>
      <c r="I48" s="125"/>
      <c r="J48" s="128"/>
      <c r="K48" s="128"/>
      <c r="L48" s="126"/>
      <c r="M48" s="125"/>
      <c r="N48" s="128"/>
      <c r="O48" s="126"/>
      <c r="P48" s="125"/>
      <c r="Q48" s="128"/>
      <c r="R48" s="128"/>
      <c r="S48" s="128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292</v>
      </c>
      <c r="D49" s="100"/>
      <c r="E49" s="101" t="s">
        <v>293</v>
      </c>
      <c r="F49" s="102"/>
      <c r="G49" s="117" t="s">
        <v>244</v>
      </c>
      <c r="H49" s="89"/>
      <c r="I49" s="117" t="s">
        <v>294</v>
      </c>
      <c r="J49" s="88"/>
      <c r="K49" s="88"/>
      <c r="L49" s="89"/>
      <c r="M49" s="87">
        <v>516810811</v>
      </c>
      <c r="N49" s="88"/>
      <c r="O49" s="89"/>
      <c r="P49" s="87">
        <v>130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290</v>
      </c>
      <c r="D50" s="104"/>
      <c r="E50" s="105" t="s">
        <v>291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113"/>
      <c r="D51" s="100"/>
      <c r="E51" s="100"/>
      <c r="F51" s="102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4"/>
      <c r="D52" s="115"/>
      <c r="E52" s="115"/>
      <c r="F52" s="116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9" t="s">
        <v>170</v>
      </c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U54" s="22"/>
      <c r="V54" s="197" t="s">
        <v>188</v>
      </c>
      <c r="W54" s="198"/>
      <c r="X54" s="198"/>
      <c r="Y54" s="198"/>
      <c r="Z54" s="198"/>
      <c r="AA54" s="198"/>
      <c r="AB54" s="198"/>
      <c r="AC54" s="198"/>
      <c r="AD54" s="198"/>
      <c r="AE54" s="198"/>
      <c r="AF54" s="199"/>
      <c r="AG54" s="200"/>
      <c r="AH54" s="200"/>
      <c r="AI54" s="200"/>
      <c r="AJ54" s="20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2" t="s">
        <v>289</v>
      </c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4"/>
      <c r="U55" s="22"/>
      <c r="V55" s="80">
        <f>LEN(A55)</f>
        <v>44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G25" sqref="G25:H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NRホッパーズ</v>
      </c>
      <c r="D2" s="277"/>
      <c r="E2" s="277"/>
      <c r="F2" s="277"/>
      <c r="G2" s="277"/>
      <c r="H2" s="277"/>
      <c r="I2" s="277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>
        <f>IF(入力!C4="","",IF(入力!C5="",入力!C4,入力!C4&amp;"　　"&amp;入力!C5))</f>
        <v>430225198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小林　友香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500536198</v>
      </c>
      <c r="H7" s="274"/>
      <c r="I7" s="274"/>
      <c r="J7" s="274">
        <f>IF(入力!J7="","",入力!J7)</f>
        <v>15960</v>
      </c>
      <c r="K7" s="274"/>
      <c r="L7" s="274"/>
      <c r="M7" s="274">
        <f>IF(入力!M7="","",入力!M7)</f>
        <v>183773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布施　慎平</v>
      </c>
      <c r="D9" s="268"/>
      <c r="E9" s="268"/>
      <c r="F9" s="268"/>
      <c r="G9" s="274">
        <f>IF(入力!G9="","",入力!G9)</f>
        <v>500539514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>吉田　正浩</v>
      </c>
      <c r="D11" s="268"/>
      <c r="E11" s="268"/>
      <c r="F11" s="268"/>
      <c r="G11" s="274">
        <f>IF(入力!G11="","",入力!G11)</f>
        <v>516013376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小林　友香</v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小林　友香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>
      <c r="A17" s="266" t="s">
        <v>6</v>
      </c>
      <c r="B17" s="266"/>
      <c r="C17" s="277" t="str">
        <f>IF(入力!C17="","",入力!C17&amp;"　"&amp;入力!E17)</f>
        <v>佐倉市栄町10-12伊能ビル1F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043-481-0711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90－8013－227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尾形　華</v>
      </c>
      <c r="D25" s="268"/>
      <c r="E25" s="268"/>
      <c r="F25" s="268"/>
      <c r="G25" s="266" t="str">
        <f>IF(入力!G25="","",入力!G25)</f>
        <v>6年</v>
      </c>
      <c r="H25" s="266" t="str">
        <f>IF(入力!H25="","",入力!H25)</f>
        <v/>
      </c>
      <c r="I25" s="266" t="str">
        <f>IF(入力!I25="","",入力!I25)</f>
        <v>八街市立実住小学校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514281561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久保田　太陽</v>
      </c>
      <c r="D27" s="268"/>
      <c r="E27" s="268"/>
      <c r="F27" s="268"/>
      <c r="G27" s="266" t="str">
        <f>IF(入力!G27="","",入力!G27)</f>
        <v>6年</v>
      </c>
      <c r="H27" s="266" t="str">
        <f>IF(入力!H27="","",入力!H27)</f>
        <v/>
      </c>
      <c r="I27" s="266" t="str">
        <f>IF(入力!I27="","",入力!I27)</f>
        <v>八街市立実住小学校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514448416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吉田　結葵</v>
      </c>
      <c r="D29" s="268"/>
      <c r="E29" s="268"/>
      <c r="F29" s="268"/>
      <c r="G29" s="266" t="str">
        <f>IF(入力!G29="","",入力!G29)</f>
        <v>6年</v>
      </c>
      <c r="H29" s="266" t="str">
        <f>IF(入力!H29="","",入力!H29)</f>
        <v/>
      </c>
      <c r="I29" s="266" t="str">
        <f>IF(入力!I29="","",入力!I29)</f>
        <v>山武市立南郷小学校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513363325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赤瀬　煌命</v>
      </c>
      <c r="D31" s="268"/>
      <c r="E31" s="268"/>
      <c r="F31" s="268"/>
      <c r="G31" s="266" t="str">
        <f>IF(入力!G31="","",入力!G31)</f>
        <v>6年</v>
      </c>
      <c r="H31" s="266" t="str">
        <f>IF(入力!H31="","",入力!H31)</f>
        <v/>
      </c>
      <c r="I31" s="266" t="str">
        <f>IF(入力!I31="","",入力!I31)</f>
        <v>八街市立実住小学校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515785857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坂本　優輝</v>
      </c>
      <c r="D33" s="268"/>
      <c r="E33" s="268"/>
      <c r="F33" s="268"/>
      <c r="G33" s="266" t="str">
        <f>IF(入力!G33="","",入力!G33)</f>
        <v>5年</v>
      </c>
      <c r="H33" s="266" t="str">
        <f>IF(入力!H33="","",入力!H33)</f>
        <v/>
      </c>
      <c r="I33" s="266" t="str">
        <f>IF(入力!I33="","",入力!I33)</f>
        <v>八街市立八街東小学校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512120044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児玉　凌雅</v>
      </c>
      <c r="D35" s="268"/>
      <c r="E35" s="268"/>
      <c r="F35" s="268"/>
      <c r="G35" s="266" t="str">
        <f>IF(入力!G35="","",入力!G35)</f>
        <v>5年</v>
      </c>
      <c r="H35" s="266" t="str">
        <f>IF(入力!H35="","",入力!H35)</f>
        <v/>
      </c>
      <c r="I35" s="266" t="str">
        <f>IF(入力!I35="","",入力!I35)</f>
        <v>八街市立八街東小学校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515083862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高地　悠輔</v>
      </c>
      <c r="D37" s="268"/>
      <c r="E37" s="268"/>
      <c r="F37" s="268"/>
      <c r="G37" s="266" t="str">
        <f>IF(入力!G37="","",入力!G37)</f>
        <v>5年</v>
      </c>
      <c r="H37" s="266" t="str">
        <f>IF(入力!H37="","",入力!H37)</f>
        <v/>
      </c>
      <c r="I37" s="266" t="str">
        <f>IF(入力!I37="","",入力!I37)</f>
        <v>八街市立交進小学校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515337840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森澄　遼成</v>
      </c>
      <c r="D39" s="268"/>
      <c r="E39" s="268"/>
      <c r="F39" s="268"/>
      <c r="G39" s="266" t="str">
        <f>IF(入力!G39="","",入力!G39)</f>
        <v>5年</v>
      </c>
      <c r="H39" s="266" t="str">
        <f>IF(入力!H39="","",入力!H39)</f>
        <v/>
      </c>
      <c r="I39" s="266" t="str">
        <f>IF(入力!I39="","",入力!I39)</f>
        <v>八街市立八街東小学校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515788851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久保田　大翔</v>
      </c>
      <c r="D41" s="268"/>
      <c r="E41" s="268"/>
      <c r="F41" s="268"/>
      <c r="G41" s="266" t="str">
        <f>IF(入力!G41="","",入力!G41)</f>
        <v>4年</v>
      </c>
      <c r="H41" s="266" t="str">
        <f>IF(入力!H41="","",入力!H41)</f>
        <v/>
      </c>
      <c r="I41" s="266" t="str">
        <f>IF(入力!I41="","",入力!I41)</f>
        <v>八街市立実住小学校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514448433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岩佐　春輝</v>
      </c>
      <c r="D43" s="268"/>
      <c r="E43" s="268"/>
      <c r="F43" s="268"/>
      <c r="G43" s="266" t="str">
        <f>IF(入力!G43="","",入力!G43)</f>
        <v>4年</v>
      </c>
      <c r="H43" s="266" t="str">
        <f>IF(入力!H43="","",入力!H43)</f>
        <v/>
      </c>
      <c r="I43" s="266" t="str">
        <f>IF(入力!I43="","",入力!I43)</f>
        <v>八街市立実住小学校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514456846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藤村　勇輝</v>
      </c>
      <c r="D45" s="268"/>
      <c r="E45" s="268"/>
      <c r="F45" s="268"/>
      <c r="G45" s="266" t="str">
        <f>IF(入力!G45="","",入力!G45)</f>
        <v>3年</v>
      </c>
      <c r="H45" s="266" t="str">
        <f>IF(入力!H45="","",入力!H45)</f>
        <v/>
      </c>
      <c r="I45" s="266" t="str">
        <f>IF(入力!I45="","",入力!I45)</f>
        <v>八街市立実住小学校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515794956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児玉　祥吾</v>
      </c>
      <c r="D47" s="268"/>
      <c r="E47" s="268"/>
      <c r="F47" s="268"/>
      <c r="G47" s="266" t="str">
        <f>IF(入力!G47="","",入力!G47)</f>
        <v>2年</v>
      </c>
      <c r="H47" s="266" t="str">
        <f>IF(入力!H47="","",入力!H47)</f>
        <v/>
      </c>
      <c r="I47" s="266" t="str">
        <f>IF(入力!I47="","",入力!I47)</f>
        <v>八街市立八街東小学校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515083876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3" zoomScaleNormal="100" zoomScaleSheetLayoutView="100" workbookViewId="0">
      <selection activeCell="AZ34" sqref="AZ34:BF35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4">
        <v>36</v>
      </c>
      <c r="I12" s="405"/>
      <c r="J12" s="406"/>
      <c r="K12" s="4"/>
    </row>
    <row r="13" spans="1:60" ht="13.5" customHeight="1">
      <c r="F13" s="4" t="s">
        <v>35</v>
      </c>
      <c r="G13" s="4"/>
      <c r="H13" s="407"/>
      <c r="I13" s="408"/>
      <c r="J13" s="40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4"/>
      <c r="I14" s="365"/>
      <c r="J14" s="36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0"/>
      <c r="E16" s="380"/>
      <c r="F16" s="380"/>
      <c r="G16" s="381"/>
      <c r="H16" s="402" t="s">
        <v>66</v>
      </c>
      <c r="I16" s="403"/>
      <c r="J16" s="403"/>
      <c r="K16" s="380" t="str">
        <f>IF(入力!C2="","",入力!C2)</f>
        <v>ｴﾇｱｰﾙ　ﾎｯﾊﾟｰｽﾞ</v>
      </c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1"/>
      <c r="Y16" s="412" t="s">
        <v>67</v>
      </c>
      <c r="Z16" s="413"/>
      <c r="AA16" s="413"/>
      <c r="AB16" s="413"/>
      <c r="AC16" s="413"/>
      <c r="AD16" s="413"/>
      <c r="AE16" s="413"/>
      <c r="AF16" s="413"/>
      <c r="AG16" s="413"/>
      <c r="AH16" s="413"/>
      <c r="AI16" s="414"/>
      <c r="AJ16" s="371" t="s">
        <v>38</v>
      </c>
      <c r="AK16" s="372"/>
      <c r="AL16" s="372"/>
      <c r="AM16" s="373"/>
      <c r="AN16" s="396" t="str">
        <f>IF(入力!P3="","",入力!P3)</f>
        <v>八街市</v>
      </c>
      <c r="AO16" s="397"/>
      <c r="AP16" s="397"/>
      <c r="AQ16" s="397"/>
      <c r="AR16" s="397"/>
      <c r="AS16" s="397"/>
      <c r="AT16" s="372" t="s">
        <v>68</v>
      </c>
      <c r="AU16" s="373"/>
      <c r="AV16" s="379" t="s">
        <v>39</v>
      </c>
      <c r="AW16" s="380"/>
      <c r="AX16" s="380"/>
      <c r="AY16" s="381"/>
      <c r="AZ16" s="384" t="str">
        <f>IF(入力!P5="","",入力!P5)</f>
        <v>ＪＲ</v>
      </c>
      <c r="BA16" s="385"/>
      <c r="BB16" s="385"/>
      <c r="BC16" s="385"/>
      <c r="BD16" s="385"/>
      <c r="BE16" s="385"/>
      <c r="BF16" s="432" t="s">
        <v>40</v>
      </c>
    </row>
    <row r="17" spans="3:58" ht="4.5" customHeight="1">
      <c r="C17" s="431"/>
      <c r="D17" s="323"/>
      <c r="E17" s="323"/>
      <c r="F17" s="323"/>
      <c r="G17" s="383"/>
      <c r="H17" s="394" t="str">
        <f>IF(入力!C3="","",入力!C3)</f>
        <v>NRホッパーズ</v>
      </c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0" t="str">
        <f>IF(入力!J3="","","("&amp;入力!J3&amp;")")</f>
        <v>(男子)</v>
      </c>
      <c r="V17" s="390"/>
      <c r="W17" s="390"/>
      <c r="X17" s="391"/>
      <c r="Y17" s="415">
        <f>IF(入力!C4="","",入力!C4)</f>
        <v>430225198</v>
      </c>
      <c r="Z17" s="416"/>
      <c r="AA17" s="416"/>
      <c r="AB17" s="416"/>
      <c r="AC17" s="416"/>
      <c r="AD17" s="416"/>
      <c r="AE17" s="416"/>
      <c r="AF17" s="416"/>
      <c r="AG17" s="416"/>
      <c r="AH17" s="416"/>
      <c r="AI17" s="417"/>
      <c r="AJ17" s="374"/>
      <c r="AK17" s="375"/>
      <c r="AL17" s="375"/>
      <c r="AM17" s="376"/>
      <c r="AN17" s="398"/>
      <c r="AO17" s="399"/>
      <c r="AP17" s="399"/>
      <c r="AQ17" s="399"/>
      <c r="AR17" s="399"/>
      <c r="AS17" s="399"/>
      <c r="AT17" s="375"/>
      <c r="AU17" s="376"/>
      <c r="AV17" s="382"/>
      <c r="AW17" s="323"/>
      <c r="AX17" s="323"/>
      <c r="AY17" s="383"/>
      <c r="AZ17" s="386"/>
      <c r="BA17" s="387"/>
      <c r="BB17" s="387"/>
      <c r="BC17" s="387"/>
      <c r="BD17" s="387"/>
      <c r="BE17" s="387"/>
      <c r="BF17" s="433"/>
    </row>
    <row r="18" spans="3:58" ht="16.5" customHeight="1">
      <c r="C18" s="361"/>
      <c r="D18" s="324"/>
      <c r="E18" s="324"/>
      <c r="F18" s="324"/>
      <c r="G18" s="362"/>
      <c r="H18" s="345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92"/>
      <c r="V18" s="392"/>
      <c r="W18" s="392"/>
      <c r="X18" s="393"/>
      <c r="Y18" s="418"/>
      <c r="Z18" s="419"/>
      <c r="AA18" s="419"/>
      <c r="AB18" s="419"/>
      <c r="AC18" s="419"/>
      <c r="AD18" s="419"/>
      <c r="AE18" s="419"/>
      <c r="AF18" s="419"/>
      <c r="AG18" s="419"/>
      <c r="AH18" s="419"/>
      <c r="AI18" s="420"/>
      <c r="AJ18" s="377"/>
      <c r="AK18" s="352"/>
      <c r="AL18" s="352"/>
      <c r="AM18" s="378"/>
      <c r="AN18" s="400"/>
      <c r="AO18" s="401"/>
      <c r="AP18" s="401"/>
      <c r="AQ18" s="401"/>
      <c r="AR18" s="401"/>
      <c r="AS18" s="401"/>
      <c r="AT18" s="352"/>
      <c r="AU18" s="378"/>
      <c r="AV18" s="348"/>
      <c r="AW18" s="324"/>
      <c r="AX18" s="324"/>
      <c r="AY18" s="362"/>
      <c r="AZ18" s="388" t="str">
        <f>IF(入力!AE5="","",入力!AE5)</f>
        <v>八街</v>
      </c>
      <c r="BA18" s="389"/>
      <c r="BB18" s="389"/>
      <c r="BC18" s="389"/>
      <c r="BD18" s="389"/>
      <c r="BE18" s="389"/>
      <c r="BF18" s="13" t="s">
        <v>41</v>
      </c>
    </row>
    <row r="19" spans="3:58" ht="15" customHeight="1">
      <c r="C19" s="410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369" t="s">
        <v>42</v>
      </c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 t="s">
        <v>69</v>
      </c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 t="s">
        <v>70</v>
      </c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70"/>
    </row>
    <row r="20" spans="3:58" ht="15" customHeight="1">
      <c r="C20" s="435" t="s">
        <v>43</v>
      </c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434">
        <f>IF(入力!J7="","",入力!J7)</f>
        <v>15960</v>
      </c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4"/>
      <c r="AC20" s="434"/>
      <c r="AD20" s="434" t="str">
        <f>IF(入力!J9="","",入力!J9)</f>
        <v/>
      </c>
      <c r="AE20" s="434"/>
      <c r="AF20" s="434"/>
      <c r="AG20" s="434"/>
      <c r="AH20" s="434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 t="str">
        <f>IF(入力!J11="","",入力!J11)</f>
        <v/>
      </c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6"/>
    </row>
    <row r="21" spans="3:58" ht="15" customHeight="1">
      <c r="C21" s="435" t="s">
        <v>44</v>
      </c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434">
        <f>IF(入力!M7="","",入力!M7)</f>
        <v>183773</v>
      </c>
      <c r="P21" s="434"/>
      <c r="Q21" s="434"/>
      <c r="R21" s="434"/>
      <c r="S21" s="434"/>
      <c r="T21" s="434"/>
      <c r="U21" s="434"/>
      <c r="V21" s="434"/>
      <c r="W21" s="434"/>
      <c r="X21" s="434"/>
      <c r="Y21" s="434"/>
      <c r="Z21" s="434"/>
      <c r="AA21" s="434"/>
      <c r="AB21" s="434"/>
      <c r="AC21" s="434"/>
      <c r="AD21" s="434" t="str">
        <f>IF(入力!M9="","",入力!M9)</f>
        <v/>
      </c>
      <c r="AE21" s="434"/>
      <c r="AF21" s="434"/>
      <c r="AG21" s="434"/>
      <c r="AH21" s="434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 t="str">
        <f>IF(入力!M11="","",入力!M11)</f>
        <v/>
      </c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6"/>
    </row>
    <row r="22" spans="3:58" ht="12" customHeight="1">
      <c r="C22" s="358" t="s">
        <v>71</v>
      </c>
      <c r="D22" s="359"/>
      <c r="E22" s="359"/>
      <c r="F22" s="359"/>
      <c r="G22" s="360"/>
      <c r="H22" s="363" t="str">
        <f>IF(入力!C7="","",入力!C7&amp;"　"&amp;入力!E7)</f>
        <v>ｺﾊﾞﾔｼ　ﾕｶ</v>
      </c>
      <c r="I22" s="328"/>
      <c r="J22" s="328"/>
      <c r="K22" s="328"/>
      <c r="L22" s="328"/>
      <c r="M22" s="328"/>
      <c r="N22" s="328"/>
      <c r="O22" s="328"/>
      <c r="P22" s="328"/>
      <c r="Q22" s="337"/>
      <c r="R22" s="329" t="s">
        <v>45</v>
      </c>
      <c r="S22" s="328"/>
      <c r="T22" s="338">
        <f>IF(入力!AT7="","",入力!AT7)</f>
        <v>35</v>
      </c>
      <c r="U22" s="339"/>
      <c r="V22" s="340"/>
      <c r="W22" s="329" t="s">
        <v>46</v>
      </c>
      <c r="X22" s="329"/>
      <c r="Y22" s="329"/>
      <c r="Z22" s="14" t="s">
        <v>72</v>
      </c>
      <c r="AA22" s="15"/>
      <c r="AB22" s="328" t="str">
        <f>IF(入力!R7="","",入力!R7)</f>
        <v>２８５</v>
      </c>
      <c r="AC22" s="328"/>
      <c r="AD22" s="328"/>
      <c r="AE22" s="328"/>
      <c r="AF22" s="16" t="s">
        <v>73</v>
      </c>
      <c r="AG22" s="328" t="str">
        <f>IF(入力!W7="","",入力!W7)</f>
        <v>００１４</v>
      </c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37"/>
      <c r="AU22" s="329" t="s">
        <v>47</v>
      </c>
      <c r="AV22" s="328"/>
      <c r="AW22" s="328"/>
      <c r="AX22" s="17" t="s">
        <v>74</v>
      </c>
      <c r="AY22" s="328" t="str">
        <f>IF(入力!AL7="","",入力!AL7)</f>
        <v>０４３</v>
      </c>
      <c r="AZ22" s="328"/>
      <c r="BA22" s="328"/>
      <c r="BB22" s="328"/>
      <c r="BC22" s="328"/>
      <c r="BD22" s="328"/>
      <c r="BE22" s="328"/>
      <c r="BF22" s="18" t="s">
        <v>75</v>
      </c>
    </row>
    <row r="23" spans="3:58" ht="19.5" customHeight="1">
      <c r="C23" s="361" t="s">
        <v>48</v>
      </c>
      <c r="D23" s="324"/>
      <c r="E23" s="324"/>
      <c r="F23" s="324"/>
      <c r="G23" s="362"/>
      <c r="H23" s="364" t="str">
        <f>IF(入力!C8="","",入力!C8&amp;"　"&amp;入力!E8)</f>
        <v>小林　友香</v>
      </c>
      <c r="I23" s="365"/>
      <c r="J23" s="365"/>
      <c r="K23" s="365"/>
      <c r="L23" s="365"/>
      <c r="M23" s="365"/>
      <c r="N23" s="365"/>
      <c r="O23" s="365"/>
      <c r="P23" s="365"/>
      <c r="Q23" s="366"/>
      <c r="R23" s="324"/>
      <c r="S23" s="324"/>
      <c r="T23" s="353"/>
      <c r="U23" s="354"/>
      <c r="V23" s="355"/>
      <c r="W23" s="352"/>
      <c r="X23" s="352"/>
      <c r="Y23" s="352"/>
      <c r="Z23" s="345" t="str">
        <f>IF(入力!P8="","",入力!P8)</f>
        <v>佐倉市栄町10-12伊能ビル1F</v>
      </c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6"/>
      <c r="AQ23" s="346"/>
      <c r="AR23" s="346"/>
      <c r="AS23" s="346"/>
      <c r="AT23" s="347"/>
      <c r="AU23" s="324"/>
      <c r="AV23" s="324"/>
      <c r="AW23" s="324"/>
      <c r="AX23" s="348" t="str">
        <f>IF(入力!AK8="","",入力!AK8)</f>
        <v>４８１</v>
      </c>
      <c r="AY23" s="324"/>
      <c r="AZ23" s="324"/>
      <c r="BA23" s="324"/>
      <c r="BB23" s="19" t="s">
        <v>76</v>
      </c>
      <c r="BC23" s="324" t="str">
        <f>IF(入力!AP8="","",入力!AP8)</f>
        <v>０７１１</v>
      </c>
      <c r="BD23" s="324"/>
      <c r="BE23" s="324"/>
      <c r="BF23" s="344"/>
    </row>
    <row r="24" spans="3:58" ht="12" customHeight="1">
      <c r="C24" s="358" t="s">
        <v>77</v>
      </c>
      <c r="D24" s="359"/>
      <c r="E24" s="359"/>
      <c r="F24" s="359"/>
      <c r="G24" s="360"/>
      <c r="H24" s="363" t="str">
        <f>IF(入力!C9="","",入力!C9&amp;"　"&amp;入力!E9)</f>
        <v>ﾌｾ　ｼﾝﾍﾟｲ</v>
      </c>
      <c r="I24" s="328"/>
      <c r="J24" s="328"/>
      <c r="K24" s="328"/>
      <c r="L24" s="328"/>
      <c r="M24" s="328"/>
      <c r="N24" s="328"/>
      <c r="O24" s="328"/>
      <c r="P24" s="328"/>
      <c r="Q24" s="337"/>
      <c r="R24" s="329" t="s">
        <v>45</v>
      </c>
      <c r="S24" s="328"/>
      <c r="T24" s="338">
        <f>IF(入力!AT9="","",入力!AT9)</f>
        <v>21</v>
      </c>
      <c r="U24" s="339"/>
      <c r="V24" s="340"/>
      <c r="W24" s="329" t="s">
        <v>46</v>
      </c>
      <c r="X24" s="329"/>
      <c r="Y24" s="329"/>
      <c r="Z24" s="14" t="s">
        <v>72</v>
      </c>
      <c r="AA24" s="15"/>
      <c r="AB24" s="328" t="str">
        <f>IF(入力!R9="","",入力!R9)</f>
        <v>２８５</v>
      </c>
      <c r="AC24" s="328"/>
      <c r="AD24" s="328"/>
      <c r="AE24" s="328"/>
      <c r="AF24" s="16" t="s">
        <v>73</v>
      </c>
      <c r="AG24" s="328" t="str">
        <f>IF(入力!W9="","",入力!W9)</f>
        <v>００１４</v>
      </c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37"/>
      <c r="AU24" s="329" t="s">
        <v>47</v>
      </c>
      <c r="AV24" s="328"/>
      <c r="AW24" s="328"/>
      <c r="AX24" s="17" t="s">
        <v>74</v>
      </c>
      <c r="AY24" s="328" t="str">
        <f>IF(入力!AL9="","",入力!AL9)</f>
        <v>０４３</v>
      </c>
      <c r="AZ24" s="328"/>
      <c r="BA24" s="328"/>
      <c r="BB24" s="328"/>
      <c r="BC24" s="328"/>
      <c r="BD24" s="328"/>
      <c r="BE24" s="328"/>
      <c r="BF24" s="18" t="s">
        <v>75</v>
      </c>
    </row>
    <row r="25" spans="3:58" ht="19.5" customHeight="1">
      <c r="C25" s="361" t="s">
        <v>78</v>
      </c>
      <c r="D25" s="324"/>
      <c r="E25" s="324"/>
      <c r="F25" s="324"/>
      <c r="G25" s="362"/>
      <c r="H25" s="364" t="str">
        <f>IF(入力!C10="","",入力!C10&amp;"　"&amp;入力!E10)</f>
        <v>布施　慎平</v>
      </c>
      <c r="I25" s="365"/>
      <c r="J25" s="365"/>
      <c r="K25" s="365"/>
      <c r="L25" s="365"/>
      <c r="M25" s="365"/>
      <c r="N25" s="365"/>
      <c r="O25" s="365"/>
      <c r="P25" s="365"/>
      <c r="Q25" s="366"/>
      <c r="R25" s="324"/>
      <c r="S25" s="324"/>
      <c r="T25" s="353"/>
      <c r="U25" s="354"/>
      <c r="V25" s="355"/>
      <c r="W25" s="352"/>
      <c r="X25" s="352"/>
      <c r="Y25" s="352"/>
      <c r="Z25" s="345" t="str">
        <f>IF(入力!P10="","",入力!P10)</f>
        <v>佐倉市栄町10-12伊能ビル1F</v>
      </c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7"/>
      <c r="AU25" s="324"/>
      <c r="AV25" s="324"/>
      <c r="AW25" s="324"/>
      <c r="AX25" s="348" t="str">
        <f>IF(入力!AK10="","",入力!AK10)</f>
        <v>４８１</v>
      </c>
      <c r="AY25" s="324"/>
      <c r="AZ25" s="324"/>
      <c r="BA25" s="324"/>
      <c r="BB25" s="19" t="s">
        <v>76</v>
      </c>
      <c r="BC25" s="324" t="str">
        <f>IF(入力!AP10="","",入力!AP10)</f>
        <v>０７１１</v>
      </c>
      <c r="BD25" s="324"/>
      <c r="BE25" s="324"/>
      <c r="BF25" s="344"/>
    </row>
    <row r="26" spans="3:58" ht="12" customHeight="1">
      <c r="C26" s="358" t="s">
        <v>71</v>
      </c>
      <c r="D26" s="359"/>
      <c r="E26" s="359"/>
      <c r="F26" s="359"/>
      <c r="G26" s="360"/>
      <c r="H26" s="363" t="str">
        <f>IF(入力!C11="","",入力!C11&amp;"　"&amp;入力!E11)</f>
        <v>ﾖｼﾀﾞ　ﾏｻﾋﾛ</v>
      </c>
      <c r="I26" s="328"/>
      <c r="J26" s="328"/>
      <c r="K26" s="328"/>
      <c r="L26" s="328"/>
      <c r="M26" s="328"/>
      <c r="N26" s="328"/>
      <c r="O26" s="328"/>
      <c r="P26" s="328"/>
      <c r="Q26" s="337"/>
      <c r="R26" s="329" t="s">
        <v>45</v>
      </c>
      <c r="S26" s="328"/>
      <c r="T26" s="338">
        <f>IF(入力!AT11="","",入力!AT11)</f>
        <v>41</v>
      </c>
      <c r="U26" s="339"/>
      <c r="V26" s="340"/>
      <c r="W26" s="329" t="s">
        <v>46</v>
      </c>
      <c r="X26" s="329"/>
      <c r="Y26" s="329"/>
      <c r="Z26" s="14" t="s">
        <v>72</v>
      </c>
      <c r="AA26" s="15"/>
      <c r="AB26" s="328" t="str">
        <f>IF(入力!R11="","",入力!R11)</f>
        <v>２８５</v>
      </c>
      <c r="AC26" s="328"/>
      <c r="AD26" s="328"/>
      <c r="AE26" s="328"/>
      <c r="AF26" s="16" t="s">
        <v>73</v>
      </c>
      <c r="AG26" s="328" t="str">
        <f>IF(入力!W11="","",入力!W11)</f>
        <v>0014</v>
      </c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37"/>
      <c r="AU26" s="329" t="s">
        <v>47</v>
      </c>
      <c r="AV26" s="328"/>
      <c r="AW26" s="328"/>
      <c r="AX26" s="17" t="s">
        <v>74</v>
      </c>
      <c r="AY26" s="328" t="str">
        <f>IF(入力!AL11="","",入力!AL11)</f>
        <v>０４３</v>
      </c>
      <c r="AZ26" s="328"/>
      <c r="BA26" s="328"/>
      <c r="BB26" s="328"/>
      <c r="BC26" s="328"/>
      <c r="BD26" s="328"/>
      <c r="BE26" s="328"/>
      <c r="BF26" s="18" t="s">
        <v>75</v>
      </c>
    </row>
    <row r="27" spans="3:58" ht="19.5" customHeight="1">
      <c r="C27" s="361" t="s">
        <v>79</v>
      </c>
      <c r="D27" s="324"/>
      <c r="E27" s="324"/>
      <c r="F27" s="324"/>
      <c r="G27" s="362"/>
      <c r="H27" s="364" t="str">
        <f>IF(入力!C12="","",入力!C12&amp;"　"&amp;入力!E12)</f>
        <v>吉田　正浩</v>
      </c>
      <c r="I27" s="365"/>
      <c r="J27" s="365"/>
      <c r="K27" s="365"/>
      <c r="L27" s="365"/>
      <c r="M27" s="365"/>
      <c r="N27" s="365"/>
      <c r="O27" s="365"/>
      <c r="P27" s="365"/>
      <c r="Q27" s="366"/>
      <c r="R27" s="324"/>
      <c r="S27" s="324"/>
      <c r="T27" s="353"/>
      <c r="U27" s="354"/>
      <c r="V27" s="355"/>
      <c r="W27" s="352"/>
      <c r="X27" s="352"/>
      <c r="Y27" s="352"/>
      <c r="Z27" s="345" t="str">
        <f>IF(入力!P12="","",入力!P12)</f>
        <v>佐倉市栄町10-12伊能ビル1F</v>
      </c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7"/>
      <c r="AU27" s="324"/>
      <c r="AV27" s="324"/>
      <c r="AW27" s="324"/>
      <c r="AX27" s="348" t="str">
        <f>IF(入力!AK12="","",入力!AK12)</f>
        <v>４８１</v>
      </c>
      <c r="AY27" s="324"/>
      <c r="AZ27" s="324"/>
      <c r="BA27" s="324"/>
      <c r="BB27" s="19" t="s">
        <v>76</v>
      </c>
      <c r="BC27" s="324" t="str">
        <f>IF(入力!AP12="","",入力!AP12)</f>
        <v>０７１１</v>
      </c>
      <c r="BD27" s="324"/>
      <c r="BE27" s="324"/>
      <c r="BF27" s="344"/>
    </row>
    <row r="28" spans="3:58" ht="12" customHeight="1">
      <c r="C28" s="358" t="s">
        <v>71</v>
      </c>
      <c r="D28" s="359"/>
      <c r="E28" s="359"/>
      <c r="F28" s="359"/>
      <c r="G28" s="360"/>
      <c r="H28" s="363" t="str">
        <f>IF(入力!C15="","",入力!C15&amp;"　"&amp;入力!E15)</f>
        <v>ｺﾊﾞﾔｼ　ﾕｶ</v>
      </c>
      <c r="I28" s="328"/>
      <c r="J28" s="328"/>
      <c r="K28" s="328"/>
      <c r="L28" s="328"/>
      <c r="M28" s="328"/>
      <c r="N28" s="328"/>
      <c r="O28" s="328"/>
      <c r="P28" s="328"/>
      <c r="Q28" s="337"/>
      <c r="R28" s="329" t="s">
        <v>45</v>
      </c>
      <c r="S28" s="328"/>
      <c r="T28" s="338">
        <f>IF(入力!AT15="","",入力!AT15)</f>
        <v>35</v>
      </c>
      <c r="U28" s="339"/>
      <c r="V28" s="340"/>
      <c r="W28" s="329" t="s">
        <v>46</v>
      </c>
      <c r="X28" s="329"/>
      <c r="Y28" s="329"/>
      <c r="Z28" s="14" t="s">
        <v>72</v>
      </c>
      <c r="AA28" s="15"/>
      <c r="AB28" s="328" t="str">
        <f>IF(入力!R15="","",入力!R15)</f>
        <v>285</v>
      </c>
      <c r="AC28" s="328"/>
      <c r="AD28" s="328"/>
      <c r="AE28" s="328"/>
      <c r="AF28" s="16" t="s">
        <v>73</v>
      </c>
      <c r="AG28" s="328" t="str">
        <f>IF(入力!W15="","",入力!W15)</f>
        <v>0014</v>
      </c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37"/>
      <c r="AU28" s="329" t="s">
        <v>47</v>
      </c>
      <c r="AV28" s="328"/>
      <c r="AW28" s="328"/>
      <c r="AX28" s="17" t="s">
        <v>74</v>
      </c>
      <c r="AY28" s="328" t="str">
        <f>IF(入力!AL15="","",入力!AL15)</f>
        <v>043</v>
      </c>
      <c r="AZ28" s="328"/>
      <c r="BA28" s="328"/>
      <c r="BB28" s="328"/>
      <c r="BC28" s="328"/>
      <c r="BD28" s="328"/>
      <c r="BE28" s="328"/>
      <c r="BF28" s="18" t="s">
        <v>75</v>
      </c>
    </row>
    <row r="29" spans="3:58" ht="19.5" customHeight="1" thickBot="1">
      <c r="C29" s="356" t="s">
        <v>49</v>
      </c>
      <c r="D29" s="330"/>
      <c r="E29" s="330"/>
      <c r="F29" s="330"/>
      <c r="G29" s="357"/>
      <c r="H29" s="349" t="str">
        <f>IF(入力!C16="","",入力!C16&amp;"　"&amp;入力!E16)</f>
        <v>小林　友香</v>
      </c>
      <c r="I29" s="350"/>
      <c r="J29" s="350"/>
      <c r="K29" s="350"/>
      <c r="L29" s="350"/>
      <c r="M29" s="350"/>
      <c r="N29" s="350"/>
      <c r="O29" s="350"/>
      <c r="P29" s="350"/>
      <c r="Q29" s="351"/>
      <c r="R29" s="330"/>
      <c r="S29" s="330"/>
      <c r="T29" s="341"/>
      <c r="U29" s="342"/>
      <c r="V29" s="343"/>
      <c r="W29" s="336"/>
      <c r="X29" s="336"/>
      <c r="Y29" s="336"/>
      <c r="Z29" s="331" t="str">
        <f>IF(入力!P16="","",入力!P16)</f>
        <v>佐倉市栄町10-12伊能ビル1F</v>
      </c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3"/>
      <c r="AU29" s="330"/>
      <c r="AV29" s="330"/>
      <c r="AW29" s="330"/>
      <c r="AX29" s="334" t="str">
        <f>IF(入力!AK16="","",入力!AK16)</f>
        <v>481</v>
      </c>
      <c r="AY29" s="330"/>
      <c r="AZ29" s="330"/>
      <c r="BA29" s="330"/>
      <c r="BB29" s="73" t="s">
        <v>76</v>
      </c>
      <c r="BC29" s="330" t="str">
        <f>IF(入力!AP16="","",入力!AP16)</f>
        <v>0711</v>
      </c>
      <c r="BD29" s="330"/>
      <c r="BE29" s="330"/>
      <c r="BF29" s="33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27"/>
    </row>
    <row r="34" spans="3:58" ht="15" customHeight="1">
      <c r="C34" s="284" t="str">
        <f>IF(入力!B25="","",入力!B25)</f>
        <v>①</v>
      </c>
      <c r="D34" s="285"/>
      <c r="E34" s="286"/>
      <c r="F34" s="290" t="str">
        <f>IF(入力!C26="","",入力!C25&amp;"　"&amp;入力!E25&amp;"
"&amp;入力!C26&amp;"　"&amp;入力!E26)</f>
        <v>ｵｶﾞﾀ　ｶｲ
尾形　華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 t="str">
        <f>IF(入力!G25="","",入力!G25)</f>
        <v>6年</v>
      </c>
      <c r="R34" s="297"/>
      <c r="S34" s="298"/>
      <c r="T34" s="302" t="str">
        <f>IF(入力!I25="","",入力!I25)</f>
        <v>八街市立実住小学校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514281561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145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ｸﾎﾞﾀ　ﾀｲﾖｳ
久保田　太陽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 t="str">
        <f>IF(入力!G27="","",入力!G27)</f>
        <v>6年</v>
      </c>
      <c r="R36" s="297"/>
      <c r="S36" s="298"/>
      <c r="T36" s="302" t="str">
        <f>IF(入力!I27="","",入力!I27)</f>
        <v>八街市立実住小学校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514448416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136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3</v>
      </c>
      <c r="D38" s="285"/>
      <c r="E38" s="286"/>
      <c r="F38" s="290" t="str">
        <f>IF(入力!C30="","",入力!C29&amp;"　"&amp;入力!E29&amp;"
"&amp;入力!C30&amp;"　"&amp;入力!E30)</f>
        <v>ﾖｼﾀﾞ　ﾕｳｷ
吉田　結葵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 t="str">
        <f>IF(入力!G29="","",入力!G29)</f>
        <v>6年</v>
      </c>
      <c r="R38" s="297"/>
      <c r="S38" s="298"/>
      <c r="T38" s="302" t="str">
        <f>IF(入力!I29="","",入力!I29)</f>
        <v>山武市立南郷小学校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513363325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136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4</v>
      </c>
      <c r="D40" s="285"/>
      <c r="E40" s="286"/>
      <c r="F40" s="290" t="str">
        <f>IF(入力!C32="","",入力!C31&amp;"　"&amp;入力!E31&amp;"
"&amp;入力!C32&amp;"　"&amp;入力!E32)</f>
        <v>ｱｶｾ　ｺｳﾒｲ
赤瀬　煌命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 t="str">
        <f>IF(入力!G31="","",入力!G31)</f>
        <v>6年</v>
      </c>
      <c r="R40" s="297"/>
      <c r="S40" s="298"/>
      <c r="T40" s="302" t="str">
        <f>IF(入力!I31="","",入力!I31)</f>
        <v>八街市立実住小学校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515785857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143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5</v>
      </c>
      <c r="D42" s="285"/>
      <c r="E42" s="286"/>
      <c r="F42" s="290" t="str">
        <f>IF(入力!C34="","",入力!C33&amp;"　"&amp;入力!E33&amp;"
"&amp;入力!C34&amp;"　"&amp;入力!E34)</f>
        <v>ｻｶﾓﾄ　ﾕｳｷ
坂本　優輝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 t="str">
        <f>IF(入力!G33="","",入力!G33)</f>
        <v>5年</v>
      </c>
      <c r="R42" s="297"/>
      <c r="S42" s="298"/>
      <c r="T42" s="302" t="str">
        <f>IF(入力!I33="","",入力!I33)</f>
        <v>八街市立八街東小学校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512120044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138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6</v>
      </c>
      <c r="D44" s="285"/>
      <c r="E44" s="286"/>
      <c r="F44" s="290" t="str">
        <f>IF(入力!C36="","",入力!C35&amp;"　"&amp;入力!E35&amp;"
"&amp;入力!C36&amp;"　"&amp;入力!E36)</f>
        <v>ｺﾀﾞﾏ　ﾘｮｳｶﾞ
児玉　凌雅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 t="str">
        <f>IF(入力!G35="","",入力!G35)</f>
        <v>5年</v>
      </c>
      <c r="R44" s="297"/>
      <c r="S44" s="298"/>
      <c r="T44" s="302" t="str">
        <f>IF(入力!I35="","",入力!I35)</f>
        <v>八街市立八街東小学校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515083862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139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>
        <f>IF(入力!B37="","",入力!B37)</f>
        <v>7</v>
      </c>
      <c r="D46" s="285"/>
      <c r="E46" s="286"/>
      <c r="F46" s="290" t="str">
        <f>IF(入力!C38="","",入力!C37&amp;"　"&amp;入力!E37&amp;"
"&amp;入力!C38&amp;"　"&amp;入力!E38)</f>
        <v>ｺｳﾁ　ﾕｳｽｹ
高地　悠輔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 t="str">
        <f>IF(入力!G37="","",入力!G37)</f>
        <v>5年</v>
      </c>
      <c r="R46" s="297"/>
      <c r="S46" s="298"/>
      <c r="T46" s="302" t="str">
        <f>IF(入力!I37="","",入力!I37)</f>
        <v>八街市立交進小学校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515337840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139</v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>
        <f>IF(入力!B39="","",入力!B39)</f>
        <v>8</v>
      </c>
      <c r="D48" s="285"/>
      <c r="E48" s="286"/>
      <c r="F48" s="290" t="str">
        <f>IF(入力!C40="","",入力!C39&amp;"　"&amp;入力!E39&amp;"
"&amp;入力!C40&amp;"　"&amp;入力!E40)</f>
        <v>ﾓﾘｽﾞﾐ　ﾘｮｳｾｲ
森澄　遼成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 t="str">
        <f>IF(入力!G39="","",入力!G39)</f>
        <v>5年</v>
      </c>
      <c r="R48" s="297"/>
      <c r="S48" s="298"/>
      <c r="T48" s="302" t="str">
        <f>IF(入力!I39="","",入力!I39)</f>
        <v>八街市立八街東小学校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>
        <f>IF(入力!M39="","",入力!M39)</f>
        <v>515788851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135</v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>
        <f>IF(入力!B41="","",入力!B41)</f>
        <v>9</v>
      </c>
      <c r="D50" s="285"/>
      <c r="E50" s="286"/>
      <c r="F50" s="290" t="str">
        <f>IF(入力!C42="","",入力!C41&amp;"　"&amp;入力!E41&amp;"
"&amp;入力!C42&amp;"　"&amp;入力!E42)</f>
        <v>ｸﾎﾞﾀ　ﾔﾏﾄ
久保田　大翔</v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 t="str">
        <f>IF(入力!G41="","",入力!G41)</f>
        <v>4年</v>
      </c>
      <c r="R50" s="297"/>
      <c r="S50" s="298"/>
      <c r="T50" s="302" t="str">
        <f>IF(入力!I41="","",入力!I41)</f>
        <v>八街市立実住小学校</v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>
        <f>IF(入力!M41="","",入力!M41)</f>
        <v>514448433</v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>
        <f>IF(入力!P41="","",入力!P41)</f>
        <v>132</v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>
        <f>IF(入力!B43="","",入力!B43)</f>
        <v>10</v>
      </c>
      <c r="D52" s="285"/>
      <c r="E52" s="286"/>
      <c r="F52" s="290" t="str">
        <f>IF(入力!C44="","",入力!C43&amp;"　"&amp;入力!E43&amp;"
"&amp;入力!C44&amp;"　"&amp;入力!E44)</f>
        <v>ｲﾜｻ　ﾊﾙｷ
岩佐　春輝</v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 t="str">
        <f>IF(入力!G43="","",入力!G43)</f>
        <v>4年</v>
      </c>
      <c r="R52" s="297"/>
      <c r="S52" s="298"/>
      <c r="T52" s="302" t="str">
        <f>IF(入力!I43="","",入力!I43)</f>
        <v>八街市立実住小学校</v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>
        <f>IF(入力!M43="","",入力!M43)</f>
        <v>514456846</v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>
        <f>IF(入力!P43="","",入力!P43)</f>
        <v>136</v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>
        <f>IF(入力!B45="","",入力!B45)</f>
        <v>11</v>
      </c>
      <c r="D54" s="285"/>
      <c r="E54" s="286"/>
      <c r="F54" s="290" t="str">
        <f>IF(入力!C46="","",入力!C45&amp;"　"&amp;入力!E45&amp;"
"&amp;入力!C46&amp;"　"&amp;入力!E46)</f>
        <v>ﾌｼﾞﾑﾗ　ﾕｳｷ
藤村　勇輝</v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 t="str">
        <f>IF(入力!G45="","",入力!G45)</f>
        <v>3年</v>
      </c>
      <c r="R54" s="297"/>
      <c r="S54" s="298"/>
      <c r="T54" s="302" t="str">
        <f>IF(入力!I45="","",入力!I45)</f>
        <v>八街市立実住小学校</v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>
        <f>IF(入力!M45="","",入力!M45)</f>
        <v>515794956</v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>
        <f>IF(入力!P45="","",入力!P45)</f>
        <v>130</v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>
        <f>IF(入力!B47="","",入力!B47)</f>
        <v>12</v>
      </c>
      <c r="D56" s="285"/>
      <c r="E56" s="286"/>
      <c r="F56" s="290" t="str">
        <f>IF(入力!C48="","",入力!C47&amp;"　"&amp;入力!E47&amp;"
"&amp;入力!C48&amp;"　"&amp;入力!E48)</f>
        <v>ｺﾀﾞﾏ　ｼｮｳｺﾞ
児玉　祥吾</v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 t="str">
        <f>IF(入力!G47="","",入力!G47)</f>
        <v>2年</v>
      </c>
      <c r="R56" s="297"/>
      <c r="S56" s="298"/>
      <c r="T56" s="302" t="str">
        <f>IF(入力!I47="","",入力!I47)</f>
        <v>八街市立八街東小学校</v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>
        <f>IF(入力!M47="","",入力!M47)</f>
        <v>515083876</v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>
        <f>IF(入力!P47="","",入力!P47)</f>
        <v>126</v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zoomScaleNormal="100" workbookViewId="0">
      <selection activeCell="C11" sqref="C11:F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NRホッパーズ</v>
      </c>
      <c r="D2" s="277"/>
      <c r="E2" s="277"/>
      <c r="F2" s="277"/>
      <c r="G2" s="277"/>
      <c r="H2" s="277"/>
      <c r="I2" s="277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430225198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小林　友香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500536198</v>
      </c>
      <c r="H7" s="274"/>
      <c r="I7" s="274"/>
      <c r="J7" s="274">
        <f>IF(入力!J7="","",入力!J7)</f>
        <v>15960</v>
      </c>
      <c r="K7" s="274"/>
      <c r="L7" s="274"/>
      <c r="M7" s="274">
        <f>IF(入力!M7="","",入力!M7)</f>
        <v>183773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布施　慎平</v>
      </c>
      <c r="D9" s="268"/>
      <c r="E9" s="268"/>
      <c r="F9" s="268"/>
      <c r="G9" s="274">
        <f>IF(入力!G9="","",入力!G9)</f>
        <v>500539514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吉田　正浩</v>
      </c>
      <c r="D11" s="268"/>
      <c r="E11" s="268"/>
      <c r="F11" s="268"/>
      <c r="G11" s="274">
        <f>IF(入力!G11="","",入力!G11)</f>
        <v>516013376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小林　友香</v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小林　友香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5" customHeight="1">
      <c r="A17" s="266" t="s">
        <v>6</v>
      </c>
      <c r="B17" s="266"/>
      <c r="C17" s="277" t="str">
        <f>IF(入力!C17="","",入力!C17&amp;"　"&amp;入力!E17)</f>
        <v>佐倉市栄町10-12伊能ビル1F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043-481-0711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90－8013－227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尾形　華</v>
      </c>
      <c r="D25" s="268"/>
      <c r="E25" s="268"/>
      <c r="F25" s="268"/>
      <c r="G25" s="266" t="str">
        <f>IF(入力!G25="","",入力!G25)</f>
        <v>6年</v>
      </c>
      <c r="H25" s="266" t="str">
        <f>IF(入力!H25="","",入力!H25)</f>
        <v/>
      </c>
      <c r="I25" s="266" t="str">
        <f>IF(入力!I25="","",入力!I25)</f>
        <v>八街市立実住小学校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514281561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久保田　太陽</v>
      </c>
      <c r="D27" s="268"/>
      <c r="E27" s="268"/>
      <c r="F27" s="268"/>
      <c r="G27" s="266" t="str">
        <f>IF(入力!G27="","",入力!G27)</f>
        <v>6年</v>
      </c>
      <c r="H27" s="266" t="str">
        <f>IF(入力!H27="","",入力!H27)</f>
        <v/>
      </c>
      <c r="I27" s="266" t="str">
        <f>IF(入力!I27="","",入力!I27)</f>
        <v>八街市立実住小学校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514448416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吉田　結葵</v>
      </c>
      <c r="D29" s="268"/>
      <c r="E29" s="268"/>
      <c r="F29" s="268"/>
      <c r="G29" s="266" t="str">
        <f>IF(入力!G29="","",入力!G29)</f>
        <v>6年</v>
      </c>
      <c r="H29" s="266" t="str">
        <f>IF(入力!H29="","",入力!H29)</f>
        <v/>
      </c>
      <c r="I29" s="266" t="str">
        <f>IF(入力!I29="","",入力!I29)</f>
        <v>山武市立南郷小学校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513363325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赤瀬　煌命</v>
      </c>
      <c r="D31" s="268"/>
      <c r="E31" s="268"/>
      <c r="F31" s="268"/>
      <c r="G31" s="266" t="str">
        <f>IF(入力!G31="","",入力!G31)</f>
        <v>6年</v>
      </c>
      <c r="H31" s="266" t="str">
        <f>IF(入力!H31="","",入力!H31)</f>
        <v/>
      </c>
      <c r="I31" s="266" t="str">
        <f>IF(入力!I31="","",入力!I31)</f>
        <v>八街市立実住小学校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515785857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坂本　優輝</v>
      </c>
      <c r="D33" s="268"/>
      <c r="E33" s="268"/>
      <c r="F33" s="268"/>
      <c r="G33" s="266" t="str">
        <f>IF(入力!G33="","",入力!G33)</f>
        <v>5年</v>
      </c>
      <c r="H33" s="266" t="str">
        <f>IF(入力!H33="","",入力!H33)</f>
        <v/>
      </c>
      <c r="I33" s="266" t="str">
        <f>IF(入力!I33="","",入力!I33)</f>
        <v>八街市立八街東小学校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512120044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児玉　凌雅</v>
      </c>
      <c r="D35" s="268"/>
      <c r="E35" s="268"/>
      <c r="F35" s="268"/>
      <c r="G35" s="266" t="str">
        <f>IF(入力!G35="","",入力!G35)</f>
        <v>5年</v>
      </c>
      <c r="H35" s="266" t="str">
        <f>IF(入力!H35="","",入力!H35)</f>
        <v/>
      </c>
      <c r="I35" s="266" t="str">
        <f>IF(入力!I35="","",入力!I35)</f>
        <v>八街市立八街東小学校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515083862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高地　悠輔</v>
      </c>
      <c r="D37" s="268"/>
      <c r="E37" s="268"/>
      <c r="F37" s="268"/>
      <c r="G37" s="266" t="str">
        <f>IF(入力!G37="","",入力!G37)</f>
        <v>5年</v>
      </c>
      <c r="H37" s="266" t="str">
        <f>IF(入力!H37="","",入力!H37)</f>
        <v/>
      </c>
      <c r="I37" s="266" t="str">
        <f>IF(入力!I37="","",入力!I37)</f>
        <v>八街市立交進小学校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515337840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森澄　遼成</v>
      </c>
      <c r="D39" s="268"/>
      <c r="E39" s="268"/>
      <c r="F39" s="268"/>
      <c r="G39" s="266" t="str">
        <f>IF(入力!G39="","",入力!G39)</f>
        <v>5年</v>
      </c>
      <c r="H39" s="266" t="str">
        <f>IF(入力!H39="","",入力!H39)</f>
        <v/>
      </c>
      <c r="I39" s="266" t="str">
        <f>IF(入力!I39="","",入力!I39)</f>
        <v>八街市立八街東小学校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515788851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久保田　大翔</v>
      </c>
      <c r="D41" s="268"/>
      <c r="E41" s="268"/>
      <c r="F41" s="268"/>
      <c r="G41" s="266" t="str">
        <f>IF(入力!G41="","",入力!G41)</f>
        <v>4年</v>
      </c>
      <c r="H41" s="266" t="str">
        <f>IF(入力!H41="","",入力!H41)</f>
        <v/>
      </c>
      <c r="I41" s="266" t="str">
        <f>IF(入力!I41="","",入力!I41)</f>
        <v>八街市立実住小学校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514448433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岩佐　春輝</v>
      </c>
      <c r="D43" s="268"/>
      <c r="E43" s="268"/>
      <c r="F43" s="268"/>
      <c r="G43" s="266" t="str">
        <f>IF(入力!G43="","",入力!G43)</f>
        <v>4年</v>
      </c>
      <c r="H43" s="266" t="str">
        <f>IF(入力!H43="","",入力!H43)</f>
        <v/>
      </c>
      <c r="I43" s="266" t="str">
        <f>IF(入力!I43="","",入力!I43)</f>
        <v>八街市立実住小学校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514456846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藤村　勇輝</v>
      </c>
      <c r="D45" s="268"/>
      <c r="E45" s="268"/>
      <c r="F45" s="268"/>
      <c r="G45" s="266" t="str">
        <f>IF(入力!G45="","",入力!G45)</f>
        <v>3年</v>
      </c>
      <c r="H45" s="266" t="str">
        <f>IF(入力!H45="","",入力!H45)</f>
        <v/>
      </c>
      <c r="I45" s="266" t="str">
        <f>IF(入力!I45="","",入力!I45)</f>
        <v>八街市立実住小学校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515794956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児玉　祥吾</v>
      </c>
      <c r="D47" s="268"/>
      <c r="E47" s="268"/>
      <c r="F47" s="268"/>
      <c r="G47" s="266" t="str">
        <f>IF(入力!G47="","",入力!G47)</f>
        <v>2年</v>
      </c>
      <c r="H47" s="266" t="str">
        <f>IF(入力!H47="","",入力!H47)</f>
        <v/>
      </c>
      <c r="I47" s="266" t="str">
        <f>IF(入力!I47="","",入力!I47)</f>
        <v>八街市立八街東小学校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515083876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67" t="str">
        <f>IF(入力!C50="","",入力!C50&amp;"　"&amp;入力!E50)</f>
        <v>篠原　奏</v>
      </c>
      <c r="D49" s="268"/>
      <c r="E49" s="268"/>
      <c r="F49" s="268"/>
      <c r="G49" s="266" t="str">
        <f>IF(入力!G49="","",入力!G49)</f>
        <v>4年</v>
      </c>
      <c r="H49" s="266" t="str">
        <f>IF(入力!H49="","",入力!H49)</f>
        <v/>
      </c>
      <c r="I49" s="266" t="str">
        <f>IF(入力!I49="","",入力!I49)</f>
        <v>八街市立笹引小学校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516810811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11" sqref="C11:F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NRホッパーズ</v>
      </c>
      <c r="D2" s="277"/>
      <c r="E2" s="277"/>
      <c r="F2" s="277"/>
      <c r="G2" s="277"/>
      <c r="H2" s="277"/>
      <c r="I2" s="277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430225198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小林　友香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500536198</v>
      </c>
      <c r="H7" s="274"/>
      <c r="I7" s="274"/>
      <c r="J7" s="274">
        <f>IF(入力!J7="","",入力!J7)</f>
        <v>15960</v>
      </c>
      <c r="K7" s="274"/>
      <c r="L7" s="274"/>
      <c r="M7" s="274">
        <f>IF(入力!M7="","",入力!M7)</f>
        <v>183773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布施　慎平</v>
      </c>
      <c r="D9" s="268"/>
      <c r="E9" s="268"/>
      <c r="F9" s="268"/>
      <c r="G9" s="274">
        <f>IF(入力!G9="","",入力!G9)</f>
        <v>500539514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吉田　正浩</v>
      </c>
      <c r="D11" s="268"/>
      <c r="E11" s="268"/>
      <c r="F11" s="268"/>
      <c r="G11" s="274">
        <f>IF(入力!G11="","",入力!G11)</f>
        <v>516013376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小林　友香</v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小林　友香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5" customHeight="1">
      <c r="A17" s="266" t="s">
        <v>6</v>
      </c>
      <c r="B17" s="266"/>
      <c r="C17" s="277" t="str">
        <f>IF(入力!C17="","",入力!C17&amp;"　"&amp;入力!E17)</f>
        <v>佐倉市栄町10-12伊能ビル1F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043-481-0711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90－8013－227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尾形　華</v>
      </c>
      <c r="D25" s="268"/>
      <c r="E25" s="268"/>
      <c r="F25" s="268"/>
      <c r="G25" s="266" t="str">
        <f>IF(入力!G25="","",入力!G25)</f>
        <v>6年</v>
      </c>
      <c r="H25" s="266" t="str">
        <f>IF(入力!H25="","",入力!H25)</f>
        <v/>
      </c>
      <c r="I25" s="266" t="str">
        <f>IF(入力!I25="","",入力!I25)</f>
        <v>八街市立実住小学校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514281561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久保田　太陽</v>
      </c>
      <c r="D27" s="268"/>
      <c r="E27" s="268"/>
      <c r="F27" s="268"/>
      <c r="G27" s="266" t="str">
        <f>IF(入力!G27="","",入力!G27)</f>
        <v>6年</v>
      </c>
      <c r="H27" s="266" t="str">
        <f>IF(入力!H27="","",入力!H27)</f>
        <v/>
      </c>
      <c r="I27" s="266" t="str">
        <f>IF(入力!I27="","",入力!I27)</f>
        <v>八街市立実住小学校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514448416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吉田　結葵</v>
      </c>
      <c r="D29" s="268"/>
      <c r="E29" s="268"/>
      <c r="F29" s="268"/>
      <c r="G29" s="266" t="str">
        <f>IF(入力!G29="","",入力!G29)</f>
        <v>6年</v>
      </c>
      <c r="H29" s="266" t="str">
        <f>IF(入力!H29="","",入力!H29)</f>
        <v/>
      </c>
      <c r="I29" s="266" t="str">
        <f>IF(入力!I29="","",入力!I29)</f>
        <v>山武市立南郷小学校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513363325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赤瀬　煌命</v>
      </c>
      <c r="D31" s="268"/>
      <c r="E31" s="268"/>
      <c r="F31" s="268"/>
      <c r="G31" s="266" t="str">
        <f>IF(入力!G31="","",入力!G31)</f>
        <v>6年</v>
      </c>
      <c r="H31" s="266" t="str">
        <f>IF(入力!H31="","",入力!H31)</f>
        <v/>
      </c>
      <c r="I31" s="266" t="str">
        <f>IF(入力!I31="","",入力!I31)</f>
        <v>八街市立実住小学校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515785857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坂本　優輝</v>
      </c>
      <c r="D33" s="268"/>
      <c r="E33" s="268"/>
      <c r="F33" s="268"/>
      <c r="G33" s="266" t="str">
        <f>IF(入力!G33="","",入力!G33)</f>
        <v>5年</v>
      </c>
      <c r="H33" s="266" t="str">
        <f>IF(入力!H33="","",入力!H33)</f>
        <v/>
      </c>
      <c r="I33" s="266" t="str">
        <f>IF(入力!I33="","",入力!I33)</f>
        <v>八街市立八街東小学校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512120044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児玉　凌雅</v>
      </c>
      <c r="D35" s="268"/>
      <c r="E35" s="268"/>
      <c r="F35" s="268"/>
      <c r="G35" s="266" t="str">
        <f>IF(入力!G35="","",入力!G35)</f>
        <v>5年</v>
      </c>
      <c r="H35" s="266" t="str">
        <f>IF(入力!H35="","",入力!H35)</f>
        <v/>
      </c>
      <c r="I35" s="266" t="str">
        <f>IF(入力!I35="","",入力!I35)</f>
        <v>八街市立八街東小学校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515083862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高地　悠輔</v>
      </c>
      <c r="D37" s="268"/>
      <c r="E37" s="268"/>
      <c r="F37" s="268"/>
      <c r="G37" s="266" t="str">
        <f>IF(入力!G37="","",入力!G37)</f>
        <v>5年</v>
      </c>
      <c r="H37" s="266" t="str">
        <f>IF(入力!H37="","",入力!H37)</f>
        <v/>
      </c>
      <c r="I37" s="266" t="str">
        <f>IF(入力!I37="","",入力!I37)</f>
        <v>八街市立交進小学校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515337840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森澄　遼成</v>
      </c>
      <c r="D39" s="268"/>
      <c r="E39" s="268"/>
      <c r="F39" s="268"/>
      <c r="G39" s="266" t="str">
        <f>IF(入力!G39="","",入力!G39)</f>
        <v>5年</v>
      </c>
      <c r="H39" s="266" t="str">
        <f>IF(入力!H39="","",入力!H39)</f>
        <v/>
      </c>
      <c r="I39" s="266" t="str">
        <f>IF(入力!I39="","",入力!I39)</f>
        <v>八街市立八街東小学校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515788851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久保田　大翔</v>
      </c>
      <c r="D41" s="268"/>
      <c r="E41" s="268"/>
      <c r="F41" s="268"/>
      <c r="G41" s="266" t="str">
        <f>IF(入力!G41="","",入力!G41)</f>
        <v>4年</v>
      </c>
      <c r="H41" s="266" t="str">
        <f>IF(入力!H41="","",入力!H41)</f>
        <v/>
      </c>
      <c r="I41" s="266" t="str">
        <f>IF(入力!I41="","",入力!I41)</f>
        <v>八街市立実住小学校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514448433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岩佐　春輝</v>
      </c>
      <c r="D43" s="268"/>
      <c r="E43" s="268"/>
      <c r="F43" s="268"/>
      <c r="G43" s="266" t="str">
        <f>IF(入力!G43="","",入力!G43)</f>
        <v>4年</v>
      </c>
      <c r="H43" s="266" t="str">
        <f>IF(入力!H43="","",入力!H43)</f>
        <v/>
      </c>
      <c r="I43" s="266" t="str">
        <f>IF(入力!I43="","",入力!I43)</f>
        <v>八街市立実住小学校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514456846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藤村　勇輝</v>
      </c>
      <c r="D45" s="268"/>
      <c r="E45" s="268"/>
      <c r="F45" s="268"/>
      <c r="G45" s="266" t="str">
        <f>IF(入力!G45="","",入力!G45)</f>
        <v>3年</v>
      </c>
      <c r="H45" s="266" t="str">
        <f>IF(入力!H45="","",入力!H45)</f>
        <v/>
      </c>
      <c r="I45" s="266" t="str">
        <f>IF(入力!I45="","",入力!I45)</f>
        <v>八街市立実住小学校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515794956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児玉　祥吾</v>
      </c>
      <c r="D47" s="268"/>
      <c r="E47" s="268"/>
      <c r="F47" s="268"/>
      <c r="G47" s="266" t="str">
        <f>IF(入力!G47="","",入力!G47)</f>
        <v>2年</v>
      </c>
      <c r="H47" s="266" t="str">
        <f>IF(入力!H47="","",入力!H47)</f>
        <v/>
      </c>
      <c r="I47" s="266" t="str">
        <f>IF(入力!I47="","",入力!I47)</f>
        <v>八街市立八街東小学校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515083876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67" t="str">
        <f>IF(入力!C50="","",入力!C50&amp;"　"&amp;入力!E50)</f>
        <v>篠原　奏</v>
      </c>
      <c r="D49" s="268"/>
      <c r="E49" s="268"/>
      <c r="F49" s="268"/>
      <c r="G49" s="266" t="str">
        <f>IF(入力!G49="","",入力!G49)</f>
        <v>4年</v>
      </c>
      <c r="H49" s="266" t="str">
        <f>IF(入力!H49="","",入力!H49)</f>
        <v/>
      </c>
      <c r="I49" s="266" t="str">
        <f>IF(入力!I49="","",入力!I49)</f>
        <v>八街市立笹引小学校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516810811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男子</v>
      </c>
      <c r="I5" s="29">
        <f>入力!Y25</f>
        <v>11</v>
      </c>
      <c r="J5" s="446" t="str">
        <f>IF(入力!A55="","",入力!A55)</f>
        <v>最後の集大成。小さいですがやる時はやります！！チーム全員で目標達成できるよう頑張ります！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14001</v>
      </c>
      <c r="B7" s="33" t="str">
        <f>IF(入力!C3="","",入力!C3)</f>
        <v>NRホッパーズ</v>
      </c>
      <c r="C7" s="33" t="str">
        <f>IF(入力!C2="","",入力!C2)</f>
        <v>ｴﾇｱｰﾙ　ﾎｯﾊﾟｰｽﾞ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八街</v>
      </c>
      <c r="T7" s="33"/>
      <c r="U7" s="33">
        <f>IF(入力!C4="","",入力!C4)</f>
        <v>430225198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小林</v>
      </c>
      <c r="D16" s="33" t="str">
        <f>IF(入力!E8="","",入力!E8)</f>
        <v>友香</v>
      </c>
      <c r="E16" s="33" t="str">
        <f>IF(入力!C7="","",入力!C7)</f>
        <v>ｺﾊﾞﾔｼ</v>
      </c>
      <c r="F16" s="33" t="str">
        <f>IF(入力!E7="","",入力!E7)</f>
        <v>ﾕｶ</v>
      </c>
      <c r="G16" s="33">
        <f>IF(入力!G7="","",入力!G7)</f>
        <v>500536198</v>
      </c>
      <c r="H16" s="33">
        <f>IF(入力!J7="","",入力!J7)</f>
        <v>15960</v>
      </c>
      <c r="I16" s="33">
        <f>IF(入力!M7="","",入力!M7)</f>
        <v>183773</v>
      </c>
      <c r="J16" s="33"/>
      <c r="K16" s="33"/>
      <c r="L16" s="33">
        <f>IF(入力!AT7="","",入力!AT7)</f>
        <v>35</v>
      </c>
      <c r="M16" s="33"/>
      <c r="N16" s="33"/>
      <c r="O16" s="33"/>
      <c r="P16" s="33"/>
      <c r="Q16" s="33"/>
      <c r="R16" s="33" t="str">
        <f>IF(入力!R7="","",入力!R7)</f>
        <v>２８５</v>
      </c>
      <c r="S16" s="33" t="str">
        <f>IF(入力!W7="","",入力!W7)</f>
        <v>００１４</v>
      </c>
      <c r="T16" s="33" t="str">
        <f>IF(入力!P8="","",入力!P8)</f>
        <v>佐倉市栄町10-12伊能ビル1F</v>
      </c>
      <c r="U16" s="33" t="str">
        <f>IF(入力!AL7="","",入力!AL7)</f>
        <v>０４３</v>
      </c>
      <c r="V16" s="33" t="str">
        <f>IF(入力!AK8="","",入力!AK8)</f>
        <v>４８１</v>
      </c>
      <c r="W16" s="33" t="str">
        <f>IF(入力!AP8="","",入力!AP8)</f>
        <v>０７１１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布施</v>
      </c>
      <c r="D17" s="33" t="str">
        <f>IF(入力!E10="","",入力!E10)</f>
        <v>慎平</v>
      </c>
      <c r="E17" s="33" t="str">
        <f>IF(入力!C9="","",入力!C9)</f>
        <v>ﾌｾ</v>
      </c>
      <c r="F17" s="33" t="str">
        <f>IF(入力!E9="","",入力!E9)</f>
        <v>ｼﾝﾍﾟｲ</v>
      </c>
      <c r="G17" s="33">
        <f>IF(入力!G9="","",入力!G9)</f>
        <v>500539514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21</v>
      </c>
      <c r="M17" s="33"/>
      <c r="N17" s="33"/>
      <c r="O17" s="33"/>
      <c r="P17" s="33"/>
      <c r="Q17" s="33"/>
      <c r="R17" s="33" t="str">
        <f>IF(入力!R9="","",入力!R9)</f>
        <v>２８５</v>
      </c>
      <c r="S17" s="33" t="str">
        <f>IF(入力!W9="","",入力!W9)</f>
        <v>００１４</v>
      </c>
      <c r="T17" s="33" t="str">
        <f>IF(入力!P10="","",入力!P10)</f>
        <v>佐倉市栄町10-12伊能ビル1F</v>
      </c>
      <c r="U17" s="33" t="str">
        <f>IF(入力!AL9="","",入力!AL9)</f>
        <v>０４３</v>
      </c>
      <c r="V17" s="33" t="str">
        <f>IF(入力!AK10="","",入力!AK10)</f>
        <v>４８１</v>
      </c>
      <c r="W17" s="33" t="str">
        <f>IF(入力!AP10="","",入力!AP10)</f>
        <v>０７１１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吉田</v>
      </c>
      <c r="D20" s="33" t="str">
        <f>IF(入力!E12="","",入力!E12)</f>
        <v>正浩</v>
      </c>
      <c r="E20" s="33" t="str">
        <f>IF(入力!C11="","",入力!C11)</f>
        <v>ﾖｼﾀﾞ</v>
      </c>
      <c r="F20" s="33" t="str">
        <f>IF(入力!E11="","",入力!E11)</f>
        <v>ﾏｻﾋﾛ</v>
      </c>
      <c r="G20" s="33">
        <f>IF(入力!G11="","",入力!G11)</f>
        <v>516013376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41</v>
      </c>
      <c r="M20" s="33"/>
      <c r="N20" s="33"/>
      <c r="O20" s="33"/>
      <c r="P20" s="33"/>
      <c r="Q20" s="33"/>
      <c r="R20" s="33" t="str">
        <f>IF(入力!R11="","",入力!R11)</f>
        <v>２８５</v>
      </c>
      <c r="S20" s="33" t="str">
        <f>IF(入力!W11="","",入力!W11)</f>
        <v>0014</v>
      </c>
      <c r="T20" s="33" t="str">
        <f>IF(入力!P12="","",入力!P12)</f>
        <v>佐倉市栄町10-12伊能ビル1F</v>
      </c>
      <c r="U20" s="33" t="str">
        <f>IF(入力!AL11="","",入力!AL11)</f>
        <v>０４３</v>
      </c>
      <c r="V20" s="33" t="str">
        <f>IF(入力!AK12="","",入力!AK12)</f>
        <v>４８１</v>
      </c>
      <c r="W20" s="33" t="str">
        <f>IF(入力!AP12="","",入力!AP12)</f>
        <v>０７１１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小林</v>
      </c>
      <c r="D22" s="33" t="str">
        <f>IF(入力!E16="","",入力!E16)</f>
        <v>友香</v>
      </c>
      <c r="E22" s="33" t="str">
        <f>IF(入力!C15="","",入力!C15)</f>
        <v>ｺﾊﾞﾔｼ</v>
      </c>
      <c r="F22" s="33" t="str">
        <f>IF(入力!E15="","",入力!E15)</f>
        <v>ﾕｶ</v>
      </c>
      <c r="G22" s="33"/>
      <c r="H22" s="33"/>
      <c r="I22" s="33"/>
      <c r="J22" s="33"/>
      <c r="K22" s="33"/>
      <c r="L22" s="33">
        <f>IF(入力!AT15="","",入力!AT15)</f>
        <v>35</v>
      </c>
      <c r="M22" s="33"/>
      <c r="N22" s="33">
        <f>IF(入力!C21="","",入力!C21)</f>
        <v>90</v>
      </c>
      <c r="O22" s="33">
        <f>IF(入力!E21="","",入力!E21)</f>
        <v>8013</v>
      </c>
      <c r="P22" s="33">
        <f>IF(入力!G21="","",入力!G21)</f>
        <v>227</v>
      </c>
      <c r="Q22" s="33"/>
      <c r="R22" s="33" t="str">
        <f>IF(入力!R15="","",入力!R15)</f>
        <v>285</v>
      </c>
      <c r="S22" s="33" t="str">
        <f>IF(入力!W15="","",入力!W15)</f>
        <v>0014</v>
      </c>
      <c r="T22" s="33" t="str">
        <f>IF(入力!P16="","",入力!P16)</f>
        <v>佐倉市栄町10-12伊能ビル1F</v>
      </c>
      <c r="U22" s="33" t="str">
        <f>IF(入力!AL15="","",入力!AL15)</f>
        <v>043</v>
      </c>
      <c r="V22" s="33" t="str">
        <f>IF(入力!AK16="","",入力!AK16)</f>
        <v>481</v>
      </c>
      <c r="W22" s="33" t="str">
        <f>IF(入力!AP16="","",入力!AP16)</f>
        <v>0711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小林</v>
      </c>
      <c r="D23" s="33" t="str">
        <f>IF(入力!$E$14="","",入力!$E$14)</f>
        <v>友香</v>
      </c>
      <c r="E23" s="33" t="str">
        <f>IF(入力!$C$13="","",入力!$C$13)</f>
        <v>ｺﾊﾞﾔｼ</v>
      </c>
      <c r="F23" s="33" t="str">
        <f>IF(入力!$E$13="","",入力!$E$13)</f>
        <v>ﾕｶ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尾形</v>
      </c>
      <c r="D24" s="75" t="str">
        <f>VLOOKUP($B$51,$A$53:$F$352,4)</f>
        <v>華</v>
      </c>
      <c r="E24" s="75" t="str">
        <f>VLOOKUP($B$51,$A$53:$F$352,5)</f>
        <v>ｵｶﾞﾀ</v>
      </c>
      <c r="F24" s="75" t="str">
        <f>VLOOKUP($B$51,$A$53:$F$352,6)</f>
        <v>ｶｲ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尾形</v>
      </c>
      <c r="D53" s="33" t="str">
        <f>IF(入力!E26="","",入力!E26)</f>
        <v>華</v>
      </c>
      <c r="E53" s="33" t="str">
        <f>IF(入力!C25="","",入力!C25)</f>
        <v>ｵｶﾞﾀ</v>
      </c>
      <c r="F53" s="33" t="str">
        <f>IF(入力!E25="","",入力!E25)</f>
        <v>ｶｲ</v>
      </c>
      <c r="G53" s="33">
        <f>IF(入力!M25="","",入力!M25)</f>
        <v>514281561</v>
      </c>
      <c r="H53" s="33" t="str">
        <f>IF(入力!I25="","",入力!I25)</f>
        <v>八街市立実住小学校</v>
      </c>
      <c r="I53" s="33" t="str">
        <f>IF(入力!G25="","",入力!G25)</f>
        <v>6年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久保田</v>
      </c>
      <c r="D54" s="33" t="str">
        <f>IF(入力!E28="","",入力!E28)</f>
        <v>太陽</v>
      </c>
      <c r="E54" s="33" t="str">
        <f>IF(入力!C27="","",入力!C27)</f>
        <v>ｸﾎﾞﾀ</v>
      </c>
      <c r="F54" s="33" t="str">
        <f>IF(入力!E27="","",入力!E27)</f>
        <v>ﾀｲﾖｳ</v>
      </c>
      <c r="G54" s="33">
        <f>IF(入力!M27="","",入力!M27)</f>
        <v>514448416</v>
      </c>
      <c r="H54" s="33" t="str">
        <f>IF(入力!I27="","",入力!I27)</f>
        <v>八街市立実住小学校</v>
      </c>
      <c r="I54" s="33" t="str">
        <f>IF(入力!G27="","",入力!G27)</f>
        <v>6年</v>
      </c>
      <c r="J54" s="33">
        <f>IF(入力!P27="","",入力!P27)</f>
        <v>136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吉田</v>
      </c>
      <c r="D55" s="33" t="str">
        <f>IF(入力!E30="","",入力!E30)</f>
        <v>結葵</v>
      </c>
      <c r="E55" s="33" t="str">
        <f>IF(入力!C29="","",入力!C29)</f>
        <v>ﾖｼﾀﾞ</v>
      </c>
      <c r="F55" s="33" t="str">
        <f>IF(入力!E29="","",入力!E29)</f>
        <v>ﾕｳｷ</v>
      </c>
      <c r="G55" s="33">
        <f>IF(入力!M29="","",入力!M29)</f>
        <v>513363325</v>
      </c>
      <c r="H55" s="33" t="str">
        <f>IF(入力!I29="","",入力!I29)</f>
        <v>山武市立南郷小学校</v>
      </c>
      <c r="I55" s="33" t="str">
        <f>IF(入力!G29="","",入力!G29)</f>
        <v>6年</v>
      </c>
      <c r="J55" s="33">
        <f>IF(入力!P29="","",入力!P29)</f>
        <v>136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赤瀬</v>
      </c>
      <c r="D56" s="33" t="str">
        <f>IF(入力!E32="","",入力!E32)</f>
        <v>煌命</v>
      </c>
      <c r="E56" s="33" t="str">
        <f>IF(入力!C31="","",入力!C31)</f>
        <v>ｱｶｾ</v>
      </c>
      <c r="F56" s="33" t="str">
        <f>IF(入力!E31="","",入力!E31)</f>
        <v>ｺｳﾒｲ</v>
      </c>
      <c r="G56" s="33">
        <f>IF(入力!M31="","",入力!M31)</f>
        <v>515785857</v>
      </c>
      <c r="H56" s="33" t="str">
        <f>IF(入力!I31="","",入力!I31)</f>
        <v>八街市立実住小学校</v>
      </c>
      <c r="I56" s="33" t="str">
        <f>IF(入力!G31="","",入力!G31)</f>
        <v>6年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坂本</v>
      </c>
      <c r="D57" s="33" t="str">
        <f>IF(入力!E34="","",入力!E34)</f>
        <v>優輝</v>
      </c>
      <c r="E57" s="33" t="str">
        <f>IF(入力!C33="","",入力!C33)</f>
        <v>ｻｶﾓﾄ</v>
      </c>
      <c r="F57" s="33" t="str">
        <f>IF(入力!E33="","",入力!E33)</f>
        <v>ﾕｳｷ</v>
      </c>
      <c r="G57" s="33">
        <f>IF(入力!M33="","",入力!M33)</f>
        <v>512120044</v>
      </c>
      <c r="H57" s="33" t="str">
        <f>IF(入力!I33="","",入力!I33)</f>
        <v>八街市立八街東小学校</v>
      </c>
      <c r="I57" s="33" t="str">
        <f>IF(入力!G33="","",入力!G33)</f>
        <v>5年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児玉</v>
      </c>
      <c r="D58" s="33" t="str">
        <f>IF(入力!E36="","",入力!E36)</f>
        <v>凌雅</v>
      </c>
      <c r="E58" s="33" t="str">
        <f>IF(入力!C35="","",入力!C35)</f>
        <v>ｺﾀﾞﾏ</v>
      </c>
      <c r="F58" s="33" t="str">
        <f>IF(入力!E35="","",入力!E35)</f>
        <v>ﾘｮｳｶﾞ</v>
      </c>
      <c r="G58" s="33">
        <f>IF(入力!M35="","",入力!M35)</f>
        <v>515083862</v>
      </c>
      <c r="H58" s="33" t="str">
        <f>IF(入力!I35="","",入力!I35)</f>
        <v>八街市立八街東小学校</v>
      </c>
      <c r="I58" s="33" t="str">
        <f>IF(入力!G35="","",入力!G35)</f>
        <v>5年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高地</v>
      </c>
      <c r="D59" s="33" t="str">
        <f>IF(入力!E38="","",入力!E38)</f>
        <v>悠輔</v>
      </c>
      <c r="E59" s="33" t="str">
        <f>IF(入力!C37="","",入力!C37)</f>
        <v>ｺｳﾁ</v>
      </c>
      <c r="F59" s="33" t="str">
        <f>IF(入力!E37="","",入力!E37)</f>
        <v>ﾕｳｽｹ</v>
      </c>
      <c r="G59" s="33">
        <f>IF(入力!M37="","",入力!M37)</f>
        <v>515337840</v>
      </c>
      <c r="H59" s="33" t="str">
        <f>IF(入力!I37="","",入力!I37)</f>
        <v>八街市立交進小学校</v>
      </c>
      <c r="I59" s="33" t="str">
        <f>IF(入力!G37="","",入力!G37)</f>
        <v>5年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森澄</v>
      </c>
      <c r="D60" s="33" t="str">
        <f>IF(入力!E40="","",入力!E40)</f>
        <v>遼成</v>
      </c>
      <c r="E60" s="33" t="str">
        <f>IF(入力!C39="","",入力!C39)</f>
        <v>ﾓﾘｽﾞﾐ</v>
      </c>
      <c r="F60" s="33" t="str">
        <f>IF(入力!E39="","",入力!E39)</f>
        <v>ﾘｮｳｾｲ</v>
      </c>
      <c r="G60" s="33">
        <f>IF(入力!M39="","",入力!M39)</f>
        <v>515788851</v>
      </c>
      <c r="H60" s="33" t="str">
        <f>IF(入力!I39="","",入力!I39)</f>
        <v>八街市立八街東小学校</v>
      </c>
      <c r="I60" s="33" t="str">
        <f>IF(入力!G39="","",入力!G39)</f>
        <v>5年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久保田</v>
      </c>
      <c r="D61" s="33" t="str">
        <f>IF(入力!E42="","",入力!E42)</f>
        <v>大翔</v>
      </c>
      <c r="E61" s="33" t="str">
        <f>IF(入力!C41="","",入力!C41)</f>
        <v>ｸﾎﾞﾀ</v>
      </c>
      <c r="F61" s="33" t="str">
        <f>IF(入力!E41="","",入力!E41)</f>
        <v>ﾔﾏﾄ</v>
      </c>
      <c r="G61" s="33">
        <f>IF(入力!M41="","",入力!M41)</f>
        <v>514448433</v>
      </c>
      <c r="H61" s="33" t="str">
        <f>IF(入力!I41="","",入力!I41)</f>
        <v>八街市立実住小学校</v>
      </c>
      <c r="I61" s="33" t="str">
        <f>IF(入力!G41="","",入力!G41)</f>
        <v>4年</v>
      </c>
      <c r="J61" s="33">
        <f>IF(入力!P41="","",入力!P41)</f>
        <v>132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岩佐</v>
      </c>
      <c r="D62" s="33" t="str">
        <f>IF(入力!E44="","",入力!E44)</f>
        <v>春輝</v>
      </c>
      <c r="E62" s="33" t="str">
        <f>IF(入力!C43="","",入力!C43)</f>
        <v>ｲﾜｻ</v>
      </c>
      <c r="F62" s="33" t="str">
        <f>IF(入力!E43="","",入力!E43)</f>
        <v>ﾊﾙｷ</v>
      </c>
      <c r="G62" s="33">
        <f>IF(入力!M43="","",入力!M43)</f>
        <v>514456846</v>
      </c>
      <c r="H62" s="33" t="str">
        <f>IF(入力!I43="","",入力!I43)</f>
        <v>八街市立実住小学校</v>
      </c>
      <c r="I62" s="33" t="str">
        <f>IF(入力!G43="","",入力!G43)</f>
        <v>4年</v>
      </c>
      <c r="J62" s="33">
        <f>IF(入力!P43="","",入力!P43)</f>
        <v>136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藤村</v>
      </c>
      <c r="D63" s="33" t="str">
        <f>IF(入力!E46="","",入力!E46)</f>
        <v>勇輝</v>
      </c>
      <c r="E63" s="33" t="str">
        <f>IF(入力!C45="","",入力!C45)</f>
        <v>ﾌｼﾞﾑﾗ</v>
      </c>
      <c r="F63" s="33" t="str">
        <f>IF(入力!E45="","",入力!E45)</f>
        <v>ﾕｳｷ</v>
      </c>
      <c r="G63" s="33">
        <f>IF(入力!M45="","",入力!M45)</f>
        <v>515794956</v>
      </c>
      <c r="H63" s="33" t="str">
        <f>IF(入力!I45="","",入力!I45)</f>
        <v>八街市立実住小学校</v>
      </c>
      <c r="I63" s="33" t="str">
        <f>IF(入力!G45="","",入力!G45)</f>
        <v>3年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児玉</v>
      </c>
      <c r="D64" s="33" t="str">
        <f>IF(入力!E48="","",入力!E48)</f>
        <v>祥吾</v>
      </c>
      <c r="E64" s="33" t="str">
        <f>IF(入力!C47="","",入力!C47)</f>
        <v>ｺﾀﾞﾏ</v>
      </c>
      <c r="F64" s="33" t="str">
        <f>IF(入力!E47="","",入力!E47)</f>
        <v>ｼｮｳｺﾞ</v>
      </c>
      <c r="G64" s="33">
        <f>IF(入力!M47="","",入力!M47)</f>
        <v>515083876</v>
      </c>
      <c r="H64" s="33" t="str">
        <f>IF(入力!I47="","",入力!I47)</f>
        <v>八街市立八街東小学校</v>
      </c>
      <c r="I64" s="33" t="str">
        <f>IF(入力!G47="","",入力!G47)</f>
        <v>2年</v>
      </c>
      <c r="J64" s="33">
        <f>IF(入力!P47="","",入力!P47)</f>
        <v>126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篠原</v>
      </c>
      <c r="D65" s="33" t="str">
        <f>IF(入力!E50="","",入力!E50)</f>
        <v>奏</v>
      </c>
      <c r="E65" s="33" t="str">
        <f>IF(入力!C49="","",入力!C49)</f>
        <v>ｼﾉﾊﾗ</v>
      </c>
      <c r="F65" s="33" t="str">
        <f>IF(入力!E49="","",入力!E49)</f>
        <v>ｶﾅﾃﾞ</v>
      </c>
      <c r="G65" s="33">
        <f>IF(入力!M49="","",入力!M49)</f>
        <v>516810811</v>
      </c>
      <c r="H65" s="33" t="str">
        <f>IF(入力!I49="","",入力!I49)</f>
        <v>八街市立笹引小学校</v>
      </c>
      <c r="I65" s="33" t="str">
        <f>IF(入力!G49="","",入力!G49)</f>
        <v>4年</v>
      </c>
      <c r="J65" s="33">
        <f>IF(入力!P49="","",入力!P49)</f>
        <v>130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yuka kobayashi</cp:lastModifiedBy>
  <cp:lastPrinted>2017-09-20T01:55:19Z</cp:lastPrinted>
  <dcterms:created xsi:type="dcterms:W3CDTF">2014-04-05T09:56:00Z</dcterms:created>
  <dcterms:modified xsi:type="dcterms:W3CDTF">2017-09-26T01:35:21Z</dcterms:modified>
</cp:coreProperties>
</file>