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レーボール\2021ジュニア\"/>
    </mc:Choice>
  </mc:AlternateContent>
  <xr:revisionPtr revIDLastSave="0" documentId="13_ncr:1_{2EF3C97A-6D27-4096-9217-C1F1379E4D86}" xr6:coauthVersionLast="46" xr6:coauthVersionMax="46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<sst xmlns="http://schemas.openxmlformats.org/spreadsheetml/2006/main" count="429" uniqueCount="288">
  <si>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</si>
  <si>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</si>
  <si>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</si>
  <si>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</si>
  <si>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</si>
  <si>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</si>
  <si>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</si>
  <si>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</si>
  <si>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</si>
  <si>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</si>
  <si>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</si>
  <si>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</si>
  <si>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</si>
  <si>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</si>
  <si>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</si>
  <si>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</si>
  <si>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</si>
  <si>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</si>
  <si>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</si>
  <si>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</si>
  <si>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</si>
  <si>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</si>
  <si>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</si>
  <si>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</si>
  <si>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</si>
  <si>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</si>
  <si>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</si>
  <si>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</si>
  <si>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</si>
  <si>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</si>
  <si>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</si>
  <si>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</si>
  <si>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</si>
  <si>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</si>
  <si>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</si>
  <si>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</si>
  <si>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</si>
  <si>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</si>
  <si>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</si>
  <si>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</si>
  <si>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</si>
  <si>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</si>
  <si>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</si>
  <si>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</si>
  <si>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</si>
  <si>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</si>
  <si>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</si>
  <si>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</si>
  <si>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</si>
  <si>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</si>
  <si>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</si>
  <si>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</si>
  <si>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</si>
  <si>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</si>
  <si>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</si>
  <si>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</si>
  <si>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</si>
  <si>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</si>
  <si>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</si>
  <si>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</si>
  <si>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</si>
  <si>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</si>
  <si>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</si>
  <si>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</si>
  <si>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</si>
  <si>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</si>
  <si>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</si>
  <si>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</si>
  <si>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</si>
  <si>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</si>
  <si>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</si>
  <si>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</si>
  <si>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</si>
  <si>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</si>
  <si>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</si>
  <si>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</si>
  <si>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</si>
  <si>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</si>
  <si>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</si>
  <si>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</si>
  <si>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</si>
  <si>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</si>
  <si>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</si>
  <si>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</si>
  <si>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</si>
  <si>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</si>
  <si>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</si>
  <si>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</si>
  <si>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</si>
  <si>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</si>
  <si>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</si>
  <si>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</si>
  <si>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</si>
  <si>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</si>
  <si>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</si>
  <si>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</si>
  <si>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</si>
  <si>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</si>
  <si>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</si>
  <si>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</si>
  <si>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</si>
  <si>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</si>
  <si>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</si>
  <si>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</si>
  <si>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</si>
  <si>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</si>
  <si>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</si>
  <si>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</si>
  <si>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</si>
  <si>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</si>
  <si>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</si>
  <si>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</si>
  <si>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</si>
  <si>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</si>
  <si>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</si>
  <si>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</si>
  <si>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</si>
  <si>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</si>
  <si>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</si>
  <si>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</si>
  <si>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</si>
  <si>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</si>
  <si>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</si>
  <si>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</si>
  <si>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</si>
  <si>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</si>
  <si>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</si>
  <si>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</si>
  <si>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</si>
  <si>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</si>
  <si>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</si>
  <si>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</si>
  <si>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</si>
  <si>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</si>
  <si>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</si>
  <si>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</si>
  <si>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</si>
  <si>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</si>
  <si>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</si>
  <si>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</si>
  <si>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</si>
  <si>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</si>
  <si>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</si>
  <si>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</si>
  <si>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</si>
  <si>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</si>
  <si>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</si>
  <si>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</si>
  <si>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</si>
  <si>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</si>
  <si>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</si>
  <si>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</si>
  <si>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</si>
  <si>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</si>
  <si>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</si>
  <si>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</si>
  <si>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</si>
  <si>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</si>
  <si>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</si>
  <si>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</si>
  <si>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</si>
  <si>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</si>
  <si>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</si>
  <si>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</si>
  <si>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</si>
  <si>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</si>
  <si>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</si>
  <si>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</si>
  <si>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</si>
  <si>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</si>
  <si>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</si>
  <si>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</si>
  <si>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</si>
  <si>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</si>
  <si>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</si>
  <si>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</si>
  <si>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</si>
  <si>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</si>
  <si>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</si>
  <si>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</si>
  <si>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</si>
  <si>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</si>
  <si>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</si>
  <si>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</si>
  <si>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</si>
  <si>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</si>
  <si>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</si>
  <si>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</si>
  <si>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</si>
  <si>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</si>
  <si>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</si>
  <si>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</si>
  <si>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</si>
  <si>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</si>
  <si>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</si>
  <si>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</si>
  <si>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</si>
  <si>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</si>
  <si>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</si>
  <si>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</si>
  <si>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スポーツ　アカデミー　ラット　ユージュウニ　</t>
    <phoneticPr fontId="2"/>
  </si>
  <si>
    <t>SPORTS　ACADEMY　ＲＡＤ　U-12</t>
    <phoneticPr fontId="2"/>
  </si>
  <si>
    <t>旭</t>
    <phoneticPr fontId="2"/>
  </si>
  <si>
    <t>総武本</t>
    <phoneticPr fontId="2"/>
  </si>
  <si>
    <t>旭</t>
    <rPh sb="0" eb="1">
      <t>アサヒ</t>
    </rPh>
    <phoneticPr fontId="2"/>
  </si>
  <si>
    <t>サクマ</t>
    <phoneticPr fontId="2"/>
  </si>
  <si>
    <t>ケイコ</t>
    <phoneticPr fontId="2"/>
  </si>
  <si>
    <t>佐久間</t>
    <rPh sb="0" eb="3">
      <t>サクマ</t>
    </rPh>
    <phoneticPr fontId="2"/>
  </si>
  <si>
    <t>景子</t>
    <rPh sb="0" eb="2">
      <t>ケイコ</t>
    </rPh>
    <phoneticPr fontId="2"/>
  </si>
  <si>
    <t>/0447072</t>
    <phoneticPr fontId="2"/>
  </si>
  <si>
    <t>289</t>
    <phoneticPr fontId="2"/>
  </si>
  <si>
    <t>2714</t>
    <phoneticPr fontId="2"/>
  </si>
  <si>
    <t>千葉県旭市三川4883-6</t>
    <phoneticPr fontId="2"/>
  </si>
  <si>
    <t>080</t>
    <phoneticPr fontId="2"/>
  </si>
  <si>
    <t>5909</t>
    <phoneticPr fontId="2"/>
  </si>
  <si>
    <t>1151</t>
    <phoneticPr fontId="2"/>
  </si>
  <si>
    <t>カセ</t>
    <phoneticPr fontId="2"/>
  </si>
  <si>
    <t>ヒロム</t>
    <phoneticPr fontId="2"/>
  </si>
  <si>
    <t>加瀬</t>
    <rPh sb="0" eb="2">
      <t>カセ</t>
    </rPh>
    <phoneticPr fontId="2"/>
  </si>
  <si>
    <t>聖武</t>
    <rPh sb="0" eb="1">
      <t>セイ</t>
    </rPh>
    <phoneticPr fontId="2"/>
  </si>
  <si>
    <t>285</t>
    <phoneticPr fontId="2"/>
  </si>
  <si>
    <t>0025</t>
    <phoneticPr fontId="2"/>
  </si>
  <si>
    <t>千葉県佐倉市鏑木町1-4-14</t>
    <phoneticPr fontId="2"/>
  </si>
  <si>
    <t>8907</t>
    <phoneticPr fontId="2"/>
  </si>
  <si>
    <t>8587</t>
    <phoneticPr fontId="2"/>
  </si>
  <si>
    <t>土屋</t>
    <rPh sb="0" eb="2">
      <t>ツチヤ</t>
    </rPh>
    <phoneticPr fontId="2"/>
  </si>
  <si>
    <t>篤司</t>
    <rPh sb="0" eb="2">
      <t>アツシ</t>
    </rPh>
    <phoneticPr fontId="2"/>
  </si>
  <si>
    <t>ツチヤ</t>
    <phoneticPr fontId="2"/>
  </si>
  <si>
    <t>アツシ</t>
    <phoneticPr fontId="2"/>
  </si>
  <si>
    <t>289</t>
    <phoneticPr fontId="2"/>
  </si>
  <si>
    <t>2514</t>
    <phoneticPr fontId="2"/>
  </si>
  <si>
    <t>千葉県旭市椎名内196</t>
    <rPh sb="5" eb="8">
      <t>シイナウチ</t>
    </rPh>
    <phoneticPr fontId="2"/>
  </si>
  <si>
    <t>070</t>
    <phoneticPr fontId="2"/>
  </si>
  <si>
    <t>4498</t>
    <phoneticPr fontId="2"/>
  </si>
  <si>
    <t>1259</t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</si>
  <si>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</si>
  <si>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</si>
  <si>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</si>
  <si>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</si>
  <si>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2504</t>
    <phoneticPr fontId="2"/>
  </si>
  <si>
    <t>千葉県旭市二5863-9　アカデミークラブハウス</t>
    <rPh sb="3" eb="5">
      <t>アサヒシ</t>
    </rPh>
    <rPh sb="5" eb="6">
      <t>ニ</t>
    </rPh>
    <phoneticPr fontId="2"/>
  </si>
  <si>
    <t>0479</t>
    <phoneticPr fontId="2"/>
  </si>
  <si>
    <t>62</t>
    <phoneticPr fontId="2"/>
  </si>
  <si>
    <t>8870</t>
    <phoneticPr fontId="2"/>
  </si>
  <si>
    <t>/080</t>
    <phoneticPr fontId="2"/>
  </si>
  <si>
    <t>①</t>
    <phoneticPr fontId="2"/>
  </si>
  <si>
    <t>コバヤシ</t>
    <phoneticPr fontId="2"/>
  </si>
  <si>
    <t>セナ</t>
    <phoneticPr fontId="2"/>
  </si>
  <si>
    <t>旭市立矢指小学校</t>
    <rPh sb="0" eb="3">
      <t>アサヒシリツ</t>
    </rPh>
    <rPh sb="3" eb="4">
      <t>ヤ</t>
    </rPh>
    <rPh sb="4" eb="5">
      <t>ユビ</t>
    </rPh>
    <rPh sb="5" eb="8">
      <t>ショウガッコウ</t>
    </rPh>
    <phoneticPr fontId="2"/>
  </si>
  <si>
    <t>小林</t>
    <rPh sb="0" eb="2">
      <t>コバヤシ</t>
    </rPh>
    <phoneticPr fontId="2"/>
  </si>
  <si>
    <t>瀬南</t>
    <rPh sb="0" eb="1">
      <t>セ</t>
    </rPh>
    <rPh sb="1" eb="2">
      <t>ミナミ</t>
    </rPh>
    <phoneticPr fontId="2"/>
  </si>
  <si>
    <t>イシバシ</t>
    <phoneticPr fontId="2"/>
  </si>
  <si>
    <t>コウタ</t>
    <phoneticPr fontId="2"/>
  </si>
  <si>
    <t>石橋</t>
    <rPh sb="0" eb="2">
      <t>イシバシ</t>
    </rPh>
    <phoneticPr fontId="2"/>
  </si>
  <si>
    <t>孝太</t>
    <rPh sb="0" eb="2">
      <t>コウタ</t>
    </rPh>
    <phoneticPr fontId="2"/>
  </si>
  <si>
    <t>リクト</t>
    <phoneticPr fontId="2"/>
  </si>
  <si>
    <t>陸翔</t>
    <rPh sb="0" eb="1">
      <t>リク</t>
    </rPh>
    <rPh sb="1" eb="2">
      <t>ショウ</t>
    </rPh>
    <phoneticPr fontId="2"/>
  </si>
  <si>
    <t>ショウマ</t>
    <phoneticPr fontId="2"/>
  </si>
  <si>
    <t>昌篤</t>
    <rPh sb="0" eb="1">
      <t>アキラ</t>
    </rPh>
    <rPh sb="1" eb="2">
      <t>アツシ</t>
    </rPh>
    <phoneticPr fontId="2"/>
  </si>
  <si>
    <t>平山</t>
    <rPh sb="0" eb="2">
      <t>ヒラヤマ</t>
    </rPh>
    <phoneticPr fontId="2"/>
  </si>
  <si>
    <t>裕也</t>
    <rPh sb="0" eb="2">
      <t>ユウヤ</t>
    </rPh>
    <phoneticPr fontId="2"/>
  </si>
  <si>
    <t>ヒラヤマ</t>
    <phoneticPr fontId="2"/>
  </si>
  <si>
    <t>ユウヤ</t>
    <phoneticPr fontId="2"/>
  </si>
  <si>
    <t>タカギ</t>
    <phoneticPr fontId="2"/>
  </si>
  <si>
    <t>ツバサ</t>
    <phoneticPr fontId="2"/>
  </si>
  <si>
    <t>髙木</t>
    <rPh sb="0" eb="2">
      <t>タカギ</t>
    </rPh>
    <phoneticPr fontId="2"/>
  </si>
  <si>
    <t>翼</t>
    <rPh sb="0" eb="1">
      <t>ツバサ</t>
    </rPh>
    <phoneticPr fontId="2"/>
  </si>
  <si>
    <t>旭市立三川小学校</t>
    <rPh sb="0" eb="3">
      <t>アサヒシリツ</t>
    </rPh>
    <rPh sb="3" eb="4">
      <t>サン</t>
    </rPh>
    <rPh sb="4" eb="5">
      <t>カワ</t>
    </rPh>
    <rPh sb="5" eb="8">
      <t>ショウガッコウ</t>
    </rPh>
    <phoneticPr fontId="2"/>
  </si>
  <si>
    <t>コシカワ</t>
    <phoneticPr fontId="2"/>
  </si>
  <si>
    <t>アキラ</t>
    <phoneticPr fontId="2"/>
  </si>
  <si>
    <t>旭市立中央小学校</t>
    <rPh sb="0" eb="3">
      <t>アサヒシリツ</t>
    </rPh>
    <rPh sb="3" eb="5">
      <t>チュウオウ</t>
    </rPh>
    <rPh sb="5" eb="8">
      <t>ショウガッコウ</t>
    </rPh>
    <phoneticPr fontId="2"/>
  </si>
  <si>
    <t>越川</t>
    <rPh sb="0" eb="2">
      <t>コシカワ</t>
    </rPh>
    <phoneticPr fontId="2"/>
  </si>
  <si>
    <t>陽光</t>
    <rPh sb="0" eb="2">
      <t>ヨウコウ</t>
    </rPh>
    <phoneticPr fontId="2"/>
  </si>
  <si>
    <t>ナカヤマ</t>
    <phoneticPr fontId="2"/>
  </si>
  <si>
    <t>ハアト</t>
    <phoneticPr fontId="2"/>
  </si>
  <si>
    <t>中山</t>
    <rPh sb="0" eb="2">
      <t>ナカヤマ</t>
    </rPh>
    <phoneticPr fontId="2"/>
  </si>
  <si>
    <t>心</t>
    <rPh sb="0" eb="1">
      <t>ココロ</t>
    </rPh>
    <phoneticPr fontId="2"/>
  </si>
  <si>
    <t>ケイタ</t>
    <phoneticPr fontId="2"/>
  </si>
  <si>
    <t>啓太</t>
    <rPh sb="0" eb="2">
      <t>ケイタ</t>
    </rPh>
    <phoneticPr fontId="2"/>
  </si>
  <si>
    <t>このコートに立てること、そして日頃の感謝の気持ちを忘れずに全力で頑張ります！自分を信じ、仲間を信じる！！選手・コーチ・保護者の全員バレーで挑みます！！！</t>
    <phoneticPr fontId="2"/>
  </si>
  <si>
    <t>越川</t>
    <rPh sb="0" eb="2">
      <t>コシカワ</t>
    </rPh>
    <phoneticPr fontId="2"/>
  </si>
  <si>
    <t>陽介</t>
    <rPh sb="0" eb="2">
      <t>ヨウスケ</t>
    </rPh>
    <phoneticPr fontId="2"/>
  </si>
  <si>
    <t>コシカワ</t>
    <phoneticPr fontId="2"/>
  </si>
  <si>
    <t>ヨウスケ</t>
    <phoneticPr fontId="2"/>
  </si>
  <si>
    <t>加瀬</t>
    <rPh sb="0" eb="2">
      <t>カセ</t>
    </rPh>
    <phoneticPr fontId="2"/>
  </si>
  <si>
    <t>カセ</t>
    <phoneticPr fontId="2"/>
  </si>
  <si>
    <t>タイガ</t>
    <phoneticPr fontId="2"/>
  </si>
  <si>
    <t>大雅</t>
    <rPh sb="0" eb="1">
      <t>ダイ</t>
    </rPh>
    <rPh sb="1" eb="2">
      <t>ミヤビ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</si>
</sst>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49" fontId="37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37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D8A04E2C-1BFA-46D9-8B33-EAEEBC6C4478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5909F8F0-FCBC-4DC3-8B8C-BF8B7F7D5E56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L29" sqref="AL2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9" t="s">
        <v>189</v>
      </c>
      <c r="B2" s="220"/>
      <c r="C2" s="221" t="s">
        <v>200</v>
      </c>
      <c r="D2" s="222"/>
      <c r="E2" s="222"/>
      <c r="F2" s="222"/>
      <c r="G2" s="222"/>
      <c r="H2" s="222"/>
      <c r="I2" s="223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8" t="s">
        <v>169</v>
      </c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4" t="s">
        <v>190</v>
      </c>
      <c r="B3" s="225"/>
      <c r="C3" s="226" t="s">
        <v>201</v>
      </c>
      <c r="D3" s="227"/>
      <c r="E3" s="227"/>
      <c r="F3" s="227"/>
      <c r="G3" s="227"/>
      <c r="H3" s="227"/>
      <c r="I3" s="228"/>
      <c r="J3" s="83" t="s">
        <v>158</v>
      </c>
      <c r="K3" s="84"/>
      <c r="L3" s="84"/>
      <c r="M3" s="84"/>
      <c r="N3" s="84"/>
      <c r="O3" s="85"/>
      <c r="P3" s="216" t="s">
        <v>202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187" t="s">
        <v>180</v>
      </c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435489500</v>
      </c>
      <c r="D4" s="94"/>
      <c r="E4" s="94"/>
      <c r="F4" s="94"/>
      <c r="G4" s="94"/>
      <c r="H4" s="94"/>
      <c r="I4" s="95"/>
      <c r="J4" s="113" t="s">
        <v>185</v>
      </c>
      <c r="K4" s="114"/>
      <c r="L4" s="114"/>
      <c r="M4" s="114"/>
      <c r="N4" s="114"/>
      <c r="O4" s="115"/>
      <c r="P4" s="203" t="s">
        <v>162</v>
      </c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14005</v>
      </c>
      <c r="K5" s="147"/>
      <c r="L5" s="147"/>
      <c r="M5" s="147"/>
      <c r="N5" s="147"/>
      <c r="O5" s="147"/>
      <c r="P5" s="205" t="s">
        <v>203</v>
      </c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5" t="s">
        <v>204</v>
      </c>
      <c r="AF5" s="206"/>
      <c r="AG5" s="206"/>
      <c r="AH5" s="206"/>
      <c r="AI5" s="206"/>
      <c r="AJ5" s="206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8" t="s">
        <v>175</v>
      </c>
      <c r="D6" s="239"/>
      <c r="E6" s="210" t="s">
        <v>176</v>
      </c>
      <c r="F6" s="211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4" t="s">
        <v>163</v>
      </c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5" t="s">
        <v>164</v>
      </c>
      <c r="AL6" s="215"/>
      <c r="AM6" s="215"/>
      <c r="AN6" s="215"/>
      <c r="AO6" s="215"/>
      <c r="AP6" s="215"/>
      <c r="AQ6" s="215"/>
      <c r="AR6" s="215"/>
      <c r="AS6" s="215"/>
      <c r="AT6" s="57" t="s">
        <v>192</v>
      </c>
    </row>
    <row r="7" spans="1:51" ht="13.5" customHeight="1">
      <c r="A7" s="99"/>
      <c r="B7" s="100"/>
      <c r="C7" s="148" t="s">
        <v>205</v>
      </c>
      <c r="D7" s="136"/>
      <c r="E7" s="111" t="s">
        <v>206</v>
      </c>
      <c r="F7" s="112"/>
      <c r="G7" s="92">
        <v>518084370</v>
      </c>
      <c r="H7" s="92"/>
      <c r="I7" s="92"/>
      <c r="J7" s="92"/>
      <c r="K7" s="92"/>
      <c r="L7" s="92"/>
      <c r="M7" s="92" t="s">
        <v>209</v>
      </c>
      <c r="N7" s="92"/>
      <c r="O7" s="92"/>
      <c r="P7" s="89" t="s">
        <v>72</v>
      </c>
      <c r="Q7" s="90"/>
      <c r="R7" s="158" t="s">
        <v>210</v>
      </c>
      <c r="S7" s="109"/>
      <c r="T7" s="109"/>
      <c r="U7" s="109"/>
      <c r="V7" s="50" t="s">
        <v>73</v>
      </c>
      <c r="W7" s="107" t="s">
        <v>211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9" t="s">
        <v>213</v>
      </c>
      <c r="AM7" s="150"/>
      <c r="AN7" s="150"/>
      <c r="AO7" s="150"/>
      <c r="AP7" s="150"/>
      <c r="AQ7" s="150"/>
      <c r="AR7" s="150"/>
      <c r="AS7" s="59" t="s">
        <v>75</v>
      </c>
      <c r="AT7" s="265">
        <v>22</v>
      </c>
    </row>
    <row r="8" spans="1:51" ht="18" customHeight="1">
      <c r="A8" s="99"/>
      <c r="B8" s="100"/>
      <c r="C8" s="157" t="s">
        <v>207</v>
      </c>
      <c r="D8" s="140"/>
      <c r="E8" s="156" t="s">
        <v>208</v>
      </c>
      <c r="F8" s="142"/>
      <c r="G8" s="92"/>
      <c r="H8" s="92"/>
      <c r="I8" s="92"/>
      <c r="J8" s="92"/>
      <c r="K8" s="92"/>
      <c r="L8" s="92"/>
      <c r="M8" s="92"/>
      <c r="N8" s="92"/>
      <c r="O8" s="92"/>
      <c r="P8" s="151" t="s">
        <v>212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214</v>
      </c>
      <c r="AL8" s="154"/>
      <c r="AM8" s="154"/>
      <c r="AN8" s="154"/>
      <c r="AO8" s="60" t="s">
        <v>76</v>
      </c>
      <c r="AP8" s="154" t="s">
        <v>215</v>
      </c>
      <c r="AQ8" s="154"/>
      <c r="AR8" s="154"/>
      <c r="AS8" s="155"/>
      <c r="AT8" s="265"/>
    </row>
    <row r="9" spans="1:51" ht="14.45" customHeight="1">
      <c r="A9" s="99" t="s">
        <v>150</v>
      </c>
      <c r="B9" s="100"/>
      <c r="C9" s="148" t="s">
        <v>216</v>
      </c>
      <c r="D9" s="136"/>
      <c r="E9" s="111" t="s">
        <v>217</v>
      </c>
      <c r="F9" s="112"/>
      <c r="G9" s="92">
        <v>518049577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58" t="s">
        <v>220</v>
      </c>
      <c r="S9" s="109"/>
      <c r="T9" s="109"/>
      <c r="U9" s="109"/>
      <c r="V9" s="50" t="s">
        <v>73</v>
      </c>
      <c r="W9" s="107" t="s">
        <v>221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9" t="s">
        <v>213</v>
      </c>
      <c r="AM9" s="150"/>
      <c r="AN9" s="150"/>
      <c r="AO9" s="150"/>
      <c r="AP9" s="150"/>
      <c r="AQ9" s="150"/>
      <c r="AR9" s="150"/>
      <c r="AS9" s="59" t="s">
        <v>194</v>
      </c>
      <c r="AT9" s="266">
        <v>19</v>
      </c>
    </row>
    <row r="10" spans="1:51" ht="18" customHeight="1">
      <c r="A10" s="99"/>
      <c r="B10" s="100"/>
      <c r="C10" s="157" t="s">
        <v>218</v>
      </c>
      <c r="D10" s="140"/>
      <c r="E10" s="156" t="s">
        <v>219</v>
      </c>
      <c r="F10" s="142"/>
      <c r="G10" s="92"/>
      <c r="H10" s="92"/>
      <c r="I10" s="92"/>
      <c r="J10" s="92"/>
      <c r="K10" s="92"/>
      <c r="L10" s="92"/>
      <c r="M10" s="92"/>
      <c r="N10" s="92"/>
      <c r="O10" s="92"/>
      <c r="P10" s="151" t="s">
        <v>222</v>
      </c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212"/>
      <c r="AK10" s="153" t="s">
        <v>223</v>
      </c>
      <c r="AL10" s="154"/>
      <c r="AM10" s="154"/>
      <c r="AN10" s="154"/>
      <c r="AO10" s="60" t="s">
        <v>195</v>
      </c>
      <c r="AP10" s="154" t="s">
        <v>224</v>
      </c>
      <c r="AQ10" s="154"/>
      <c r="AR10" s="154"/>
      <c r="AS10" s="155"/>
      <c r="AT10" s="266"/>
    </row>
    <row r="11" spans="1:51" ht="14.45" customHeight="1">
      <c r="A11" s="99" t="s">
        <v>151</v>
      </c>
      <c r="B11" s="100"/>
      <c r="C11" s="135" t="s">
        <v>227</v>
      </c>
      <c r="D11" s="136"/>
      <c r="E11" s="137" t="s">
        <v>228</v>
      </c>
      <c r="F11" s="112"/>
      <c r="G11" s="92">
        <v>516250833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229</v>
      </c>
      <c r="S11" s="109"/>
      <c r="T11" s="109"/>
      <c r="U11" s="109"/>
      <c r="V11" s="50" t="s">
        <v>73</v>
      </c>
      <c r="W11" s="107" t="s">
        <v>230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9" t="s">
        <v>232</v>
      </c>
      <c r="AM11" s="150"/>
      <c r="AN11" s="150"/>
      <c r="AO11" s="150"/>
      <c r="AP11" s="150"/>
      <c r="AQ11" s="150"/>
      <c r="AR11" s="150"/>
      <c r="AS11" s="59" t="s">
        <v>194</v>
      </c>
      <c r="AT11" s="266">
        <v>16</v>
      </c>
    </row>
    <row r="12" spans="1:51" ht="18" customHeight="1">
      <c r="A12" s="99"/>
      <c r="B12" s="100"/>
      <c r="C12" s="139" t="s">
        <v>225</v>
      </c>
      <c r="D12" s="140"/>
      <c r="E12" s="141" t="s">
        <v>226</v>
      </c>
      <c r="F12" s="142"/>
      <c r="G12" s="92"/>
      <c r="H12" s="92"/>
      <c r="I12" s="92"/>
      <c r="J12" s="92"/>
      <c r="K12" s="92"/>
      <c r="L12" s="92"/>
      <c r="M12" s="92"/>
      <c r="N12" s="92"/>
      <c r="O12" s="92"/>
      <c r="P12" s="151" t="s">
        <v>231</v>
      </c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12"/>
      <c r="AK12" s="213" t="s">
        <v>233</v>
      </c>
      <c r="AL12" s="154"/>
      <c r="AM12" s="154"/>
      <c r="AN12" s="154"/>
      <c r="AO12" s="60" t="s">
        <v>195</v>
      </c>
      <c r="AP12" s="201" t="s">
        <v>234</v>
      </c>
      <c r="AQ12" s="154"/>
      <c r="AR12" s="154"/>
      <c r="AS12" s="155"/>
      <c r="AT12" s="266"/>
    </row>
    <row r="13" spans="1:51" ht="15" customHeight="1">
      <c r="A13" s="99" t="s">
        <v>152</v>
      </c>
      <c r="B13" s="100"/>
      <c r="C13" s="148" t="s">
        <v>205</v>
      </c>
      <c r="D13" s="136"/>
      <c r="E13" s="111" t="s">
        <v>206</v>
      </c>
      <c r="F13" s="112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6"/>
      <c r="S13" s="196"/>
      <c r="T13" s="196"/>
      <c r="U13" s="196"/>
      <c r="V13" s="47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202"/>
      <c r="AK13" s="61"/>
      <c r="AL13" s="189"/>
      <c r="AM13" s="189"/>
      <c r="AN13" s="189"/>
      <c r="AO13" s="189"/>
      <c r="AP13" s="189"/>
      <c r="AQ13" s="189"/>
      <c r="AR13" s="189"/>
      <c r="AS13" s="62"/>
      <c r="AT13" s="267"/>
    </row>
    <row r="14" spans="1:51" ht="18" customHeight="1">
      <c r="A14" s="99"/>
      <c r="B14" s="100"/>
      <c r="C14" s="157" t="s">
        <v>207</v>
      </c>
      <c r="D14" s="140"/>
      <c r="E14" s="156" t="s">
        <v>208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90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2"/>
      <c r="AK14" s="193"/>
      <c r="AL14" s="194"/>
      <c r="AM14" s="194"/>
      <c r="AN14" s="194"/>
      <c r="AO14" s="63"/>
      <c r="AP14" s="194"/>
      <c r="AQ14" s="194"/>
      <c r="AR14" s="194"/>
      <c r="AS14" s="195"/>
      <c r="AT14" s="267"/>
    </row>
    <row r="15" spans="1:51" ht="15" customHeight="1">
      <c r="A15" s="146" t="s">
        <v>166</v>
      </c>
      <c r="B15" s="100"/>
      <c r="C15" s="148" t="s">
        <v>235</v>
      </c>
      <c r="D15" s="136"/>
      <c r="E15" s="111" t="s">
        <v>236</v>
      </c>
      <c r="F15" s="112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58" t="s">
        <v>210</v>
      </c>
      <c r="S15" s="109"/>
      <c r="T15" s="109"/>
      <c r="U15" s="109"/>
      <c r="V15" s="49" t="s">
        <v>73</v>
      </c>
      <c r="W15" s="107" t="s">
        <v>239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9" t="s">
        <v>241</v>
      </c>
      <c r="AM15" s="150"/>
      <c r="AN15" s="150"/>
      <c r="AO15" s="150"/>
      <c r="AP15" s="150"/>
      <c r="AQ15" s="150"/>
      <c r="AR15" s="150"/>
      <c r="AS15" s="59" t="s">
        <v>194</v>
      </c>
      <c r="AT15" s="266">
        <v>52</v>
      </c>
    </row>
    <row r="16" spans="1:51" ht="18" customHeight="1">
      <c r="A16" s="99"/>
      <c r="B16" s="100"/>
      <c r="C16" s="157" t="s">
        <v>237</v>
      </c>
      <c r="D16" s="140"/>
      <c r="E16" s="156" t="s">
        <v>238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151" t="s">
        <v>240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212"/>
      <c r="AK16" s="213" t="s">
        <v>242</v>
      </c>
      <c r="AL16" s="154"/>
      <c r="AM16" s="154"/>
      <c r="AN16" s="154"/>
      <c r="AO16" s="60" t="s">
        <v>195</v>
      </c>
      <c r="AP16" s="201" t="s">
        <v>243</v>
      </c>
      <c r="AQ16" s="154"/>
      <c r="AR16" s="154"/>
      <c r="AS16" s="155"/>
      <c r="AT16" s="266"/>
    </row>
    <row r="17" spans="1:46">
      <c r="A17" s="99" t="s">
        <v>6</v>
      </c>
      <c r="B17" s="100"/>
      <c r="C17" s="163" t="str">
        <f>IF(P16="","",P16)</f>
        <v>千葉県旭市二5863-9　アカデミークラブハウス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3" t="str">
        <f>IF(AL15="","",AL15&amp;"-"&amp;AK16&amp;"-"&amp;AP16)</f>
        <v>0479-62-8870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244</v>
      </c>
      <c r="D21" s="78"/>
      <c r="E21" s="78">
        <v>6664</v>
      </c>
      <c r="F21" s="78"/>
      <c r="G21" s="78">
        <v>7676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64" t="s">
        <v>173</v>
      </c>
      <c r="D23" s="165"/>
      <c r="E23" s="166" t="s">
        <v>174</v>
      </c>
      <c r="F23" s="167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35" t="s">
        <v>167</v>
      </c>
      <c r="Q23" s="143"/>
      <c r="R23" s="143"/>
      <c r="S23" s="143"/>
      <c r="T23" s="23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74" t="s">
        <v>171</v>
      </c>
      <c r="D24" s="175"/>
      <c r="E24" s="176" t="s">
        <v>172</v>
      </c>
      <c r="F24" s="17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7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62" t="s">
        <v>245</v>
      </c>
      <c r="C25" s="148" t="s">
        <v>246</v>
      </c>
      <c r="D25" s="136"/>
      <c r="E25" s="111" t="s">
        <v>247</v>
      </c>
      <c r="F25" s="112"/>
      <c r="G25" s="122">
        <v>6</v>
      </c>
      <c r="H25" s="118"/>
      <c r="I25" s="116" t="s">
        <v>248</v>
      </c>
      <c r="J25" s="117"/>
      <c r="K25" s="117"/>
      <c r="L25" s="118"/>
      <c r="M25" s="122">
        <v>518049614</v>
      </c>
      <c r="N25" s="117"/>
      <c r="O25" s="118"/>
      <c r="P25" s="122">
        <v>151</v>
      </c>
      <c r="Q25" s="117"/>
      <c r="R25" s="117"/>
      <c r="S25" s="117"/>
      <c r="T25" s="123"/>
      <c r="U25" s="1"/>
      <c r="V25" s="1"/>
      <c r="W25" s="1"/>
      <c r="X25" s="1"/>
      <c r="Y25" s="125">
        <v>12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57" t="s">
        <v>249</v>
      </c>
      <c r="D26" s="140"/>
      <c r="E26" s="156" t="s">
        <v>250</v>
      </c>
      <c r="F26" s="142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48" t="s">
        <v>251</v>
      </c>
      <c r="D27" s="136"/>
      <c r="E27" s="111" t="s">
        <v>252</v>
      </c>
      <c r="F27" s="112"/>
      <c r="G27" s="122">
        <v>6</v>
      </c>
      <c r="H27" s="118"/>
      <c r="I27" s="116" t="s">
        <v>248</v>
      </c>
      <c r="J27" s="117"/>
      <c r="K27" s="117"/>
      <c r="L27" s="118"/>
      <c r="M27" s="122">
        <v>518049607</v>
      </c>
      <c r="N27" s="117"/>
      <c r="O27" s="118"/>
      <c r="P27" s="122">
        <v>151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57" t="s">
        <v>253</v>
      </c>
      <c r="D28" s="140"/>
      <c r="E28" s="156" t="s">
        <v>254</v>
      </c>
      <c r="F28" s="142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48" t="s">
        <v>216</v>
      </c>
      <c r="D29" s="136"/>
      <c r="E29" s="111" t="s">
        <v>255</v>
      </c>
      <c r="F29" s="112"/>
      <c r="G29" s="122">
        <v>6</v>
      </c>
      <c r="H29" s="118"/>
      <c r="I29" s="116" t="s">
        <v>248</v>
      </c>
      <c r="J29" s="117"/>
      <c r="K29" s="117"/>
      <c r="L29" s="118"/>
      <c r="M29" s="122">
        <v>518049645</v>
      </c>
      <c r="N29" s="117"/>
      <c r="O29" s="118"/>
      <c r="P29" s="122">
        <v>151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57" t="s">
        <v>218</v>
      </c>
      <c r="D30" s="140"/>
      <c r="E30" s="156" t="s">
        <v>256</v>
      </c>
      <c r="F30" s="142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48" t="s">
        <v>251</v>
      </c>
      <c r="D31" s="136"/>
      <c r="E31" s="111" t="s">
        <v>257</v>
      </c>
      <c r="F31" s="112"/>
      <c r="G31" s="122">
        <v>6</v>
      </c>
      <c r="H31" s="118"/>
      <c r="I31" s="116" t="s">
        <v>248</v>
      </c>
      <c r="J31" s="117"/>
      <c r="K31" s="117"/>
      <c r="L31" s="118"/>
      <c r="M31" s="122">
        <v>518049652</v>
      </c>
      <c r="N31" s="117"/>
      <c r="O31" s="118"/>
      <c r="P31" s="122">
        <v>150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57" t="s">
        <v>253</v>
      </c>
      <c r="D32" s="140"/>
      <c r="E32" s="156" t="s">
        <v>258</v>
      </c>
      <c r="F32" s="142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261</v>
      </c>
      <c r="D33" s="136"/>
      <c r="E33" s="137" t="s">
        <v>262</v>
      </c>
      <c r="F33" s="112"/>
      <c r="G33" s="122">
        <v>6</v>
      </c>
      <c r="H33" s="118"/>
      <c r="I33" s="116" t="s">
        <v>248</v>
      </c>
      <c r="J33" s="117"/>
      <c r="K33" s="117"/>
      <c r="L33" s="118"/>
      <c r="M33" s="122">
        <v>518585358</v>
      </c>
      <c r="N33" s="117"/>
      <c r="O33" s="118"/>
      <c r="P33" s="122">
        <v>158</v>
      </c>
      <c r="Q33" s="117"/>
      <c r="R33" s="117"/>
      <c r="S33" s="117"/>
      <c r="T33" s="123"/>
      <c r="U33" s="1"/>
      <c r="V33" s="1"/>
      <c r="W33" s="1"/>
      <c r="X33" s="1"/>
      <c r="Y33" s="229">
        <v>1</v>
      </c>
      <c r="Z33" s="230"/>
      <c r="AA33" s="230"/>
      <c r="AB33" s="230"/>
      <c r="AC33" s="230"/>
      <c r="AD33" s="230"/>
      <c r="AE33" s="230"/>
      <c r="AF33" s="230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9" t="s">
        <v>259</v>
      </c>
      <c r="D34" s="140"/>
      <c r="E34" s="141" t="s">
        <v>260</v>
      </c>
      <c r="F34" s="142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263</v>
      </c>
      <c r="D35" s="136"/>
      <c r="E35" s="137" t="s">
        <v>264</v>
      </c>
      <c r="F35" s="112"/>
      <c r="G35" s="122">
        <v>6</v>
      </c>
      <c r="H35" s="118"/>
      <c r="I35" s="116" t="s">
        <v>267</v>
      </c>
      <c r="J35" s="117"/>
      <c r="K35" s="117"/>
      <c r="L35" s="118"/>
      <c r="M35" s="122">
        <v>520675900</v>
      </c>
      <c r="N35" s="117"/>
      <c r="O35" s="118"/>
      <c r="P35" s="122">
        <v>153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9" t="s">
        <v>265</v>
      </c>
      <c r="D36" s="140"/>
      <c r="E36" s="141" t="s">
        <v>266</v>
      </c>
      <c r="F36" s="142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268</v>
      </c>
      <c r="D37" s="136"/>
      <c r="E37" s="137" t="s">
        <v>269</v>
      </c>
      <c r="F37" s="112"/>
      <c r="G37" s="122">
        <v>4</v>
      </c>
      <c r="H37" s="118"/>
      <c r="I37" s="116" t="s">
        <v>270</v>
      </c>
      <c r="J37" s="117"/>
      <c r="K37" s="117"/>
      <c r="L37" s="118"/>
      <c r="M37" s="122">
        <v>520397888</v>
      </c>
      <c r="N37" s="117"/>
      <c r="O37" s="118"/>
      <c r="P37" s="122">
        <v>135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9" t="s">
        <v>271</v>
      </c>
      <c r="D38" s="140"/>
      <c r="E38" s="141" t="s">
        <v>272</v>
      </c>
      <c r="F38" s="142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273</v>
      </c>
      <c r="D39" s="136"/>
      <c r="E39" s="137" t="s">
        <v>274</v>
      </c>
      <c r="F39" s="112"/>
      <c r="G39" s="122">
        <v>4</v>
      </c>
      <c r="H39" s="118"/>
      <c r="I39" s="116" t="s">
        <v>270</v>
      </c>
      <c r="J39" s="117"/>
      <c r="K39" s="117"/>
      <c r="L39" s="118"/>
      <c r="M39" s="122">
        <v>520397895</v>
      </c>
      <c r="N39" s="117"/>
      <c r="O39" s="118"/>
      <c r="P39" s="122">
        <v>137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9" t="s">
        <v>275</v>
      </c>
      <c r="D40" s="140"/>
      <c r="E40" s="141" t="s">
        <v>276</v>
      </c>
      <c r="F40" s="142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263</v>
      </c>
      <c r="D41" s="136"/>
      <c r="E41" s="137" t="s">
        <v>277</v>
      </c>
      <c r="F41" s="112"/>
      <c r="G41" s="122">
        <v>3</v>
      </c>
      <c r="H41" s="118"/>
      <c r="I41" s="116" t="s">
        <v>270</v>
      </c>
      <c r="J41" s="117"/>
      <c r="K41" s="117"/>
      <c r="L41" s="118"/>
      <c r="M41" s="122">
        <v>520845266</v>
      </c>
      <c r="N41" s="117"/>
      <c r="O41" s="118"/>
      <c r="P41" s="122">
        <v>133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9" t="s">
        <v>265</v>
      </c>
      <c r="D42" s="140"/>
      <c r="E42" s="141" t="s">
        <v>278</v>
      </c>
      <c r="F42" s="142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282</v>
      </c>
      <c r="D43" s="136"/>
      <c r="E43" s="137" t="s">
        <v>283</v>
      </c>
      <c r="F43" s="112"/>
      <c r="G43" s="122">
        <v>5</v>
      </c>
      <c r="H43" s="118"/>
      <c r="I43" s="116" t="s">
        <v>270</v>
      </c>
      <c r="J43" s="117"/>
      <c r="K43" s="117"/>
      <c r="L43" s="118"/>
      <c r="M43" s="122">
        <v>521287065</v>
      </c>
      <c r="N43" s="117"/>
      <c r="O43" s="118"/>
      <c r="P43" s="122">
        <v>146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9" t="s">
        <v>280</v>
      </c>
      <c r="D44" s="140"/>
      <c r="E44" s="141" t="s">
        <v>281</v>
      </c>
      <c r="F44" s="142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285</v>
      </c>
      <c r="D45" s="136"/>
      <c r="E45" s="137" t="s">
        <v>286</v>
      </c>
      <c r="F45" s="112"/>
      <c r="G45" s="122">
        <v>5</v>
      </c>
      <c r="H45" s="118"/>
      <c r="I45" s="116" t="s">
        <v>270</v>
      </c>
      <c r="J45" s="117"/>
      <c r="K45" s="117"/>
      <c r="L45" s="118"/>
      <c r="M45" s="122">
        <v>521344447</v>
      </c>
      <c r="N45" s="117"/>
      <c r="O45" s="118"/>
      <c r="P45" s="122">
        <v>150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9" t="s">
        <v>284</v>
      </c>
      <c r="D46" s="140"/>
      <c r="E46" s="141" t="s">
        <v>287</v>
      </c>
      <c r="F46" s="142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83"/>
      <c r="D47" s="136"/>
      <c r="E47" s="136"/>
      <c r="F47" s="112"/>
      <c r="G47" s="122"/>
      <c r="H47" s="118"/>
      <c r="I47" s="122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4"/>
      <c r="D48" s="185"/>
      <c r="E48" s="185"/>
      <c r="F48" s="186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8">
        <v>13</v>
      </c>
      <c r="B49" s="249"/>
      <c r="C49" s="251"/>
      <c r="D49" s="252"/>
      <c r="E49" s="252"/>
      <c r="F49" s="253"/>
      <c r="G49" s="240"/>
      <c r="H49" s="242"/>
      <c r="I49" s="240"/>
      <c r="J49" s="241"/>
      <c r="K49" s="241"/>
      <c r="L49" s="242"/>
      <c r="M49" s="240"/>
      <c r="N49" s="241"/>
      <c r="O49" s="242"/>
      <c r="P49" s="240"/>
      <c r="Q49" s="241"/>
      <c r="R49" s="241"/>
      <c r="S49" s="241"/>
      <c r="T49" s="24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0"/>
      <c r="C50" s="254"/>
      <c r="D50" s="255"/>
      <c r="E50" s="255"/>
      <c r="F50" s="256"/>
      <c r="G50" s="243"/>
      <c r="H50" s="245"/>
      <c r="I50" s="243"/>
      <c r="J50" s="244"/>
      <c r="K50" s="244"/>
      <c r="L50" s="245"/>
      <c r="M50" s="243"/>
      <c r="N50" s="244"/>
      <c r="O50" s="245"/>
      <c r="P50" s="243"/>
      <c r="Q50" s="244"/>
      <c r="R50" s="244"/>
      <c r="S50" s="244"/>
      <c r="T50" s="24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9"/>
      <c r="C51" s="251"/>
      <c r="D51" s="252"/>
      <c r="E51" s="252"/>
      <c r="F51" s="253"/>
      <c r="G51" s="240"/>
      <c r="H51" s="242"/>
      <c r="I51" s="240"/>
      <c r="J51" s="241"/>
      <c r="K51" s="241"/>
      <c r="L51" s="242"/>
      <c r="M51" s="240"/>
      <c r="N51" s="241"/>
      <c r="O51" s="242"/>
      <c r="P51" s="240"/>
      <c r="Q51" s="241"/>
      <c r="R51" s="241"/>
      <c r="S51" s="241"/>
      <c r="T51" s="24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1"/>
      <c r="C52" s="262"/>
      <c r="D52" s="263"/>
      <c r="E52" s="263"/>
      <c r="F52" s="264"/>
      <c r="G52" s="257"/>
      <c r="H52" s="258"/>
      <c r="I52" s="257"/>
      <c r="J52" s="259"/>
      <c r="K52" s="259"/>
      <c r="L52" s="258"/>
      <c r="M52" s="257"/>
      <c r="N52" s="259"/>
      <c r="O52" s="258"/>
      <c r="P52" s="257"/>
      <c r="Q52" s="259"/>
      <c r="R52" s="259"/>
      <c r="S52" s="259"/>
      <c r="T52" s="26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7" t="s">
        <v>188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199"/>
      <c r="AG54" s="200"/>
      <c r="AH54" s="200"/>
      <c r="AI54" s="200"/>
      <c r="AJ54" s="20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279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8">
        <f>LEN(A55)</f>
        <v>76</v>
      </c>
      <c r="W55" s="269"/>
      <c r="X55" s="269"/>
      <c r="Y55" s="269"/>
      <c r="Z55" s="269"/>
      <c r="AA55" s="269"/>
      <c r="AB55" s="269"/>
      <c r="AC55" s="269"/>
      <c r="AD55" s="269"/>
      <c r="AE55" s="269"/>
      <c r="AF55" s="27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7" t="s">
        <v>24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>
      <c r="A2" s="271" t="s">
        <v>0</v>
      </c>
      <c r="B2" s="271"/>
      <c r="C2" s="274" t="str">
        <f>IF(入力!C3="","",入力!C3)</f>
        <v>SPORTS　ACADEMY　ＲＡＤ　U-12</v>
      </c>
      <c r="D2" s="274"/>
      <c r="E2" s="274"/>
      <c r="F2" s="274"/>
      <c r="G2" s="274"/>
      <c r="H2" s="274"/>
      <c r="I2" s="274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75">
        <f>IF(入力!C4="","",IF(入力!C5="",入力!C4,入力!C4&amp;"　　"&amp;入力!C5))</f>
        <v>435489500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佐久間　景子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518084370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/0447072</v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2</v>
      </c>
      <c r="B9" s="271"/>
      <c r="C9" s="283" t="str">
        <f>IF(入力!C10="","",入力!C10&amp;"　"&amp;入力!E10)</f>
        <v>加瀬　聖武</v>
      </c>
      <c r="D9" s="284"/>
      <c r="E9" s="284"/>
      <c r="F9" s="284"/>
      <c r="G9" s="273">
        <f>IF(入力!G9="","",入力!G9)</f>
        <v>518049577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3</v>
      </c>
      <c r="B11" s="271"/>
      <c r="C11" s="283" t="str">
        <f>IF(入力!C12="","",入力!C12&amp;"　"&amp;入力!E12)</f>
        <v>土屋　篤司</v>
      </c>
      <c r="D11" s="284"/>
      <c r="E11" s="284"/>
      <c r="F11" s="284"/>
      <c r="G11" s="273">
        <f>IF(入力!G11="","",入力!G11)</f>
        <v>516250833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>佐久間　景子</v>
      </c>
      <c r="D13" s="284"/>
      <c r="E13" s="284"/>
      <c r="F13" s="284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1"/>
      <c r="B14" s="271"/>
      <c r="C14" s="285"/>
      <c r="D14" s="286"/>
      <c r="E14" s="286"/>
      <c r="F14" s="286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1" t="s">
        <v>5</v>
      </c>
      <c r="B15" s="271"/>
      <c r="C15" s="283" t="str">
        <f>IF(入力!C16="","",入力!C16&amp;"　"&amp;入力!E16)</f>
        <v>大場　弘樹</v>
      </c>
      <c r="D15" s="284"/>
      <c r="E15" s="284"/>
      <c r="F15" s="281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1"/>
      <c r="B16" s="271"/>
      <c r="C16" s="285"/>
      <c r="D16" s="286"/>
      <c r="E16" s="286"/>
      <c r="F16" s="282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71" t="s">
        <v>6</v>
      </c>
      <c r="B17" s="271"/>
      <c r="C17" s="274" t="str">
        <f>IF(入力!C17="","",入力!C17&amp;"　"&amp;入力!E17)</f>
        <v>千葉県旭市二5863-9　アカデミークラブハウス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0479-62-8870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>/080－6664－7676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旭市立矢指小学校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518049614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石橋　孝太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旭市立矢指小学校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518049607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83" t="str">
        <f>IF(入力!C30="","",入力!C30&amp;"　"&amp;入力!E30)</f>
        <v>加瀬　陸翔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旭市立矢指小学校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518049645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旭市立矢指小学校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518049652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平山　裕也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旭市立矢指小学校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518585358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髙木　翼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旭市立三川小学校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520675900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越川　陽光</v>
      </c>
      <c r="D37" s="284"/>
      <c r="E37" s="284"/>
      <c r="F37" s="284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旭市立中央小学校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520397888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中山　心</v>
      </c>
      <c r="D39" s="284"/>
      <c r="E39" s="284"/>
      <c r="F39" s="284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旭市立中央小学校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520397895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髙木　啓太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旭市立中央小学校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520845266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越川　陽介</v>
      </c>
      <c r="D43" s="284"/>
      <c r="E43" s="284"/>
      <c r="F43" s="284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旭市立中央小学校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521287065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加瀬　大雅</v>
      </c>
      <c r="D45" s="284"/>
      <c r="E45" s="284"/>
      <c r="F45" s="284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旭市立中央小学校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521344447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7"/>
      <c r="AW1" s="307"/>
      <c r="AX1" s="4" t="s">
        <v>28</v>
      </c>
      <c r="AY1" s="5"/>
      <c r="AZ1" s="307"/>
      <c r="BA1" s="307"/>
      <c r="BB1" s="4" t="s">
        <v>29</v>
      </c>
      <c r="BC1" s="5"/>
      <c r="BD1" s="307"/>
      <c r="BE1" s="30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8" t="s">
        <v>65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7" t="s">
        <v>32</v>
      </c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0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3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6" t="s">
        <v>37</v>
      </c>
      <c r="D16" s="319"/>
      <c r="E16" s="319"/>
      <c r="F16" s="319"/>
      <c r="G16" s="320"/>
      <c r="H16" s="345" t="s">
        <v>66</v>
      </c>
      <c r="I16" s="346"/>
      <c r="J16" s="346"/>
      <c r="K16" s="319" t="str">
        <f>IF(入力!C2="","",入力!C2)</f>
        <v>スポーツ　アカデミー　ラット　ユージュウニ　</v>
      </c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20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10" t="s">
        <v>38</v>
      </c>
      <c r="AK16" s="311"/>
      <c r="AL16" s="311"/>
      <c r="AM16" s="312"/>
      <c r="AN16" s="339" t="str">
        <f>IF(入力!P3="","",入力!P3)</f>
        <v>旭</v>
      </c>
      <c r="AO16" s="340"/>
      <c r="AP16" s="340"/>
      <c r="AQ16" s="340"/>
      <c r="AR16" s="340"/>
      <c r="AS16" s="340"/>
      <c r="AT16" s="311" t="s">
        <v>68</v>
      </c>
      <c r="AU16" s="312"/>
      <c r="AV16" s="318" t="s">
        <v>39</v>
      </c>
      <c r="AW16" s="319"/>
      <c r="AX16" s="319"/>
      <c r="AY16" s="320"/>
      <c r="AZ16" s="325" t="str">
        <f>IF(入力!P5="","",入力!P5)</f>
        <v>総武本</v>
      </c>
      <c r="BA16" s="326"/>
      <c r="BB16" s="326"/>
      <c r="BC16" s="326"/>
      <c r="BD16" s="326"/>
      <c r="BE16" s="326"/>
      <c r="BF16" s="379" t="s">
        <v>40</v>
      </c>
    </row>
    <row r="17" spans="3:58" ht="4.5" customHeight="1">
      <c r="C17" s="377"/>
      <c r="D17" s="322"/>
      <c r="E17" s="322"/>
      <c r="F17" s="322"/>
      <c r="G17" s="323"/>
      <c r="H17" s="335" t="str">
        <f>IF(入力!C3="","",入力!C3)</f>
        <v>SPORTS　ACADEMY　ＲＡＤ　U-12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(男子)</v>
      </c>
      <c r="V17" s="331"/>
      <c r="W17" s="331"/>
      <c r="X17" s="332"/>
      <c r="Y17" s="361">
        <f>IF(入力!C4="","",入力!C4)</f>
        <v>435489500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13"/>
      <c r="AK17" s="314"/>
      <c r="AL17" s="314"/>
      <c r="AM17" s="315"/>
      <c r="AN17" s="341"/>
      <c r="AO17" s="342"/>
      <c r="AP17" s="342"/>
      <c r="AQ17" s="342"/>
      <c r="AR17" s="342"/>
      <c r="AS17" s="342"/>
      <c r="AT17" s="314"/>
      <c r="AU17" s="315"/>
      <c r="AV17" s="321"/>
      <c r="AW17" s="322"/>
      <c r="AX17" s="322"/>
      <c r="AY17" s="323"/>
      <c r="AZ17" s="327"/>
      <c r="BA17" s="328"/>
      <c r="BB17" s="328"/>
      <c r="BC17" s="328"/>
      <c r="BD17" s="328"/>
      <c r="BE17" s="328"/>
      <c r="BF17" s="380"/>
    </row>
    <row r="18" spans="3:58" ht="16.5" customHeight="1">
      <c r="C18" s="378"/>
      <c r="D18" s="304"/>
      <c r="E18" s="304"/>
      <c r="F18" s="304"/>
      <c r="G18" s="324"/>
      <c r="H18" s="337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3"/>
      <c r="V18" s="333"/>
      <c r="W18" s="333"/>
      <c r="X18" s="334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16"/>
      <c r="AK18" s="291"/>
      <c r="AL18" s="291"/>
      <c r="AM18" s="317"/>
      <c r="AN18" s="343"/>
      <c r="AO18" s="344"/>
      <c r="AP18" s="344"/>
      <c r="AQ18" s="344"/>
      <c r="AR18" s="344"/>
      <c r="AS18" s="344"/>
      <c r="AT18" s="291"/>
      <c r="AU18" s="317"/>
      <c r="AV18" s="305"/>
      <c r="AW18" s="304"/>
      <c r="AX18" s="304"/>
      <c r="AY18" s="324"/>
      <c r="AZ18" s="329" t="str">
        <f>IF(入力!AE5="","",入力!AE5)</f>
        <v>旭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292" t="s">
        <v>42</v>
      </c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 t="s">
        <v>69</v>
      </c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 t="s">
        <v>70</v>
      </c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309"/>
    </row>
    <row r="20" spans="3:58" ht="15" customHeight="1">
      <c r="C20" s="294" t="s">
        <v>43</v>
      </c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3" t="str">
        <f>IF(入力!J7="","",入力!J7)</f>
        <v/>
      </c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 t="str">
        <f>IF(入力!J9="","",入力!J9)</f>
        <v/>
      </c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 t="str">
        <f>IF(入力!J11="","",入力!J11)</f>
        <v/>
      </c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D20" s="293"/>
      <c r="BE20" s="293"/>
      <c r="BF20" s="303"/>
    </row>
    <row r="21" spans="3:58" ht="15" customHeight="1">
      <c r="C21" s="294" t="s">
        <v>44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3" t="str">
        <f>IF(入力!M7="","",入力!M7)</f>
        <v>/0447072</v>
      </c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 t="str">
        <f>IF(入力!M9="","",入力!M9)</f>
        <v/>
      </c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 t="str">
        <f>IF(入力!M11="","",入力!M11)</f>
        <v/>
      </c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D21" s="293"/>
      <c r="BE21" s="293"/>
      <c r="BF21" s="303"/>
    </row>
    <row r="22" spans="3:58" ht="12" customHeight="1">
      <c r="C22" s="384" t="s">
        <v>71</v>
      </c>
      <c r="D22" s="385"/>
      <c r="E22" s="385"/>
      <c r="F22" s="385"/>
      <c r="G22" s="386"/>
      <c r="H22" s="387" t="str">
        <f>IF(入力!C7="","",入力!C7&amp;"　"&amp;入力!E7)</f>
        <v>サクマ　ケイコ</v>
      </c>
      <c r="I22" s="295"/>
      <c r="J22" s="295"/>
      <c r="K22" s="295"/>
      <c r="L22" s="295"/>
      <c r="M22" s="295"/>
      <c r="N22" s="295"/>
      <c r="O22" s="295"/>
      <c r="P22" s="295"/>
      <c r="Q22" s="296"/>
      <c r="R22" s="290" t="s">
        <v>45</v>
      </c>
      <c r="S22" s="295"/>
      <c r="T22" s="297">
        <f>IF(入力!AT7="","",入力!AT7)</f>
        <v>22</v>
      </c>
      <c r="U22" s="298"/>
      <c r="V22" s="299"/>
      <c r="W22" s="290" t="s">
        <v>46</v>
      </c>
      <c r="X22" s="290"/>
      <c r="Y22" s="290"/>
      <c r="Z22" s="14" t="s">
        <v>72</v>
      </c>
      <c r="AA22" s="15"/>
      <c r="AB22" s="295" t="str">
        <f>IF(入力!R7="","",入力!R7)</f>
        <v>289</v>
      </c>
      <c r="AC22" s="295"/>
      <c r="AD22" s="295"/>
      <c r="AE22" s="295"/>
      <c r="AF22" s="16" t="s">
        <v>73</v>
      </c>
      <c r="AG22" s="295" t="str">
        <f>IF(入力!W7="","",入力!W7)</f>
        <v>2714</v>
      </c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6"/>
      <c r="AU22" s="290" t="s">
        <v>47</v>
      </c>
      <c r="AV22" s="295"/>
      <c r="AW22" s="295"/>
      <c r="AX22" s="17" t="s">
        <v>74</v>
      </c>
      <c r="AY22" s="295" t="str">
        <f>IF(入力!AL7="","",入力!AL7)</f>
        <v>080</v>
      </c>
      <c r="AZ22" s="295"/>
      <c r="BA22" s="295"/>
      <c r="BB22" s="295"/>
      <c r="BC22" s="295"/>
      <c r="BD22" s="295"/>
      <c r="BE22" s="295"/>
      <c r="BF22" s="18" t="s">
        <v>75</v>
      </c>
    </row>
    <row r="23" spans="3:58" ht="19.5" customHeight="1">
      <c r="C23" s="378" t="s">
        <v>48</v>
      </c>
      <c r="D23" s="304"/>
      <c r="E23" s="304"/>
      <c r="F23" s="304"/>
      <c r="G23" s="324"/>
      <c r="H23" s="353" t="str">
        <f>IF(入力!C8="","",入力!C8&amp;"　"&amp;入力!E8)</f>
        <v>佐久間　景子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4"/>
      <c r="S23" s="304"/>
      <c r="T23" s="300"/>
      <c r="U23" s="301"/>
      <c r="V23" s="302"/>
      <c r="W23" s="291"/>
      <c r="X23" s="291"/>
      <c r="Y23" s="291"/>
      <c r="Z23" s="337" t="str">
        <f>IF(入力!P8="","",入力!P8)</f>
        <v>千葉県旭市三川4883-6</v>
      </c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88"/>
      <c r="AU23" s="304"/>
      <c r="AV23" s="304"/>
      <c r="AW23" s="304"/>
      <c r="AX23" s="305" t="str">
        <f>IF(入力!AK8="","",入力!AK8)</f>
        <v>5909</v>
      </c>
      <c r="AY23" s="304"/>
      <c r="AZ23" s="304"/>
      <c r="BA23" s="304"/>
      <c r="BB23" s="19" t="s">
        <v>76</v>
      </c>
      <c r="BC23" s="304" t="str">
        <f>IF(入力!AP8="","",入力!AP8)</f>
        <v>1151</v>
      </c>
      <c r="BD23" s="304"/>
      <c r="BE23" s="304"/>
      <c r="BF23" s="306"/>
    </row>
    <row r="24" spans="3:58" ht="12" customHeight="1">
      <c r="C24" s="384" t="s">
        <v>77</v>
      </c>
      <c r="D24" s="385"/>
      <c r="E24" s="385"/>
      <c r="F24" s="385"/>
      <c r="G24" s="386"/>
      <c r="H24" s="387" t="str">
        <f>IF(入力!C9="","",入力!C9&amp;"　"&amp;入力!E9)</f>
        <v>カセ　ヒロム</v>
      </c>
      <c r="I24" s="295"/>
      <c r="J24" s="295"/>
      <c r="K24" s="295"/>
      <c r="L24" s="295"/>
      <c r="M24" s="295"/>
      <c r="N24" s="295"/>
      <c r="O24" s="295"/>
      <c r="P24" s="295"/>
      <c r="Q24" s="296"/>
      <c r="R24" s="290" t="s">
        <v>45</v>
      </c>
      <c r="S24" s="295"/>
      <c r="T24" s="297">
        <f>IF(入力!AT9="","",入力!AT9)</f>
        <v>19</v>
      </c>
      <c r="U24" s="298"/>
      <c r="V24" s="299"/>
      <c r="W24" s="290" t="s">
        <v>46</v>
      </c>
      <c r="X24" s="290"/>
      <c r="Y24" s="290"/>
      <c r="Z24" s="14" t="s">
        <v>72</v>
      </c>
      <c r="AA24" s="15"/>
      <c r="AB24" s="295" t="str">
        <f>IF(入力!R9="","",入力!R9)</f>
        <v>285</v>
      </c>
      <c r="AC24" s="295"/>
      <c r="AD24" s="295"/>
      <c r="AE24" s="295"/>
      <c r="AF24" s="16" t="s">
        <v>73</v>
      </c>
      <c r="AG24" s="295" t="str">
        <f>IF(入力!W9="","",入力!W9)</f>
        <v>0025</v>
      </c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6"/>
      <c r="AU24" s="290" t="s">
        <v>47</v>
      </c>
      <c r="AV24" s="295"/>
      <c r="AW24" s="295"/>
      <c r="AX24" s="17" t="s">
        <v>74</v>
      </c>
      <c r="AY24" s="295" t="str">
        <f>IF(入力!AL9="","",入力!AL9)</f>
        <v>080</v>
      </c>
      <c r="AZ24" s="295"/>
      <c r="BA24" s="295"/>
      <c r="BB24" s="295"/>
      <c r="BC24" s="295"/>
      <c r="BD24" s="295"/>
      <c r="BE24" s="295"/>
      <c r="BF24" s="18" t="s">
        <v>75</v>
      </c>
    </row>
    <row r="25" spans="3:58" ht="19.5" customHeight="1">
      <c r="C25" s="378" t="s">
        <v>78</v>
      </c>
      <c r="D25" s="304"/>
      <c r="E25" s="304"/>
      <c r="F25" s="304"/>
      <c r="G25" s="324"/>
      <c r="H25" s="353" t="str">
        <f>IF(入力!C10="","",入力!C10&amp;"　"&amp;入力!E10)</f>
        <v>加瀬　聖武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4"/>
      <c r="S25" s="304"/>
      <c r="T25" s="300"/>
      <c r="U25" s="301"/>
      <c r="V25" s="302"/>
      <c r="W25" s="291"/>
      <c r="X25" s="291"/>
      <c r="Y25" s="291"/>
      <c r="Z25" s="337" t="str">
        <f>IF(入力!P10="","",入力!P10)</f>
        <v>千葉県佐倉市鏑木町1-4-14</v>
      </c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88"/>
      <c r="AU25" s="304"/>
      <c r="AV25" s="304"/>
      <c r="AW25" s="304"/>
      <c r="AX25" s="305" t="str">
        <f>IF(入力!AK10="","",入力!AK10)</f>
        <v>8907</v>
      </c>
      <c r="AY25" s="304"/>
      <c r="AZ25" s="304"/>
      <c r="BA25" s="304"/>
      <c r="BB25" s="19" t="s">
        <v>76</v>
      </c>
      <c r="BC25" s="304" t="str">
        <f>IF(入力!AP10="","",入力!AP10)</f>
        <v>8587</v>
      </c>
      <c r="BD25" s="304"/>
      <c r="BE25" s="304"/>
      <c r="BF25" s="306"/>
    </row>
    <row r="26" spans="3:58" ht="12" customHeight="1">
      <c r="C26" s="384" t="s">
        <v>71</v>
      </c>
      <c r="D26" s="385"/>
      <c r="E26" s="385"/>
      <c r="F26" s="385"/>
      <c r="G26" s="386"/>
      <c r="H26" s="387" t="str">
        <f>IF(入力!C11="","",入力!C11&amp;"　"&amp;入力!E11)</f>
        <v>ツチヤ　アツシ</v>
      </c>
      <c r="I26" s="295"/>
      <c r="J26" s="295"/>
      <c r="K26" s="295"/>
      <c r="L26" s="295"/>
      <c r="M26" s="295"/>
      <c r="N26" s="295"/>
      <c r="O26" s="295"/>
      <c r="P26" s="295"/>
      <c r="Q26" s="296"/>
      <c r="R26" s="290" t="s">
        <v>45</v>
      </c>
      <c r="S26" s="295"/>
      <c r="T26" s="297">
        <f>IF(入力!AT11="","",入力!AT11)</f>
        <v>16</v>
      </c>
      <c r="U26" s="298"/>
      <c r="V26" s="299"/>
      <c r="W26" s="290" t="s">
        <v>46</v>
      </c>
      <c r="X26" s="290"/>
      <c r="Y26" s="290"/>
      <c r="Z26" s="14" t="s">
        <v>72</v>
      </c>
      <c r="AA26" s="15"/>
      <c r="AB26" s="295" t="str">
        <f>IF(入力!R11="","",入力!R11)</f>
        <v>289</v>
      </c>
      <c r="AC26" s="295"/>
      <c r="AD26" s="295"/>
      <c r="AE26" s="295"/>
      <c r="AF26" s="16" t="s">
        <v>73</v>
      </c>
      <c r="AG26" s="295" t="str">
        <f>IF(入力!W11="","",入力!W11)</f>
        <v>2514</v>
      </c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6"/>
      <c r="AU26" s="290" t="s">
        <v>47</v>
      </c>
      <c r="AV26" s="295"/>
      <c r="AW26" s="295"/>
      <c r="AX26" s="17" t="s">
        <v>74</v>
      </c>
      <c r="AY26" s="295" t="str">
        <f>IF(入力!AL11="","",入力!AL11)</f>
        <v>070</v>
      </c>
      <c r="AZ26" s="295"/>
      <c r="BA26" s="295"/>
      <c r="BB26" s="295"/>
      <c r="BC26" s="295"/>
      <c r="BD26" s="295"/>
      <c r="BE26" s="295"/>
      <c r="BF26" s="18" t="s">
        <v>75</v>
      </c>
    </row>
    <row r="27" spans="3:58" ht="19.5" customHeight="1">
      <c r="C27" s="378" t="s">
        <v>79</v>
      </c>
      <c r="D27" s="304"/>
      <c r="E27" s="304"/>
      <c r="F27" s="304"/>
      <c r="G27" s="324"/>
      <c r="H27" s="353" t="str">
        <f>IF(入力!C12="","",入力!C12&amp;"　"&amp;入力!E12)</f>
        <v>土屋　篤司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4"/>
      <c r="S27" s="304"/>
      <c r="T27" s="300"/>
      <c r="U27" s="301"/>
      <c r="V27" s="302"/>
      <c r="W27" s="291"/>
      <c r="X27" s="291"/>
      <c r="Y27" s="291"/>
      <c r="Z27" s="337" t="str">
        <f>IF(入力!P12="","",入力!P12)</f>
        <v>千葉県旭市椎名内196</v>
      </c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88"/>
      <c r="AU27" s="304"/>
      <c r="AV27" s="304"/>
      <c r="AW27" s="304"/>
      <c r="AX27" s="305" t="str">
        <f>IF(入力!AK12="","",入力!AK12)</f>
        <v>4498</v>
      </c>
      <c r="AY27" s="304"/>
      <c r="AZ27" s="304"/>
      <c r="BA27" s="304"/>
      <c r="BB27" s="19" t="s">
        <v>76</v>
      </c>
      <c r="BC27" s="304" t="str">
        <f>IF(入力!AP12="","",入力!AP12)</f>
        <v>1259</v>
      </c>
      <c r="BD27" s="304"/>
      <c r="BE27" s="304"/>
      <c r="BF27" s="306"/>
    </row>
    <row r="28" spans="3:58" ht="12" customHeight="1">
      <c r="C28" s="384" t="s">
        <v>71</v>
      </c>
      <c r="D28" s="385"/>
      <c r="E28" s="385"/>
      <c r="F28" s="385"/>
      <c r="G28" s="386"/>
      <c r="H28" s="387" t="str">
        <f>IF(入力!C15="","",入力!C15&amp;"　"&amp;入力!E15)</f>
        <v>オオバ　ヒロキ</v>
      </c>
      <c r="I28" s="295"/>
      <c r="J28" s="295"/>
      <c r="K28" s="295"/>
      <c r="L28" s="295"/>
      <c r="M28" s="295"/>
      <c r="N28" s="295"/>
      <c r="O28" s="295"/>
      <c r="P28" s="295"/>
      <c r="Q28" s="296"/>
      <c r="R28" s="290" t="s">
        <v>45</v>
      </c>
      <c r="S28" s="295"/>
      <c r="T28" s="297">
        <f>IF(入力!AT15="","",入力!AT15)</f>
        <v>52</v>
      </c>
      <c r="U28" s="298"/>
      <c r="V28" s="299"/>
      <c r="W28" s="290" t="s">
        <v>46</v>
      </c>
      <c r="X28" s="290"/>
      <c r="Y28" s="290"/>
      <c r="Z28" s="14" t="s">
        <v>72</v>
      </c>
      <c r="AA28" s="15"/>
      <c r="AB28" s="295" t="str">
        <f>IF(入力!R15="","",入力!R15)</f>
        <v>289</v>
      </c>
      <c r="AC28" s="295"/>
      <c r="AD28" s="295"/>
      <c r="AE28" s="295"/>
      <c r="AF28" s="16" t="s">
        <v>73</v>
      </c>
      <c r="AG28" s="295" t="str">
        <f>IF(入力!W15="","",入力!W15)</f>
        <v>2504</v>
      </c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6"/>
      <c r="AU28" s="290" t="s">
        <v>47</v>
      </c>
      <c r="AV28" s="295"/>
      <c r="AW28" s="295"/>
      <c r="AX28" s="17" t="s">
        <v>74</v>
      </c>
      <c r="AY28" s="295" t="str">
        <f>IF(入力!AL15="","",入力!AL15)</f>
        <v>0479</v>
      </c>
      <c r="AZ28" s="295"/>
      <c r="BA28" s="295"/>
      <c r="BB28" s="295"/>
      <c r="BC28" s="295"/>
      <c r="BD28" s="295"/>
      <c r="BE28" s="295"/>
      <c r="BF28" s="18" t="s">
        <v>75</v>
      </c>
    </row>
    <row r="29" spans="3:58" ht="19.5" customHeight="1" thickBot="1">
      <c r="C29" s="381" t="s">
        <v>49</v>
      </c>
      <c r="D29" s="382"/>
      <c r="E29" s="382"/>
      <c r="F29" s="382"/>
      <c r="G29" s="383"/>
      <c r="H29" s="393" t="str">
        <f>IF(入力!C16="","",入力!C16&amp;"　"&amp;入力!E16)</f>
        <v>大場　弘樹</v>
      </c>
      <c r="I29" s="394"/>
      <c r="J29" s="394"/>
      <c r="K29" s="394"/>
      <c r="L29" s="394"/>
      <c r="M29" s="394"/>
      <c r="N29" s="394"/>
      <c r="O29" s="394"/>
      <c r="P29" s="394"/>
      <c r="Q29" s="395"/>
      <c r="R29" s="382"/>
      <c r="S29" s="382"/>
      <c r="T29" s="390"/>
      <c r="U29" s="391"/>
      <c r="V29" s="392"/>
      <c r="W29" s="389"/>
      <c r="X29" s="389"/>
      <c r="Y29" s="389"/>
      <c r="Z29" s="406" t="str">
        <f>IF(入力!P16="","",入力!P16)</f>
        <v>千葉県旭市二5863-9　アカデミークラブハウス</v>
      </c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7"/>
      <c r="AT29" s="408"/>
      <c r="AU29" s="382"/>
      <c r="AV29" s="382"/>
      <c r="AW29" s="382"/>
      <c r="AX29" s="409" t="str">
        <f>IF(入力!AK16="","",入力!AK16)</f>
        <v>62</v>
      </c>
      <c r="AY29" s="382"/>
      <c r="AZ29" s="382"/>
      <c r="BA29" s="382"/>
      <c r="BB29" s="73" t="s">
        <v>76</v>
      </c>
      <c r="BC29" s="382" t="str">
        <f>IF(入力!AP16="","",入力!AP16)</f>
        <v>8870</v>
      </c>
      <c r="BD29" s="382"/>
      <c r="BE29" s="382"/>
      <c r="BF29" s="41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3" t="s">
        <v>52</v>
      </c>
      <c r="D33" s="396"/>
      <c r="E33" s="396"/>
      <c r="F33" s="396" t="s">
        <v>53</v>
      </c>
      <c r="G33" s="396"/>
      <c r="H33" s="396"/>
      <c r="I33" s="396"/>
      <c r="J33" s="396"/>
      <c r="K33" s="396"/>
      <c r="L33" s="396"/>
      <c r="M33" s="396"/>
      <c r="N33" s="396"/>
      <c r="O33" s="396"/>
      <c r="P33" s="396"/>
      <c r="Q33" s="396" t="s">
        <v>54</v>
      </c>
      <c r="R33" s="396"/>
      <c r="S33" s="396"/>
      <c r="T33" s="396" t="s">
        <v>55</v>
      </c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 t="s">
        <v>56</v>
      </c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6" t="s">
        <v>57</v>
      </c>
      <c r="BA33" s="396"/>
      <c r="BB33" s="396"/>
      <c r="BC33" s="396"/>
      <c r="BD33" s="396"/>
      <c r="BE33" s="396"/>
      <c r="BF33" s="397"/>
    </row>
    <row r="34" spans="3:58" ht="15" customHeight="1">
      <c r="C34" s="424" t="str">
        <f>IF(入力!B25="","",入力!B25)</f>
        <v>①</v>
      </c>
      <c r="D34" s="425"/>
      <c r="E34" s="426"/>
      <c r="F34" s="411" t="str">
        <f>IF(入力!C26="","",入力!C25&amp;"　"&amp;入力!E25&amp;"
"&amp;入力!C26&amp;"　"&amp;入力!E26)</f>
        <v>コバヤシ　セナ
小林　瀬南</v>
      </c>
      <c r="G34" s="412"/>
      <c r="H34" s="412"/>
      <c r="I34" s="412"/>
      <c r="J34" s="412"/>
      <c r="K34" s="412"/>
      <c r="L34" s="412"/>
      <c r="M34" s="412"/>
      <c r="N34" s="412"/>
      <c r="O34" s="412"/>
      <c r="P34" s="413"/>
      <c r="Q34" s="398">
        <f>IF(入力!G25="","",入力!G25)</f>
        <v>6</v>
      </c>
      <c r="R34" s="399"/>
      <c r="S34" s="400"/>
      <c r="T34" s="417" t="str">
        <f>IF(入力!I25="","",入力!I25)</f>
        <v>旭市立矢指小学校</v>
      </c>
      <c r="U34" s="418"/>
      <c r="V34" s="418"/>
      <c r="W34" s="418"/>
      <c r="X34" s="418"/>
      <c r="Y34" s="418"/>
      <c r="Z34" s="418"/>
      <c r="AA34" s="418"/>
      <c r="AB34" s="418"/>
      <c r="AC34" s="418"/>
      <c r="AD34" s="418"/>
      <c r="AE34" s="418"/>
      <c r="AF34" s="418"/>
      <c r="AG34" s="418"/>
      <c r="AH34" s="418"/>
      <c r="AI34" s="419"/>
      <c r="AJ34" s="398">
        <f>IF(入力!M25="","",入力!M25)</f>
        <v>518049614</v>
      </c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400"/>
      <c r="AZ34" s="398">
        <f>IF(入力!P25="","",入力!P25)</f>
        <v>151</v>
      </c>
      <c r="BA34" s="399"/>
      <c r="BB34" s="399"/>
      <c r="BC34" s="399"/>
      <c r="BD34" s="399"/>
      <c r="BE34" s="399"/>
      <c r="BF34" s="404"/>
    </row>
    <row r="35" spans="3:58" ht="15" customHeight="1">
      <c r="C35" s="427"/>
      <c r="D35" s="428"/>
      <c r="E35" s="429"/>
      <c r="F35" s="414"/>
      <c r="G35" s="415"/>
      <c r="H35" s="415"/>
      <c r="I35" s="415"/>
      <c r="J35" s="415"/>
      <c r="K35" s="415"/>
      <c r="L35" s="415"/>
      <c r="M35" s="415"/>
      <c r="N35" s="415"/>
      <c r="O35" s="415"/>
      <c r="P35" s="416"/>
      <c r="Q35" s="401"/>
      <c r="R35" s="402"/>
      <c r="S35" s="403"/>
      <c r="T35" s="420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2"/>
      <c r="AJ35" s="401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3"/>
      <c r="AZ35" s="401"/>
      <c r="BA35" s="402"/>
      <c r="BB35" s="402"/>
      <c r="BC35" s="402"/>
      <c r="BD35" s="402"/>
      <c r="BE35" s="402"/>
      <c r="BF35" s="405"/>
    </row>
    <row r="36" spans="3:58" ht="15" customHeight="1">
      <c r="C36" s="424">
        <f>IF(入力!B27="","",入力!B27)</f>
        <v>2</v>
      </c>
      <c r="D36" s="425"/>
      <c r="E36" s="426"/>
      <c r="F36" s="411" t="str">
        <f>IF(入力!C28="","",入力!C27&amp;"　"&amp;入力!E27&amp;"
"&amp;入力!C28&amp;"　"&amp;入力!E28)</f>
        <v>イシバシ　コウタ
石橋　孝太</v>
      </c>
      <c r="G36" s="412"/>
      <c r="H36" s="412"/>
      <c r="I36" s="412"/>
      <c r="J36" s="412"/>
      <c r="K36" s="412"/>
      <c r="L36" s="412"/>
      <c r="M36" s="412"/>
      <c r="N36" s="412"/>
      <c r="O36" s="412"/>
      <c r="P36" s="413"/>
      <c r="Q36" s="398">
        <f>IF(入力!G27="","",入力!G27)</f>
        <v>6</v>
      </c>
      <c r="R36" s="399"/>
      <c r="S36" s="400"/>
      <c r="T36" s="417" t="str">
        <f>IF(入力!I27="","",入力!I27)</f>
        <v>旭市立矢指小学校</v>
      </c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9"/>
      <c r="AJ36" s="398">
        <f>IF(入力!M27="","",入力!M27)</f>
        <v>518049607</v>
      </c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400"/>
      <c r="AZ36" s="398">
        <f>IF(入力!P27="","",入力!P27)</f>
        <v>151</v>
      </c>
      <c r="BA36" s="399"/>
      <c r="BB36" s="399"/>
      <c r="BC36" s="399"/>
      <c r="BD36" s="399"/>
      <c r="BE36" s="399"/>
      <c r="BF36" s="404"/>
    </row>
    <row r="37" spans="3:58" ht="15" customHeight="1">
      <c r="C37" s="427"/>
      <c r="D37" s="428"/>
      <c r="E37" s="429"/>
      <c r="F37" s="414"/>
      <c r="G37" s="415"/>
      <c r="H37" s="415"/>
      <c r="I37" s="415"/>
      <c r="J37" s="415"/>
      <c r="K37" s="415"/>
      <c r="L37" s="415"/>
      <c r="M37" s="415"/>
      <c r="N37" s="415"/>
      <c r="O37" s="415"/>
      <c r="P37" s="416"/>
      <c r="Q37" s="401"/>
      <c r="R37" s="402"/>
      <c r="S37" s="403"/>
      <c r="T37" s="420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2"/>
      <c r="AJ37" s="401"/>
      <c r="AK37" s="402"/>
      <c r="AL37" s="402"/>
      <c r="AM37" s="402"/>
      <c r="AN37" s="402"/>
      <c r="AO37" s="402"/>
      <c r="AP37" s="402"/>
      <c r="AQ37" s="402"/>
      <c r="AR37" s="402"/>
      <c r="AS37" s="402"/>
      <c r="AT37" s="402"/>
      <c r="AU37" s="402"/>
      <c r="AV37" s="402"/>
      <c r="AW37" s="402"/>
      <c r="AX37" s="402"/>
      <c r="AY37" s="403"/>
      <c r="AZ37" s="401"/>
      <c r="BA37" s="402"/>
      <c r="BB37" s="402"/>
      <c r="BC37" s="402"/>
      <c r="BD37" s="402"/>
      <c r="BE37" s="402"/>
      <c r="BF37" s="405"/>
    </row>
    <row r="38" spans="3:58" ht="15" customHeight="1">
      <c r="C38" s="424">
        <f>IF(入力!B29="","",入力!B29)</f>
        <v>3</v>
      </c>
      <c r="D38" s="425"/>
      <c r="E38" s="426"/>
      <c r="F38" s="411" t="str">
        <f>IF(入力!C30="","",入力!C29&amp;"　"&amp;入力!E29&amp;"
"&amp;入力!C30&amp;"　"&amp;入力!E30)</f>
        <v>カセ　リクト
加瀬　陸翔</v>
      </c>
      <c r="G38" s="412"/>
      <c r="H38" s="412"/>
      <c r="I38" s="412"/>
      <c r="J38" s="412"/>
      <c r="K38" s="412"/>
      <c r="L38" s="412"/>
      <c r="M38" s="412"/>
      <c r="N38" s="412"/>
      <c r="O38" s="412"/>
      <c r="P38" s="413"/>
      <c r="Q38" s="398">
        <f>IF(入力!G29="","",入力!G29)</f>
        <v>6</v>
      </c>
      <c r="R38" s="399"/>
      <c r="S38" s="400"/>
      <c r="T38" s="417" t="str">
        <f>IF(入力!I29="","",入力!I29)</f>
        <v>旭市立矢指小学校</v>
      </c>
      <c r="U38" s="418"/>
      <c r="V38" s="418"/>
      <c r="W38" s="418"/>
      <c r="X38" s="418"/>
      <c r="Y38" s="418"/>
      <c r="Z38" s="418"/>
      <c r="AA38" s="418"/>
      <c r="AB38" s="418"/>
      <c r="AC38" s="418"/>
      <c r="AD38" s="418"/>
      <c r="AE38" s="418"/>
      <c r="AF38" s="418"/>
      <c r="AG38" s="418"/>
      <c r="AH38" s="418"/>
      <c r="AI38" s="419"/>
      <c r="AJ38" s="398">
        <f>IF(入力!M29="","",入力!M29)</f>
        <v>518049645</v>
      </c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400"/>
      <c r="AZ38" s="398">
        <f>IF(入力!P29="","",入力!P29)</f>
        <v>151</v>
      </c>
      <c r="BA38" s="399"/>
      <c r="BB38" s="399"/>
      <c r="BC38" s="399"/>
      <c r="BD38" s="399"/>
      <c r="BE38" s="399"/>
      <c r="BF38" s="404"/>
    </row>
    <row r="39" spans="3:58" ht="15" customHeight="1">
      <c r="C39" s="427"/>
      <c r="D39" s="428"/>
      <c r="E39" s="429"/>
      <c r="F39" s="414"/>
      <c r="G39" s="415"/>
      <c r="H39" s="415"/>
      <c r="I39" s="415"/>
      <c r="J39" s="415"/>
      <c r="K39" s="415"/>
      <c r="L39" s="415"/>
      <c r="M39" s="415"/>
      <c r="N39" s="415"/>
      <c r="O39" s="415"/>
      <c r="P39" s="416"/>
      <c r="Q39" s="401"/>
      <c r="R39" s="402"/>
      <c r="S39" s="403"/>
      <c r="T39" s="420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2"/>
      <c r="AJ39" s="401"/>
      <c r="AK39" s="402"/>
      <c r="AL39" s="402"/>
      <c r="AM39" s="402"/>
      <c r="AN39" s="402"/>
      <c r="AO39" s="402"/>
      <c r="AP39" s="402"/>
      <c r="AQ39" s="402"/>
      <c r="AR39" s="402"/>
      <c r="AS39" s="402"/>
      <c r="AT39" s="402"/>
      <c r="AU39" s="402"/>
      <c r="AV39" s="402"/>
      <c r="AW39" s="402"/>
      <c r="AX39" s="402"/>
      <c r="AY39" s="403"/>
      <c r="AZ39" s="401"/>
      <c r="BA39" s="402"/>
      <c r="BB39" s="402"/>
      <c r="BC39" s="402"/>
      <c r="BD39" s="402"/>
      <c r="BE39" s="402"/>
      <c r="BF39" s="405"/>
    </row>
    <row r="40" spans="3:58" ht="15" customHeight="1">
      <c r="C40" s="424">
        <f>IF(入力!B31="","",入力!B31)</f>
        <v>4</v>
      </c>
      <c r="D40" s="425"/>
      <c r="E40" s="426"/>
      <c r="F40" s="411" t="str">
        <f>IF(入力!C32="","",入力!C31&amp;"　"&amp;入力!E31&amp;"
"&amp;入力!C32&amp;"　"&amp;入力!E32)</f>
        <v>イシバシ　ショウマ
石橋　昌篤</v>
      </c>
      <c r="G40" s="412"/>
      <c r="H40" s="412"/>
      <c r="I40" s="412"/>
      <c r="J40" s="412"/>
      <c r="K40" s="412"/>
      <c r="L40" s="412"/>
      <c r="M40" s="412"/>
      <c r="N40" s="412"/>
      <c r="O40" s="412"/>
      <c r="P40" s="413"/>
      <c r="Q40" s="398">
        <f>IF(入力!G31="","",入力!G31)</f>
        <v>6</v>
      </c>
      <c r="R40" s="399"/>
      <c r="S40" s="400"/>
      <c r="T40" s="417" t="str">
        <f>IF(入力!I31="","",入力!I31)</f>
        <v>旭市立矢指小学校</v>
      </c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9"/>
      <c r="AJ40" s="398">
        <f>IF(入力!M31="","",入力!M31)</f>
        <v>518049652</v>
      </c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400"/>
      <c r="AZ40" s="398">
        <f>IF(入力!P31="","",入力!P31)</f>
        <v>150</v>
      </c>
      <c r="BA40" s="399"/>
      <c r="BB40" s="399"/>
      <c r="BC40" s="399"/>
      <c r="BD40" s="399"/>
      <c r="BE40" s="399"/>
      <c r="BF40" s="404"/>
    </row>
    <row r="41" spans="3:58" ht="15" customHeight="1">
      <c r="C41" s="427"/>
      <c r="D41" s="428"/>
      <c r="E41" s="429"/>
      <c r="F41" s="414"/>
      <c r="G41" s="415"/>
      <c r="H41" s="415"/>
      <c r="I41" s="415"/>
      <c r="J41" s="415"/>
      <c r="K41" s="415"/>
      <c r="L41" s="415"/>
      <c r="M41" s="415"/>
      <c r="N41" s="415"/>
      <c r="O41" s="415"/>
      <c r="P41" s="416"/>
      <c r="Q41" s="401"/>
      <c r="R41" s="402"/>
      <c r="S41" s="403"/>
      <c r="T41" s="420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2"/>
      <c r="AJ41" s="401"/>
      <c r="AK41" s="402"/>
      <c r="AL41" s="402"/>
      <c r="AM41" s="402"/>
      <c r="AN41" s="402"/>
      <c r="AO41" s="402"/>
      <c r="AP41" s="402"/>
      <c r="AQ41" s="402"/>
      <c r="AR41" s="402"/>
      <c r="AS41" s="402"/>
      <c r="AT41" s="402"/>
      <c r="AU41" s="402"/>
      <c r="AV41" s="402"/>
      <c r="AW41" s="402"/>
      <c r="AX41" s="402"/>
      <c r="AY41" s="403"/>
      <c r="AZ41" s="401"/>
      <c r="BA41" s="402"/>
      <c r="BB41" s="402"/>
      <c r="BC41" s="402"/>
      <c r="BD41" s="402"/>
      <c r="BE41" s="402"/>
      <c r="BF41" s="405"/>
    </row>
    <row r="42" spans="3:58" ht="15" customHeight="1">
      <c r="C42" s="424">
        <f>IF(入力!B33="","",入力!B33)</f>
        <v>5</v>
      </c>
      <c r="D42" s="425"/>
      <c r="E42" s="426"/>
      <c r="F42" s="411" t="str">
        <f>IF(入力!C34="","",入力!C33&amp;"　"&amp;入力!E33&amp;"
"&amp;入力!C34&amp;"　"&amp;入力!E34)</f>
        <v>ヒラヤマ　ユウヤ
平山　裕也</v>
      </c>
      <c r="G42" s="412"/>
      <c r="H42" s="412"/>
      <c r="I42" s="412"/>
      <c r="J42" s="412"/>
      <c r="K42" s="412"/>
      <c r="L42" s="412"/>
      <c r="M42" s="412"/>
      <c r="N42" s="412"/>
      <c r="O42" s="412"/>
      <c r="P42" s="413"/>
      <c r="Q42" s="398">
        <f>IF(入力!G33="","",入力!G33)</f>
        <v>6</v>
      </c>
      <c r="R42" s="399"/>
      <c r="S42" s="400"/>
      <c r="T42" s="417" t="str">
        <f>IF(入力!I33="","",入力!I33)</f>
        <v>旭市立矢指小学校</v>
      </c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9"/>
      <c r="AJ42" s="398">
        <f>IF(入力!M33="","",入力!M33)</f>
        <v>518585358</v>
      </c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400"/>
      <c r="AZ42" s="398">
        <f>IF(入力!P33="","",入力!P33)</f>
        <v>158</v>
      </c>
      <c r="BA42" s="399"/>
      <c r="BB42" s="399"/>
      <c r="BC42" s="399"/>
      <c r="BD42" s="399"/>
      <c r="BE42" s="399"/>
      <c r="BF42" s="404"/>
    </row>
    <row r="43" spans="3:58" ht="15" customHeight="1">
      <c r="C43" s="427"/>
      <c r="D43" s="428"/>
      <c r="E43" s="429"/>
      <c r="F43" s="414"/>
      <c r="G43" s="415"/>
      <c r="H43" s="415"/>
      <c r="I43" s="415"/>
      <c r="J43" s="415"/>
      <c r="K43" s="415"/>
      <c r="L43" s="415"/>
      <c r="M43" s="415"/>
      <c r="N43" s="415"/>
      <c r="O43" s="415"/>
      <c r="P43" s="416"/>
      <c r="Q43" s="401"/>
      <c r="R43" s="402"/>
      <c r="S43" s="403"/>
      <c r="T43" s="420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21"/>
      <c r="AF43" s="421"/>
      <c r="AG43" s="421"/>
      <c r="AH43" s="421"/>
      <c r="AI43" s="422"/>
      <c r="AJ43" s="401"/>
      <c r="AK43" s="402"/>
      <c r="AL43" s="402"/>
      <c r="AM43" s="402"/>
      <c r="AN43" s="402"/>
      <c r="AO43" s="402"/>
      <c r="AP43" s="402"/>
      <c r="AQ43" s="402"/>
      <c r="AR43" s="402"/>
      <c r="AS43" s="402"/>
      <c r="AT43" s="402"/>
      <c r="AU43" s="402"/>
      <c r="AV43" s="402"/>
      <c r="AW43" s="402"/>
      <c r="AX43" s="402"/>
      <c r="AY43" s="403"/>
      <c r="AZ43" s="401"/>
      <c r="BA43" s="402"/>
      <c r="BB43" s="402"/>
      <c r="BC43" s="402"/>
      <c r="BD43" s="402"/>
      <c r="BE43" s="402"/>
      <c r="BF43" s="405"/>
    </row>
    <row r="44" spans="3:58" ht="15" customHeight="1">
      <c r="C44" s="424">
        <f>IF(入力!B35="","",入力!B35)</f>
        <v>6</v>
      </c>
      <c r="D44" s="425"/>
      <c r="E44" s="426"/>
      <c r="F44" s="411" t="str">
        <f>IF(入力!C36="","",入力!C35&amp;"　"&amp;入力!E35&amp;"
"&amp;入力!C36&amp;"　"&amp;入力!E36)</f>
        <v>タカギ　ツバサ
髙木　翼</v>
      </c>
      <c r="G44" s="412"/>
      <c r="H44" s="412"/>
      <c r="I44" s="412"/>
      <c r="J44" s="412"/>
      <c r="K44" s="412"/>
      <c r="L44" s="412"/>
      <c r="M44" s="412"/>
      <c r="N44" s="412"/>
      <c r="O44" s="412"/>
      <c r="P44" s="413"/>
      <c r="Q44" s="398">
        <f>IF(入力!G35="","",入力!G35)</f>
        <v>6</v>
      </c>
      <c r="R44" s="399"/>
      <c r="S44" s="400"/>
      <c r="T44" s="417" t="str">
        <f>IF(入力!I35="","",入力!I35)</f>
        <v>旭市立三川小学校</v>
      </c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18"/>
      <c r="AH44" s="418"/>
      <c r="AI44" s="419"/>
      <c r="AJ44" s="398">
        <f>IF(入力!M35="","",入力!M35)</f>
        <v>520675900</v>
      </c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400"/>
      <c r="AZ44" s="398">
        <f>IF(入力!P35="","",入力!P35)</f>
        <v>153</v>
      </c>
      <c r="BA44" s="399"/>
      <c r="BB44" s="399"/>
      <c r="BC44" s="399"/>
      <c r="BD44" s="399"/>
      <c r="BE44" s="399"/>
      <c r="BF44" s="404"/>
    </row>
    <row r="45" spans="3:58" ht="15" customHeight="1">
      <c r="C45" s="427"/>
      <c r="D45" s="428"/>
      <c r="E45" s="429"/>
      <c r="F45" s="414"/>
      <c r="G45" s="415"/>
      <c r="H45" s="415"/>
      <c r="I45" s="415"/>
      <c r="J45" s="415"/>
      <c r="K45" s="415"/>
      <c r="L45" s="415"/>
      <c r="M45" s="415"/>
      <c r="N45" s="415"/>
      <c r="O45" s="415"/>
      <c r="P45" s="416"/>
      <c r="Q45" s="401"/>
      <c r="R45" s="402"/>
      <c r="S45" s="403"/>
      <c r="T45" s="420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1"/>
      <c r="AH45" s="421"/>
      <c r="AI45" s="422"/>
      <c r="AJ45" s="401"/>
      <c r="AK45" s="402"/>
      <c r="AL45" s="402"/>
      <c r="AM45" s="402"/>
      <c r="AN45" s="402"/>
      <c r="AO45" s="402"/>
      <c r="AP45" s="402"/>
      <c r="AQ45" s="402"/>
      <c r="AR45" s="402"/>
      <c r="AS45" s="402"/>
      <c r="AT45" s="402"/>
      <c r="AU45" s="402"/>
      <c r="AV45" s="402"/>
      <c r="AW45" s="402"/>
      <c r="AX45" s="402"/>
      <c r="AY45" s="403"/>
      <c r="AZ45" s="401"/>
      <c r="BA45" s="402"/>
      <c r="BB45" s="402"/>
      <c r="BC45" s="402"/>
      <c r="BD45" s="402"/>
      <c r="BE45" s="402"/>
      <c r="BF45" s="405"/>
    </row>
    <row r="46" spans="3:58" ht="15" customHeight="1">
      <c r="C46" s="424">
        <f>IF(入力!B37="","",入力!B37)</f>
        <v>7</v>
      </c>
      <c r="D46" s="425"/>
      <c r="E46" s="426"/>
      <c r="F46" s="411" t="str">
        <f>IF(入力!C38="","",入力!C37&amp;"　"&amp;入力!E37&amp;"
"&amp;入力!C38&amp;"　"&amp;入力!E38)</f>
        <v>コシカワ　アキラ
越川　陽光</v>
      </c>
      <c r="G46" s="412"/>
      <c r="H46" s="412"/>
      <c r="I46" s="412"/>
      <c r="J46" s="412"/>
      <c r="K46" s="412"/>
      <c r="L46" s="412"/>
      <c r="M46" s="412"/>
      <c r="N46" s="412"/>
      <c r="O46" s="412"/>
      <c r="P46" s="413"/>
      <c r="Q46" s="398">
        <f>IF(入力!G37="","",入力!G37)</f>
        <v>4</v>
      </c>
      <c r="R46" s="399"/>
      <c r="S46" s="400"/>
      <c r="T46" s="417" t="str">
        <f>IF(入力!I37="","",入力!I37)</f>
        <v>旭市立中央小学校</v>
      </c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9"/>
      <c r="AJ46" s="398">
        <f>IF(入力!M37="","",入力!M37)</f>
        <v>520397888</v>
      </c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400"/>
      <c r="AZ46" s="398">
        <f>IF(入力!P37="","",入力!P37)</f>
        <v>135</v>
      </c>
      <c r="BA46" s="399"/>
      <c r="BB46" s="399"/>
      <c r="BC46" s="399"/>
      <c r="BD46" s="399"/>
      <c r="BE46" s="399"/>
      <c r="BF46" s="404"/>
    </row>
    <row r="47" spans="3:58" ht="15" customHeight="1">
      <c r="C47" s="427"/>
      <c r="D47" s="428"/>
      <c r="E47" s="429"/>
      <c r="F47" s="414"/>
      <c r="G47" s="415"/>
      <c r="H47" s="415"/>
      <c r="I47" s="415"/>
      <c r="J47" s="415"/>
      <c r="K47" s="415"/>
      <c r="L47" s="415"/>
      <c r="M47" s="415"/>
      <c r="N47" s="415"/>
      <c r="O47" s="415"/>
      <c r="P47" s="416"/>
      <c r="Q47" s="401"/>
      <c r="R47" s="402"/>
      <c r="S47" s="403"/>
      <c r="T47" s="420"/>
      <c r="U47" s="421"/>
      <c r="V47" s="421"/>
      <c r="W47" s="421"/>
      <c r="X47" s="421"/>
      <c r="Y47" s="421"/>
      <c r="Z47" s="421"/>
      <c r="AA47" s="421"/>
      <c r="AB47" s="421"/>
      <c r="AC47" s="421"/>
      <c r="AD47" s="421"/>
      <c r="AE47" s="421"/>
      <c r="AF47" s="421"/>
      <c r="AG47" s="421"/>
      <c r="AH47" s="421"/>
      <c r="AI47" s="422"/>
      <c r="AJ47" s="401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3"/>
      <c r="AZ47" s="401"/>
      <c r="BA47" s="402"/>
      <c r="BB47" s="402"/>
      <c r="BC47" s="402"/>
      <c r="BD47" s="402"/>
      <c r="BE47" s="402"/>
      <c r="BF47" s="405"/>
    </row>
    <row r="48" spans="3:58" ht="15" customHeight="1">
      <c r="C48" s="424">
        <f>IF(入力!B39="","",入力!B39)</f>
        <v>8</v>
      </c>
      <c r="D48" s="425"/>
      <c r="E48" s="426"/>
      <c r="F48" s="411" t="str">
        <f>IF(入力!C40="","",入力!C39&amp;"　"&amp;入力!E39&amp;"
"&amp;入力!C40&amp;"　"&amp;入力!E40)</f>
        <v>ナカヤマ　ハアト
中山　心</v>
      </c>
      <c r="G48" s="412"/>
      <c r="H48" s="412"/>
      <c r="I48" s="412"/>
      <c r="J48" s="412"/>
      <c r="K48" s="412"/>
      <c r="L48" s="412"/>
      <c r="M48" s="412"/>
      <c r="N48" s="412"/>
      <c r="O48" s="412"/>
      <c r="P48" s="413"/>
      <c r="Q48" s="398">
        <f>IF(入力!G39="","",入力!G39)</f>
        <v>4</v>
      </c>
      <c r="R48" s="399"/>
      <c r="S48" s="400"/>
      <c r="T48" s="417" t="str">
        <f>IF(入力!I39="","",入力!I39)</f>
        <v>旭市立中央小学校</v>
      </c>
      <c r="U48" s="418"/>
      <c r="V48" s="418"/>
      <c r="W48" s="418"/>
      <c r="X48" s="418"/>
      <c r="Y48" s="418"/>
      <c r="Z48" s="418"/>
      <c r="AA48" s="418"/>
      <c r="AB48" s="418"/>
      <c r="AC48" s="418"/>
      <c r="AD48" s="418"/>
      <c r="AE48" s="418"/>
      <c r="AF48" s="418"/>
      <c r="AG48" s="418"/>
      <c r="AH48" s="418"/>
      <c r="AI48" s="419"/>
      <c r="AJ48" s="398">
        <f>IF(入力!M39="","",入力!M39)</f>
        <v>520397895</v>
      </c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400"/>
      <c r="AZ48" s="398">
        <f>IF(入力!P39="","",入力!P39)</f>
        <v>137</v>
      </c>
      <c r="BA48" s="399"/>
      <c r="BB48" s="399"/>
      <c r="BC48" s="399"/>
      <c r="BD48" s="399"/>
      <c r="BE48" s="399"/>
      <c r="BF48" s="404"/>
    </row>
    <row r="49" spans="3:58" ht="15" customHeight="1">
      <c r="C49" s="427"/>
      <c r="D49" s="428"/>
      <c r="E49" s="429"/>
      <c r="F49" s="414"/>
      <c r="G49" s="415"/>
      <c r="H49" s="415"/>
      <c r="I49" s="415"/>
      <c r="J49" s="415"/>
      <c r="K49" s="415"/>
      <c r="L49" s="415"/>
      <c r="M49" s="415"/>
      <c r="N49" s="415"/>
      <c r="O49" s="415"/>
      <c r="P49" s="416"/>
      <c r="Q49" s="401"/>
      <c r="R49" s="402"/>
      <c r="S49" s="403"/>
      <c r="T49" s="420"/>
      <c r="U49" s="421"/>
      <c r="V49" s="421"/>
      <c r="W49" s="421"/>
      <c r="X49" s="421"/>
      <c r="Y49" s="421"/>
      <c r="Z49" s="421"/>
      <c r="AA49" s="421"/>
      <c r="AB49" s="421"/>
      <c r="AC49" s="421"/>
      <c r="AD49" s="421"/>
      <c r="AE49" s="421"/>
      <c r="AF49" s="421"/>
      <c r="AG49" s="421"/>
      <c r="AH49" s="421"/>
      <c r="AI49" s="422"/>
      <c r="AJ49" s="401"/>
      <c r="AK49" s="402"/>
      <c r="AL49" s="402"/>
      <c r="AM49" s="402"/>
      <c r="AN49" s="402"/>
      <c r="AO49" s="402"/>
      <c r="AP49" s="402"/>
      <c r="AQ49" s="402"/>
      <c r="AR49" s="402"/>
      <c r="AS49" s="402"/>
      <c r="AT49" s="402"/>
      <c r="AU49" s="402"/>
      <c r="AV49" s="402"/>
      <c r="AW49" s="402"/>
      <c r="AX49" s="402"/>
      <c r="AY49" s="403"/>
      <c r="AZ49" s="401"/>
      <c r="BA49" s="402"/>
      <c r="BB49" s="402"/>
      <c r="BC49" s="402"/>
      <c r="BD49" s="402"/>
      <c r="BE49" s="402"/>
      <c r="BF49" s="405"/>
    </row>
    <row r="50" spans="3:58" ht="15" customHeight="1">
      <c r="C50" s="424">
        <f>IF(入力!B41="","",入力!B41)</f>
        <v>9</v>
      </c>
      <c r="D50" s="425"/>
      <c r="E50" s="426"/>
      <c r="F50" s="411" t="str">
        <f>IF(入力!C42="","",入力!C41&amp;"　"&amp;入力!E41&amp;"
"&amp;入力!C42&amp;"　"&amp;入力!E42)</f>
        <v>タカギ　ケイタ
髙木　啓太</v>
      </c>
      <c r="G50" s="412"/>
      <c r="H50" s="412"/>
      <c r="I50" s="412"/>
      <c r="J50" s="412"/>
      <c r="K50" s="412"/>
      <c r="L50" s="412"/>
      <c r="M50" s="412"/>
      <c r="N50" s="412"/>
      <c r="O50" s="412"/>
      <c r="P50" s="413"/>
      <c r="Q50" s="398">
        <f>IF(入力!G41="","",入力!G41)</f>
        <v>3</v>
      </c>
      <c r="R50" s="399"/>
      <c r="S50" s="400"/>
      <c r="T50" s="417" t="str">
        <f>IF(入力!I41="","",入力!I41)</f>
        <v>旭市立中央小学校</v>
      </c>
      <c r="U50" s="418"/>
      <c r="V50" s="418"/>
      <c r="W50" s="418"/>
      <c r="X50" s="418"/>
      <c r="Y50" s="418"/>
      <c r="Z50" s="418"/>
      <c r="AA50" s="418"/>
      <c r="AB50" s="418"/>
      <c r="AC50" s="418"/>
      <c r="AD50" s="418"/>
      <c r="AE50" s="418"/>
      <c r="AF50" s="418"/>
      <c r="AG50" s="418"/>
      <c r="AH50" s="418"/>
      <c r="AI50" s="419"/>
      <c r="AJ50" s="398">
        <f>IF(入力!M41="","",入力!M41)</f>
        <v>520845266</v>
      </c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400"/>
      <c r="AZ50" s="398">
        <f>IF(入力!P41="","",入力!P41)</f>
        <v>133</v>
      </c>
      <c r="BA50" s="399"/>
      <c r="BB50" s="399"/>
      <c r="BC50" s="399"/>
      <c r="BD50" s="399"/>
      <c r="BE50" s="399"/>
      <c r="BF50" s="404"/>
    </row>
    <row r="51" spans="3:58" ht="15" customHeight="1">
      <c r="C51" s="427"/>
      <c r="D51" s="428"/>
      <c r="E51" s="429"/>
      <c r="F51" s="414"/>
      <c r="G51" s="415"/>
      <c r="H51" s="415"/>
      <c r="I51" s="415"/>
      <c r="J51" s="415"/>
      <c r="K51" s="415"/>
      <c r="L51" s="415"/>
      <c r="M51" s="415"/>
      <c r="N51" s="415"/>
      <c r="O51" s="415"/>
      <c r="P51" s="416"/>
      <c r="Q51" s="401"/>
      <c r="R51" s="402"/>
      <c r="S51" s="403"/>
      <c r="T51" s="420"/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21"/>
      <c r="AF51" s="421"/>
      <c r="AG51" s="421"/>
      <c r="AH51" s="421"/>
      <c r="AI51" s="422"/>
      <c r="AJ51" s="401"/>
      <c r="AK51" s="402"/>
      <c r="AL51" s="402"/>
      <c r="AM51" s="402"/>
      <c r="AN51" s="402"/>
      <c r="AO51" s="402"/>
      <c r="AP51" s="402"/>
      <c r="AQ51" s="402"/>
      <c r="AR51" s="402"/>
      <c r="AS51" s="402"/>
      <c r="AT51" s="402"/>
      <c r="AU51" s="402"/>
      <c r="AV51" s="402"/>
      <c r="AW51" s="402"/>
      <c r="AX51" s="402"/>
      <c r="AY51" s="403"/>
      <c r="AZ51" s="401"/>
      <c r="BA51" s="402"/>
      <c r="BB51" s="402"/>
      <c r="BC51" s="402"/>
      <c r="BD51" s="402"/>
      <c r="BE51" s="402"/>
      <c r="BF51" s="405"/>
    </row>
    <row r="52" spans="3:58" ht="15" customHeight="1">
      <c r="C52" s="424">
        <f>IF(入力!B43="","",入力!B43)</f>
        <v>10</v>
      </c>
      <c r="D52" s="425"/>
      <c r="E52" s="426"/>
      <c r="F52" s="411" t="str">
        <f>IF(入力!C44="","",入力!C43&amp;"　"&amp;入力!E43&amp;"
"&amp;入力!C44&amp;"　"&amp;入力!E44)</f>
        <v>コシカワ　ヨウスケ
越川　陽介</v>
      </c>
      <c r="G52" s="412"/>
      <c r="H52" s="412"/>
      <c r="I52" s="412"/>
      <c r="J52" s="412"/>
      <c r="K52" s="412"/>
      <c r="L52" s="412"/>
      <c r="M52" s="412"/>
      <c r="N52" s="412"/>
      <c r="O52" s="412"/>
      <c r="P52" s="413"/>
      <c r="Q52" s="398">
        <f>IF(入力!G43="","",入力!G43)</f>
        <v>5</v>
      </c>
      <c r="R52" s="399"/>
      <c r="S52" s="400"/>
      <c r="T52" s="417" t="str">
        <f>IF(入力!I43="","",入力!I43)</f>
        <v>旭市立中央小学校</v>
      </c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9"/>
      <c r="AJ52" s="398">
        <f>IF(入力!M43="","",入力!M43)</f>
        <v>521287065</v>
      </c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400"/>
      <c r="AZ52" s="398">
        <f>IF(入力!P43="","",入力!P43)</f>
        <v>146</v>
      </c>
      <c r="BA52" s="399"/>
      <c r="BB52" s="399"/>
      <c r="BC52" s="399"/>
      <c r="BD52" s="399"/>
      <c r="BE52" s="399"/>
      <c r="BF52" s="404"/>
    </row>
    <row r="53" spans="3:58" ht="15" customHeight="1">
      <c r="C53" s="427"/>
      <c r="D53" s="428"/>
      <c r="E53" s="429"/>
      <c r="F53" s="414"/>
      <c r="G53" s="415"/>
      <c r="H53" s="415"/>
      <c r="I53" s="415"/>
      <c r="J53" s="415"/>
      <c r="K53" s="415"/>
      <c r="L53" s="415"/>
      <c r="M53" s="415"/>
      <c r="N53" s="415"/>
      <c r="O53" s="415"/>
      <c r="P53" s="416"/>
      <c r="Q53" s="401"/>
      <c r="R53" s="402"/>
      <c r="S53" s="403"/>
      <c r="T53" s="420"/>
      <c r="U53" s="421"/>
      <c r="V53" s="421"/>
      <c r="W53" s="421"/>
      <c r="X53" s="421"/>
      <c r="Y53" s="421"/>
      <c r="Z53" s="421"/>
      <c r="AA53" s="421"/>
      <c r="AB53" s="421"/>
      <c r="AC53" s="421"/>
      <c r="AD53" s="421"/>
      <c r="AE53" s="421"/>
      <c r="AF53" s="421"/>
      <c r="AG53" s="421"/>
      <c r="AH53" s="421"/>
      <c r="AI53" s="422"/>
      <c r="AJ53" s="401"/>
      <c r="AK53" s="402"/>
      <c r="AL53" s="402"/>
      <c r="AM53" s="402"/>
      <c r="AN53" s="402"/>
      <c r="AO53" s="402"/>
      <c r="AP53" s="402"/>
      <c r="AQ53" s="402"/>
      <c r="AR53" s="402"/>
      <c r="AS53" s="402"/>
      <c r="AT53" s="402"/>
      <c r="AU53" s="402"/>
      <c r="AV53" s="402"/>
      <c r="AW53" s="402"/>
      <c r="AX53" s="402"/>
      <c r="AY53" s="403"/>
      <c r="AZ53" s="401"/>
      <c r="BA53" s="402"/>
      <c r="BB53" s="402"/>
      <c r="BC53" s="402"/>
      <c r="BD53" s="402"/>
      <c r="BE53" s="402"/>
      <c r="BF53" s="405"/>
    </row>
    <row r="54" spans="3:58" ht="15" customHeight="1">
      <c r="C54" s="424">
        <f>IF(入力!B45="","",入力!B45)</f>
        <v>11</v>
      </c>
      <c r="D54" s="425"/>
      <c r="E54" s="426"/>
      <c r="F54" s="411" t="str">
        <f>IF(入力!C46="","",入力!C45&amp;"　"&amp;入力!E45&amp;"
"&amp;入力!C46&amp;"　"&amp;入力!E46)</f>
        <v>カセ　タイガ
加瀬　大雅</v>
      </c>
      <c r="G54" s="412"/>
      <c r="H54" s="412"/>
      <c r="I54" s="412"/>
      <c r="J54" s="412"/>
      <c r="K54" s="412"/>
      <c r="L54" s="412"/>
      <c r="M54" s="412"/>
      <c r="N54" s="412"/>
      <c r="O54" s="412"/>
      <c r="P54" s="413"/>
      <c r="Q54" s="398">
        <f>IF(入力!G45="","",入力!G45)</f>
        <v>5</v>
      </c>
      <c r="R54" s="399"/>
      <c r="S54" s="400"/>
      <c r="T54" s="417" t="str">
        <f>IF(入力!I45="","",入力!I45)</f>
        <v>旭市立中央小学校</v>
      </c>
      <c r="U54" s="418"/>
      <c r="V54" s="418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9"/>
      <c r="AJ54" s="398">
        <f>IF(入力!M45="","",入力!M45)</f>
        <v>521344447</v>
      </c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400"/>
      <c r="AZ54" s="398">
        <f>IF(入力!P45="","",入力!P45)</f>
        <v>150</v>
      </c>
      <c r="BA54" s="399"/>
      <c r="BB54" s="399"/>
      <c r="BC54" s="399"/>
      <c r="BD54" s="399"/>
      <c r="BE54" s="399"/>
      <c r="BF54" s="404"/>
    </row>
    <row r="55" spans="3:58" ht="15" customHeight="1">
      <c r="C55" s="427"/>
      <c r="D55" s="428"/>
      <c r="E55" s="429"/>
      <c r="F55" s="414"/>
      <c r="G55" s="415"/>
      <c r="H55" s="415"/>
      <c r="I55" s="415"/>
      <c r="J55" s="415"/>
      <c r="K55" s="415"/>
      <c r="L55" s="415"/>
      <c r="M55" s="415"/>
      <c r="N55" s="415"/>
      <c r="O55" s="415"/>
      <c r="P55" s="416"/>
      <c r="Q55" s="401"/>
      <c r="R55" s="402"/>
      <c r="S55" s="403"/>
      <c r="T55" s="420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21"/>
      <c r="AF55" s="421"/>
      <c r="AG55" s="421"/>
      <c r="AH55" s="421"/>
      <c r="AI55" s="422"/>
      <c r="AJ55" s="401"/>
      <c r="AK55" s="402"/>
      <c r="AL55" s="402"/>
      <c r="AM55" s="402"/>
      <c r="AN55" s="402"/>
      <c r="AO55" s="402"/>
      <c r="AP55" s="402"/>
      <c r="AQ55" s="402"/>
      <c r="AR55" s="402"/>
      <c r="AS55" s="402"/>
      <c r="AT55" s="402"/>
      <c r="AU55" s="402"/>
      <c r="AV55" s="402"/>
      <c r="AW55" s="402"/>
      <c r="AX55" s="402"/>
      <c r="AY55" s="403"/>
      <c r="AZ55" s="401"/>
      <c r="BA55" s="402"/>
      <c r="BB55" s="402"/>
      <c r="BC55" s="402"/>
      <c r="BD55" s="402"/>
      <c r="BE55" s="402"/>
      <c r="BF55" s="405"/>
    </row>
    <row r="56" spans="3:58" ht="15" customHeight="1">
      <c r="C56" s="424" t="str">
        <f>IF(入力!B47="","",入力!B47)</f>
        <v/>
      </c>
      <c r="D56" s="425"/>
      <c r="E56" s="426"/>
      <c r="F56" s="411" t="str">
        <f>IF(入力!C48="","",入力!C47&amp;"　"&amp;入力!E47&amp;"
"&amp;入力!C48&amp;"　"&amp;入力!E48)</f>
        <v/>
      </c>
      <c r="G56" s="412"/>
      <c r="H56" s="412"/>
      <c r="I56" s="412"/>
      <c r="J56" s="412"/>
      <c r="K56" s="412"/>
      <c r="L56" s="412"/>
      <c r="M56" s="412"/>
      <c r="N56" s="412"/>
      <c r="O56" s="412"/>
      <c r="P56" s="413"/>
      <c r="Q56" s="398" t="str">
        <f>IF(入力!G47="","",入力!G47)</f>
        <v/>
      </c>
      <c r="R56" s="399"/>
      <c r="S56" s="400"/>
      <c r="T56" s="417" t="str">
        <f>IF(入力!I47="","",入力!I47)</f>
        <v/>
      </c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8"/>
      <c r="AH56" s="418"/>
      <c r="AI56" s="419"/>
      <c r="AJ56" s="398" t="str">
        <f>IF(入力!M47="","",入力!M47)</f>
        <v/>
      </c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400"/>
      <c r="AZ56" s="398" t="str">
        <f>IF(入力!P47="","",入力!P47)</f>
        <v/>
      </c>
      <c r="BA56" s="399"/>
      <c r="BB56" s="399"/>
      <c r="BC56" s="399"/>
      <c r="BD56" s="399"/>
      <c r="BE56" s="399"/>
      <c r="BF56" s="404"/>
    </row>
    <row r="57" spans="3:58" ht="15" customHeight="1" thickBot="1">
      <c r="C57" s="430"/>
      <c r="D57" s="431"/>
      <c r="E57" s="432"/>
      <c r="F57" s="433"/>
      <c r="G57" s="434"/>
      <c r="H57" s="434"/>
      <c r="I57" s="434"/>
      <c r="J57" s="434"/>
      <c r="K57" s="434"/>
      <c r="L57" s="434"/>
      <c r="M57" s="434"/>
      <c r="N57" s="434"/>
      <c r="O57" s="434"/>
      <c r="P57" s="435"/>
      <c r="Q57" s="436"/>
      <c r="R57" s="437"/>
      <c r="S57" s="438"/>
      <c r="T57" s="439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1"/>
      <c r="AJ57" s="436"/>
      <c r="AK57" s="437"/>
      <c r="AL57" s="437"/>
      <c r="AM57" s="437"/>
      <c r="AN57" s="437"/>
      <c r="AO57" s="437"/>
      <c r="AP57" s="437"/>
      <c r="AQ57" s="437"/>
      <c r="AR57" s="437"/>
      <c r="AS57" s="437"/>
      <c r="AT57" s="437"/>
      <c r="AU57" s="437"/>
      <c r="AV57" s="437"/>
      <c r="AW57" s="437"/>
      <c r="AX57" s="437"/>
      <c r="AY57" s="438"/>
      <c r="AZ57" s="436"/>
      <c r="BA57" s="437"/>
      <c r="BB57" s="437"/>
      <c r="BC57" s="437"/>
      <c r="BD57" s="437"/>
      <c r="BE57" s="437"/>
      <c r="BF57" s="44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D64" s="304"/>
      <c r="BE64" s="304"/>
      <c r="BF64" s="30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1" t="s">
        <v>0</v>
      </c>
      <c r="B2" s="271"/>
      <c r="C2" s="274" t="str">
        <f>IF(入力!C3="","",入力!C3)</f>
        <v>SPORTS　ACADEMY　ＲＡＤ　U-12</v>
      </c>
      <c r="D2" s="274"/>
      <c r="E2" s="274"/>
      <c r="F2" s="274"/>
      <c r="G2" s="274"/>
      <c r="H2" s="274"/>
      <c r="I2" s="274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435489500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佐久間　景子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518084370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/0447072</v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19</v>
      </c>
      <c r="B9" s="271"/>
      <c r="C9" s="283" t="str">
        <f>IF(入力!C10="","",入力!C10&amp;"　"&amp;入力!E10)</f>
        <v>加瀬　聖武</v>
      </c>
      <c r="D9" s="284"/>
      <c r="E9" s="284"/>
      <c r="F9" s="284"/>
      <c r="G9" s="273">
        <f>IF(入力!G9="","",入力!G9)</f>
        <v>518049577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20</v>
      </c>
      <c r="B11" s="271"/>
      <c r="C11" s="283" t="str">
        <f>IF(入力!C12="","",入力!C12&amp;"　"&amp;入力!E12)</f>
        <v>土屋　篤司</v>
      </c>
      <c r="D11" s="284"/>
      <c r="E11" s="284"/>
      <c r="F11" s="284"/>
      <c r="G11" s="273">
        <f>IF(入力!G11="","",入力!G11)</f>
        <v>516250833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>佐久間　景子</v>
      </c>
      <c r="D13" s="284"/>
      <c r="E13" s="284"/>
      <c r="F13" s="284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1"/>
      <c r="B14" s="271"/>
      <c r="C14" s="285"/>
      <c r="D14" s="286"/>
      <c r="E14" s="286"/>
      <c r="F14" s="286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1" t="s">
        <v>5</v>
      </c>
      <c r="B15" s="271"/>
      <c r="C15" s="283" t="str">
        <f>IF(入力!C16="","",入力!C16&amp;"　"&amp;入力!E16)</f>
        <v>大場　弘樹</v>
      </c>
      <c r="D15" s="284"/>
      <c r="E15" s="284"/>
      <c r="F15" s="281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1"/>
      <c r="B16" s="271"/>
      <c r="C16" s="285"/>
      <c r="D16" s="286"/>
      <c r="E16" s="286"/>
      <c r="F16" s="282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71" t="s">
        <v>6</v>
      </c>
      <c r="B17" s="271"/>
      <c r="C17" s="274" t="str">
        <f>IF(入力!C17="","",入力!C17&amp;"　"&amp;入力!E17)</f>
        <v>千葉県旭市二5863-9　アカデミークラブハウス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0479-62-8870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>/080－6664－7676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旭市立矢指小学校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518049614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石橋　孝太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旭市立矢指小学校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518049607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83" t="str">
        <f>IF(入力!C30="","",入力!C30&amp;"　"&amp;入力!E30)</f>
        <v>加瀬　陸翔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旭市立矢指小学校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518049645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旭市立矢指小学校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518049652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平山　裕也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旭市立矢指小学校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518585358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髙木　翼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旭市立三川小学校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520675900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越川　陽光</v>
      </c>
      <c r="D37" s="284"/>
      <c r="E37" s="284"/>
      <c r="F37" s="284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旭市立中央小学校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520397888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中山　心</v>
      </c>
      <c r="D39" s="284"/>
      <c r="E39" s="284"/>
      <c r="F39" s="284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旭市立中央小学校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520397895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髙木　啓太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旭市立中央小学校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520845266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越川　陽介</v>
      </c>
      <c r="D43" s="284"/>
      <c r="E43" s="284"/>
      <c r="F43" s="284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旭市立中央小学校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521287065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加瀬　大雅</v>
      </c>
      <c r="D45" s="284"/>
      <c r="E45" s="284"/>
      <c r="F45" s="284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旭市立中央小学校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521344447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1" t="s">
        <v>0</v>
      </c>
      <c r="B2" s="271"/>
      <c r="C2" s="274" t="str">
        <f>IF(入力!C3="","",入力!C3)</f>
        <v>SPORTS　ACADEMY　ＲＡＤ　U-12</v>
      </c>
      <c r="D2" s="274"/>
      <c r="E2" s="274"/>
      <c r="F2" s="274"/>
      <c r="G2" s="274"/>
      <c r="H2" s="274"/>
      <c r="I2" s="274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435489500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佐久間　景子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518084370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>/0447072</v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19</v>
      </c>
      <c r="B9" s="271"/>
      <c r="C9" s="283" t="str">
        <f>IF(入力!C10="","",入力!C10&amp;"　"&amp;入力!E10)</f>
        <v>加瀬　聖武</v>
      </c>
      <c r="D9" s="284"/>
      <c r="E9" s="284"/>
      <c r="F9" s="284"/>
      <c r="G9" s="273">
        <f>IF(入力!G9="","",入力!G9)</f>
        <v>518049577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20</v>
      </c>
      <c r="B11" s="271"/>
      <c r="C11" s="283" t="str">
        <f>IF(入力!C12="","",入力!C12&amp;"　"&amp;入力!E12)</f>
        <v>土屋　篤司</v>
      </c>
      <c r="D11" s="284"/>
      <c r="E11" s="284"/>
      <c r="F11" s="284"/>
      <c r="G11" s="273">
        <f>IF(入力!G11="","",入力!G11)</f>
        <v>516250833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>佐久間　景子</v>
      </c>
      <c r="D13" s="284"/>
      <c r="E13" s="284"/>
      <c r="F13" s="284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1"/>
      <c r="B14" s="271"/>
      <c r="C14" s="285"/>
      <c r="D14" s="286"/>
      <c r="E14" s="286"/>
      <c r="F14" s="286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1" t="s">
        <v>5</v>
      </c>
      <c r="B15" s="271"/>
      <c r="C15" s="283" t="str">
        <f>IF(入力!C16="","",入力!C16&amp;"　"&amp;入力!E16)</f>
        <v>大場　弘樹</v>
      </c>
      <c r="D15" s="284"/>
      <c r="E15" s="284"/>
      <c r="F15" s="281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1"/>
      <c r="B16" s="271"/>
      <c r="C16" s="285"/>
      <c r="D16" s="286"/>
      <c r="E16" s="286"/>
      <c r="F16" s="282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71" t="s">
        <v>6</v>
      </c>
      <c r="B17" s="271"/>
      <c r="C17" s="274" t="str">
        <f>IF(入力!C17="","",入力!C17&amp;"　"&amp;入力!E17)</f>
        <v>千葉県旭市二5863-9　アカデミークラブハウス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0479-62-8870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>/080－6664－7676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83" t="str">
        <f>IF(入力!C26="","",入力!C26&amp;"　"&amp;入力!E26)</f>
        <v>小林　瀬南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旭市立矢指小学校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518049614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石橋　孝太</v>
      </c>
      <c r="D27" s="284"/>
      <c r="E27" s="284"/>
      <c r="F27" s="284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旭市立矢指小学校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518049607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83" t="str">
        <f>IF(入力!C30="","",入力!C30&amp;"　"&amp;入力!E30)</f>
        <v>加瀬　陸翔</v>
      </c>
      <c r="D29" s="284"/>
      <c r="E29" s="284"/>
      <c r="F29" s="284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旭市立矢指小学校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518049645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83" t="str">
        <f>IF(入力!C32="","",入力!C32&amp;"　"&amp;入力!E32)</f>
        <v>石橋　昌篤</v>
      </c>
      <c r="D31" s="284"/>
      <c r="E31" s="284"/>
      <c r="F31" s="284"/>
      <c r="G31" s="271">
        <f>IF(入力!G31="","",入力!G31)</f>
        <v>6</v>
      </c>
      <c r="H31" s="271" t="str">
        <f>IF(入力!H31="","",入力!H31)</f>
        <v/>
      </c>
      <c r="I31" s="271" t="str">
        <f>IF(入力!I31="","",入力!I31)</f>
        <v>旭市立矢指小学校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518049652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83" t="str">
        <f>IF(入力!C34="","",入力!C34&amp;"　"&amp;入力!E34)</f>
        <v>平山　裕也</v>
      </c>
      <c r="D33" s="284"/>
      <c r="E33" s="284"/>
      <c r="F33" s="284"/>
      <c r="G33" s="271">
        <f>IF(入力!G33="","",入力!G33)</f>
        <v>6</v>
      </c>
      <c r="H33" s="271" t="str">
        <f>IF(入力!H33="","",入力!H33)</f>
        <v/>
      </c>
      <c r="I33" s="271" t="str">
        <f>IF(入力!I33="","",入力!I33)</f>
        <v>旭市立矢指小学校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518585358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83" t="str">
        <f>IF(入力!C36="","",入力!C36&amp;"　"&amp;入力!E36)</f>
        <v>髙木　翼</v>
      </c>
      <c r="D35" s="284"/>
      <c r="E35" s="284"/>
      <c r="F35" s="284"/>
      <c r="G35" s="271">
        <f>IF(入力!G35="","",入力!G35)</f>
        <v>6</v>
      </c>
      <c r="H35" s="271" t="str">
        <f>IF(入力!H35="","",入力!H35)</f>
        <v/>
      </c>
      <c r="I35" s="271" t="str">
        <f>IF(入力!I35="","",入力!I35)</f>
        <v>旭市立三川小学校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520675900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83" t="str">
        <f>IF(入力!C38="","",入力!C38&amp;"　"&amp;入力!E38)</f>
        <v>越川　陽光</v>
      </c>
      <c r="D37" s="284"/>
      <c r="E37" s="284"/>
      <c r="F37" s="284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旭市立中央小学校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520397888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83" t="str">
        <f>IF(入力!C40="","",入力!C40&amp;"　"&amp;入力!E40)</f>
        <v>中山　心</v>
      </c>
      <c r="D39" s="284"/>
      <c r="E39" s="284"/>
      <c r="F39" s="284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旭市立中央小学校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520397895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83" t="str">
        <f>IF(入力!C42="","",入力!C42&amp;"　"&amp;入力!E42)</f>
        <v>髙木　啓太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旭市立中央小学校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520845266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83" t="str">
        <f>IF(入力!C44="","",入力!C44&amp;"　"&amp;入力!E44)</f>
        <v>越川　陽介</v>
      </c>
      <c r="D43" s="284"/>
      <c r="E43" s="284"/>
      <c r="F43" s="284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旭市立中央小学校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521287065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11</v>
      </c>
      <c r="C45" s="283" t="str">
        <f>IF(入力!C46="","",入力!C46&amp;"　"&amp;入力!E46)</f>
        <v>加瀬　大雅</v>
      </c>
      <c r="D45" s="284"/>
      <c r="E45" s="284"/>
      <c r="F45" s="284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旭市立中央小学校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521344447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男子</v>
      </c>
      <c r="I5" s="29">
        <f>入力!Y25</f>
        <v>12</v>
      </c>
      <c r="J5" s="452" t="str">
        <f>IF(入力!A55="","",入力!A55)</f>
        <v>このコートに立てること、そして日頃の感謝の気持ちを忘れずに全力で頑張ります！自分を信じ、仲間を信じる！！選手・コーチ・保護者の全員バレーで挑みます！！！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14005</v>
      </c>
      <c r="B7" s="33" t="str">
        <f>IF(入力!C3="","",入力!C3)</f>
        <v>SPORTS　ACADEMY　ＲＡＤ　U-12</v>
      </c>
      <c r="C7" s="33" t="str">
        <f>IF(入力!C2="","",入力!C2)</f>
        <v>スポーツ　アカデミー　ラット　ユージュウニ　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435489500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佐久間</v>
      </c>
      <c r="D16" s="33" t="str">
        <f>IF(入力!E8="","",入力!E8)</f>
        <v>景子</v>
      </c>
      <c r="E16" s="33" t="str">
        <f>IF(入力!C7="","",入力!C7)</f>
        <v>サクマ</v>
      </c>
      <c r="F16" s="33" t="str">
        <f>IF(入力!E7="","",入力!E7)</f>
        <v>ケイコ</v>
      </c>
      <c r="G16" s="33">
        <f>IF(入力!G7="","",入力!G7)</f>
        <v>518084370</v>
      </c>
      <c r="H16" s="33" t="str">
        <f>IF(入力!J7="","",入力!J7)</f>
        <v/>
      </c>
      <c r="I16" s="33" t="str">
        <f>IF(入力!M7="","",入力!M7)</f>
        <v>/0447072</v>
      </c>
      <c r="J16" s="33"/>
      <c r="K16" s="33"/>
      <c r="L16" s="33">
        <f>IF(入力!AT7="","",入力!AT7)</f>
        <v>22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2714</v>
      </c>
      <c r="T16" s="33" t="str">
        <f>IF(入力!P8="","",入力!P8)</f>
        <v>千葉県旭市三川4883-6</v>
      </c>
      <c r="U16" s="33" t="str">
        <f>IF(入力!AL7="","",入力!AL7)</f>
        <v>080</v>
      </c>
      <c r="V16" s="33" t="str">
        <f>IF(入力!AK8="","",入力!AK8)</f>
        <v>5909</v>
      </c>
      <c r="W16" s="33" t="str">
        <f>IF(入力!AP8="","",入力!AP8)</f>
        <v>1151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加瀬</v>
      </c>
      <c r="D17" s="33" t="str">
        <f>IF(入力!E10="","",入力!E10)</f>
        <v>聖武</v>
      </c>
      <c r="E17" s="33" t="str">
        <f>IF(入力!C9="","",入力!C9)</f>
        <v>カセ</v>
      </c>
      <c r="F17" s="33" t="str">
        <f>IF(入力!E9="","",入力!E9)</f>
        <v>ヒロム</v>
      </c>
      <c r="G17" s="33">
        <f>IF(入力!G9="","",入力!G9)</f>
        <v>518049577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19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0025</v>
      </c>
      <c r="T17" s="33" t="str">
        <f>IF(入力!P10="","",入力!P10)</f>
        <v>千葉県佐倉市鏑木町1-4-14</v>
      </c>
      <c r="U17" s="33" t="str">
        <f>IF(入力!AL9="","",入力!AL9)</f>
        <v>080</v>
      </c>
      <c r="V17" s="33" t="str">
        <f>IF(入力!AK10="","",入力!AK10)</f>
        <v>8907</v>
      </c>
      <c r="W17" s="33" t="str">
        <f>IF(入力!AP10="","",入力!AP10)</f>
        <v>8587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土屋</v>
      </c>
      <c r="D20" s="33" t="str">
        <f>IF(入力!E12="","",入力!E12)</f>
        <v>篤司</v>
      </c>
      <c r="E20" s="33" t="str">
        <f>IF(入力!C11="","",入力!C11)</f>
        <v>ツチヤ</v>
      </c>
      <c r="F20" s="33" t="str">
        <f>IF(入力!E11="","",入力!E11)</f>
        <v>アツシ</v>
      </c>
      <c r="G20" s="33">
        <f>IF(入力!G11="","",入力!G11)</f>
        <v>516250833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16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2514</v>
      </c>
      <c r="T20" s="33" t="str">
        <f>IF(入力!P12="","",入力!P12)</f>
        <v>千葉県旭市椎名内196</v>
      </c>
      <c r="U20" s="33" t="str">
        <f>IF(入力!AL11="","",入力!AL11)</f>
        <v>070</v>
      </c>
      <c r="V20" s="33" t="str">
        <f>IF(入力!AK12="","",入力!AK12)</f>
        <v>4498</v>
      </c>
      <c r="W20" s="33" t="str">
        <f>IF(入力!AP12="","",入力!AP12)</f>
        <v>1259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/080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289</v>
      </c>
      <c r="S22" s="33" t="str">
        <f>IF(入力!W15="","",入力!W15)</f>
        <v>2504</v>
      </c>
      <c r="T22" s="33" t="str">
        <f>IF(入力!P16="","",入力!P16)</f>
        <v>千葉県旭市二5863-9　アカデミークラブハウス</v>
      </c>
      <c r="U22" s="33" t="str">
        <f>IF(入力!AL15="","",入力!AL15)</f>
        <v>0479</v>
      </c>
      <c r="V22" s="33" t="str">
        <f>IF(入力!AK16="","",入力!AK16)</f>
        <v>62</v>
      </c>
      <c r="W22" s="33" t="str">
        <f>IF(入力!AP16="","",入力!AP16)</f>
        <v>8870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佐久間</v>
      </c>
      <c r="D23" s="33" t="str">
        <f>IF(入力!$E$14="","",入力!$E$14)</f>
        <v>景子</v>
      </c>
      <c r="E23" s="33" t="str">
        <f>IF(入力!$C$13="","",入力!$C$13)</f>
        <v>サクマ</v>
      </c>
      <c r="F23" s="33" t="str">
        <f>IF(入力!$E$13="","",入力!$E$13)</f>
        <v>ケイコ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小林</v>
      </c>
      <c r="D24" s="75" t="str">
        <f>VLOOKUP($B$51,$A$53:$F$352,4)</f>
        <v>瀬南</v>
      </c>
      <c r="E24" s="75" t="str">
        <f>VLOOKUP($B$51,$A$53:$F$352,5)</f>
        <v>コバヤシ</v>
      </c>
      <c r="F24" s="75" t="str">
        <f>VLOOKUP($B$51,$A$53:$F$352,6)</f>
        <v>セナ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小林</v>
      </c>
      <c r="D53" s="33" t="str">
        <f>IF(入力!E26="","",入力!E26)</f>
        <v>瀬南</v>
      </c>
      <c r="E53" s="33" t="str">
        <f>IF(入力!C25="","",入力!C25)</f>
        <v>コバヤシ</v>
      </c>
      <c r="F53" s="33" t="str">
        <f>IF(入力!E25="","",入力!E25)</f>
        <v>セナ</v>
      </c>
      <c r="G53" s="33">
        <f>IF(入力!M25="","",入力!M25)</f>
        <v>518049614</v>
      </c>
      <c r="H53" s="33" t="str">
        <f>IF(入力!I25="","",入力!I25)</f>
        <v>旭市立矢指小学校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石橋</v>
      </c>
      <c r="D54" s="33" t="str">
        <f>IF(入力!E28="","",入力!E28)</f>
        <v>孝太</v>
      </c>
      <c r="E54" s="33" t="str">
        <f>IF(入力!C27="","",入力!C27)</f>
        <v>イシバシ</v>
      </c>
      <c r="F54" s="33" t="str">
        <f>IF(入力!E27="","",入力!E27)</f>
        <v>コウタ</v>
      </c>
      <c r="G54" s="33">
        <f>IF(入力!M27="","",入力!M27)</f>
        <v>518049607</v>
      </c>
      <c r="H54" s="33" t="str">
        <f>IF(入力!I27="","",入力!I27)</f>
        <v>旭市立矢指小学校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加瀬</v>
      </c>
      <c r="D55" s="33" t="str">
        <f>IF(入力!E30="","",入力!E30)</f>
        <v>陸翔</v>
      </c>
      <c r="E55" s="33" t="str">
        <f>IF(入力!C29="","",入力!C29)</f>
        <v>カセ</v>
      </c>
      <c r="F55" s="33" t="str">
        <f>IF(入力!E29="","",入力!E29)</f>
        <v>リクト</v>
      </c>
      <c r="G55" s="33">
        <f>IF(入力!M29="","",入力!M29)</f>
        <v>518049645</v>
      </c>
      <c r="H55" s="33" t="str">
        <f>IF(入力!I29="","",入力!I29)</f>
        <v>旭市立矢指小学校</v>
      </c>
      <c r="I55" s="33">
        <f>IF(入力!G29="","",入力!G29)</f>
        <v>6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石橋</v>
      </c>
      <c r="D56" s="33" t="str">
        <f>IF(入力!E32="","",入力!E32)</f>
        <v>昌篤</v>
      </c>
      <c r="E56" s="33" t="str">
        <f>IF(入力!C31="","",入力!C31)</f>
        <v>イシバシ</v>
      </c>
      <c r="F56" s="33" t="str">
        <f>IF(入力!E31="","",入力!E31)</f>
        <v>ショウマ</v>
      </c>
      <c r="G56" s="33">
        <f>IF(入力!M31="","",入力!M31)</f>
        <v>518049652</v>
      </c>
      <c r="H56" s="33" t="str">
        <f>IF(入力!I31="","",入力!I31)</f>
        <v>旭市立矢指小学校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平山</v>
      </c>
      <c r="D57" s="33" t="str">
        <f>IF(入力!E34="","",入力!E34)</f>
        <v>裕也</v>
      </c>
      <c r="E57" s="33" t="str">
        <f>IF(入力!C33="","",入力!C33)</f>
        <v>ヒラヤマ</v>
      </c>
      <c r="F57" s="33" t="str">
        <f>IF(入力!E33="","",入力!E33)</f>
        <v>ユウヤ</v>
      </c>
      <c r="G57" s="33">
        <f>IF(入力!M33="","",入力!M33)</f>
        <v>518585358</v>
      </c>
      <c r="H57" s="33" t="str">
        <f>IF(入力!I33="","",入力!I33)</f>
        <v>旭市立矢指小学校</v>
      </c>
      <c r="I57" s="33">
        <f>IF(入力!G33="","",入力!G33)</f>
        <v>6</v>
      </c>
      <c r="J57" s="33">
        <f>IF(入力!P33="","",入力!P33)</f>
        <v>158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髙木</v>
      </c>
      <c r="D58" s="33" t="str">
        <f>IF(入力!E36="","",入力!E36)</f>
        <v>翼</v>
      </c>
      <c r="E58" s="33" t="str">
        <f>IF(入力!C35="","",入力!C35)</f>
        <v>タカギ</v>
      </c>
      <c r="F58" s="33" t="str">
        <f>IF(入力!E35="","",入力!E35)</f>
        <v>ツバサ</v>
      </c>
      <c r="G58" s="33">
        <f>IF(入力!M35="","",入力!M35)</f>
        <v>520675900</v>
      </c>
      <c r="H58" s="33" t="str">
        <f>IF(入力!I35="","",入力!I35)</f>
        <v>旭市立三川小学校</v>
      </c>
      <c r="I58" s="33">
        <f>IF(入力!G35="","",入力!G35)</f>
        <v>6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越川</v>
      </c>
      <c r="D59" s="33" t="str">
        <f>IF(入力!E38="","",入力!E38)</f>
        <v>陽光</v>
      </c>
      <c r="E59" s="33" t="str">
        <f>IF(入力!C37="","",入力!C37)</f>
        <v>コシカワ</v>
      </c>
      <c r="F59" s="33" t="str">
        <f>IF(入力!E37="","",入力!E37)</f>
        <v>アキラ</v>
      </c>
      <c r="G59" s="33">
        <f>IF(入力!M37="","",入力!M37)</f>
        <v>520397888</v>
      </c>
      <c r="H59" s="33" t="str">
        <f>IF(入力!I37="","",入力!I37)</f>
        <v>旭市立中央小学校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中山</v>
      </c>
      <c r="D60" s="33" t="str">
        <f>IF(入力!E40="","",入力!E40)</f>
        <v>心</v>
      </c>
      <c r="E60" s="33" t="str">
        <f>IF(入力!C39="","",入力!C39)</f>
        <v>ナカヤマ</v>
      </c>
      <c r="F60" s="33" t="str">
        <f>IF(入力!E39="","",入力!E39)</f>
        <v>ハアト</v>
      </c>
      <c r="G60" s="33">
        <f>IF(入力!M39="","",入力!M39)</f>
        <v>520397895</v>
      </c>
      <c r="H60" s="33" t="str">
        <f>IF(入力!I39="","",入力!I39)</f>
        <v>旭市立中央小学校</v>
      </c>
      <c r="I60" s="33">
        <f>IF(入力!G39="","",入力!G39)</f>
        <v>4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髙木</v>
      </c>
      <c r="D61" s="33" t="str">
        <f>IF(入力!E42="","",入力!E42)</f>
        <v>啓太</v>
      </c>
      <c r="E61" s="33" t="str">
        <f>IF(入力!C41="","",入力!C41)</f>
        <v>タカギ</v>
      </c>
      <c r="F61" s="33" t="str">
        <f>IF(入力!E41="","",入力!E41)</f>
        <v>ケイタ</v>
      </c>
      <c r="G61" s="33">
        <f>IF(入力!M41="","",入力!M41)</f>
        <v>520845266</v>
      </c>
      <c r="H61" s="33" t="str">
        <f>IF(入力!I41="","",入力!I41)</f>
        <v>旭市立中央小学校</v>
      </c>
      <c r="I61" s="33">
        <f>IF(入力!G41="","",入力!G41)</f>
        <v>3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越川</v>
      </c>
      <c r="D62" s="33" t="str">
        <f>IF(入力!E44="","",入力!E44)</f>
        <v>陽介</v>
      </c>
      <c r="E62" s="33" t="str">
        <f>IF(入力!C43="","",入力!C43)</f>
        <v>コシカワ</v>
      </c>
      <c r="F62" s="33" t="str">
        <f>IF(入力!E43="","",入力!E43)</f>
        <v>ヨウスケ</v>
      </c>
      <c r="G62" s="33">
        <f>IF(入力!M43="","",入力!M43)</f>
        <v>521287065</v>
      </c>
      <c r="H62" s="33" t="str">
        <f>IF(入力!I43="","",入力!I43)</f>
        <v>旭市立中央小学校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加瀬</v>
      </c>
      <c r="D63" s="33" t="str">
        <f>IF(入力!E46="","",入力!E46)</f>
        <v>大雅</v>
      </c>
      <c r="E63" s="33" t="str">
        <f>IF(入力!C45="","",入力!C45)</f>
        <v>カセ</v>
      </c>
      <c r="F63" s="33" t="str">
        <f>IF(入力!E45="","",入力!E45)</f>
        <v>タイガ</v>
      </c>
      <c r="G63" s="33">
        <f>IF(入力!M45="","",入力!M45)</f>
        <v>521344447</v>
      </c>
      <c r="H63" s="33" t="str">
        <f>IF(入力!I45="","",入力!I45)</f>
        <v>旭市立中央小学校</v>
      </c>
      <c r="I63" s="33">
        <f>IF(入力!G45="","",入力!G45)</f>
        <v>5</v>
      </c>
      <c r="J63" s="33">
        <f>IF(入力!P45="","",入力!P45)</f>
        <v>150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2021-05-20T12:11:09Z</cp:lastPrinted>
  <dcterms:created xsi:type="dcterms:W3CDTF">2014-04-05T09:56:00Z</dcterms:created>
  <dcterms:modified xsi:type="dcterms:W3CDTF">2021-05-28T11:06:47Z</dcterms:modified>
</cp:coreProperties>
</file>