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885" yWindow="75" windowWidth="13110" windowHeight="80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<sst xmlns="http://schemas.openxmlformats.org/spreadsheetml/2006/main" count="439" uniqueCount="298">
  <si>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</si>
  <si>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</si>
  <si>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</si>
  <si>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</si>
  <si>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</si>
  <si>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</si>
  <si>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</si>
  <si>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</si>
  <si>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</si>
  <si>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</si>
  <si>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</si>
  <si>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</si>
  <si>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</si>
  <si>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</si>
  <si>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</si>
  <si>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</si>
  <si>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</si>
  <si>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</si>
  <si>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</si>
  <si>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</si>
  <si>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</si>
  <si>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</si>
  <si>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</si>
  <si>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</si>
  <si>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</si>
  <si>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</si>
  <si>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</si>
  <si>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</si>
  <si>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</si>
  <si>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</si>
  <si>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</si>
  <si>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</si>
  <si>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</si>
  <si>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</si>
  <si>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</si>
  <si>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</si>
  <si>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</si>
  <si>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</si>
  <si>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</si>
  <si>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</si>
  <si>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</si>
  <si>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</si>
  <si>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</si>
  <si>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</si>
  <si>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</si>
  <si>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</si>
  <si>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</si>
  <si>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</si>
  <si>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</si>
  <si>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</si>
  <si>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</si>
  <si>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</si>
  <si>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</si>
  <si>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</si>
  <si>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</si>
  <si>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</si>
  <si>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</si>
  <si>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</si>
  <si>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</si>
  <si>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</si>
  <si>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</si>
  <si>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</si>
  <si>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</si>
  <si>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</si>
  <si>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</si>
  <si>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</si>
  <si>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</si>
  <si>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</si>
  <si>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</si>
  <si>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</si>
  <si>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</si>
  <si>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</si>
  <si>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</si>
  <si>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</si>
  <si>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</si>
  <si>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</si>
  <si>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</si>
  <si>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</si>
  <si>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</si>
  <si>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</si>
  <si>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</si>
  <si>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</si>
  <si>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</si>
  <si>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</si>
  <si>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</si>
  <si>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</si>
  <si>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</si>
  <si>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</si>
  <si>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</si>
  <si>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</si>
  <si>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</si>
  <si>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</si>
  <si>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</si>
  <si>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</si>
  <si>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</si>
  <si>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</si>
  <si>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</si>
  <si>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</si>
  <si>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</si>
  <si>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</si>
  <si>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</si>
  <si>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</si>
  <si>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</si>
  <si>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</si>
  <si>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</si>
  <si>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</si>
  <si>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</si>
  <si>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</si>
  <si>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</si>
  <si>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</si>
  <si>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</si>
  <si>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</si>
  <si>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</si>
  <si>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</si>
  <si>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</si>
  <si>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</si>
  <si>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</si>
  <si>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</si>
  <si>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</si>
  <si>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</si>
  <si>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</si>
  <si>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</si>
  <si>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</si>
  <si>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</si>
  <si>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</si>
  <si>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</si>
  <si>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</si>
  <si>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</si>
  <si>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</si>
  <si>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</si>
  <si>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</si>
  <si>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</si>
  <si>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</si>
  <si>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</si>
  <si>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</si>
  <si>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</si>
  <si>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</si>
  <si>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</si>
  <si>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</si>
  <si>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</si>
  <si>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</si>
  <si>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</si>
  <si>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</si>
  <si>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</si>
  <si>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</si>
  <si>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</si>
  <si>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</si>
  <si>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</si>
  <si>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</si>
  <si>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</si>
  <si>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</si>
  <si>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</si>
  <si>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</si>
  <si>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</si>
  <si>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</si>
  <si>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</si>
  <si>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</si>
  <si>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</si>
  <si>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</si>
  <si>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</si>
  <si>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</si>
  <si>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</si>
  <si>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</si>
  <si>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</si>
  <si>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</si>
  <si>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</si>
  <si>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</si>
  <si>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</si>
  <si>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</si>
  <si>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</si>
  <si>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</si>
  <si>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</si>
  <si>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</si>
  <si>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</si>
  <si>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</si>
  <si>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</si>
  <si>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</si>
  <si>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</si>
  <si>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</si>
  <si>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</si>
  <si>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</si>
  <si>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</si>
  <si>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</si>
  <si>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</si>
  <si>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</si>
  <si>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</si>
  <si>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</si>
  <si>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</si>
  <si>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</si>
  <si>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</si>
  <si>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</si>
  <si>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</si>
  <si>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</si>
  <si>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</si>
  <si>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</si>
  <si>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</si>
  <si>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</si>
  <si>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</si>
  <si>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</si>
  <si>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</si>
  <si>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野田バイオレット</t>
    <rPh sb="0" eb="2">
      <t>ノダ</t>
    </rPh>
    <phoneticPr fontId="2"/>
  </si>
  <si>
    <t>ノダバイオレット</t>
    <phoneticPr fontId="2"/>
  </si>
  <si>
    <t>野田市</t>
    <rPh sb="0" eb="3">
      <t>ノダシ</t>
    </rPh>
    <phoneticPr fontId="2"/>
  </si>
  <si>
    <t>東武野田</t>
    <rPh sb="0" eb="2">
      <t>トウブ</t>
    </rPh>
    <rPh sb="2" eb="4">
      <t>ノダ</t>
    </rPh>
    <phoneticPr fontId="2"/>
  </si>
  <si>
    <t>澤田</t>
    <rPh sb="0" eb="2">
      <t>サワダ</t>
    </rPh>
    <phoneticPr fontId="2"/>
  </si>
  <si>
    <t>美智子</t>
    <rPh sb="0" eb="3">
      <t>ミチコ</t>
    </rPh>
    <phoneticPr fontId="2"/>
  </si>
  <si>
    <t>サワダ</t>
    <phoneticPr fontId="2"/>
  </si>
  <si>
    <t>ミチコ</t>
    <phoneticPr fontId="2"/>
  </si>
  <si>
    <t>佐藤</t>
    <rPh sb="0" eb="2">
      <t>サトウ</t>
    </rPh>
    <phoneticPr fontId="2"/>
  </si>
  <si>
    <t>由和</t>
    <rPh sb="0" eb="1">
      <t>ユ</t>
    </rPh>
    <rPh sb="1" eb="2">
      <t>ワ</t>
    </rPh>
    <phoneticPr fontId="2"/>
  </si>
  <si>
    <t>サトウ</t>
    <phoneticPr fontId="2"/>
  </si>
  <si>
    <t>ヨシカズ</t>
    <phoneticPr fontId="2"/>
  </si>
  <si>
    <t>小坂</t>
    <rPh sb="0" eb="2">
      <t>オサカ</t>
    </rPh>
    <phoneticPr fontId="2"/>
  </si>
  <si>
    <t>裕</t>
    <rPh sb="0" eb="1">
      <t>ヒロシ</t>
    </rPh>
    <phoneticPr fontId="2"/>
  </si>
  <si>
    <t>オサカ</t>
    <phoneticPr fontId="2"/>
  </si>
  <si>
    <t>ヒロシ</t>
    <phoneticPr fontId="2"/>
  </si>
  <si>
    <t>278</t>
    <phoneticPr fontId="2"/>
  </si>
  <si>
    <t>0026</t>
    <phoneticPr fontId="2"/>
  </si>
  <si>
    <t>千葉県野田市花井228-1</t>
    <rPh sb="0" eb="3">
      <t>チバケン</t>
    </rPh>
    <rPh sb="3" eb="6">
      <t>ノダシ</t>
    </rPh>
    <rPh sb="6" eb="7">
      <t>ハナ</t>
    </rPh>
    <rPh sb="7" eb="8">
      <t>イ</t>
    </rPh>
    <phoneticPr fontId="2"/>
  </si>
  <si>
    <t>090</t>
    <phoneticPr fontId="2"/>
  </si>
  <si>
    <t>8347</t>
    <phoneticPr fontId="2"/>
  </si>
  <si>
    <t>5656</t>
    <phoneticPr fontId="2"/>
  </si>
  <si>
    <t>深津</t>
    <rPh sb="0" eb="2">
      <t>フカツ</t>
    </rPh>
    <phoneticPr fontId="2"/>
  </si>
  <si>
    <t>愛來</t>
    <rPh sb="0" eb="1">
      <t>アイ</t>
    </rPh>
    <rPh sb="1" eb="2">
      <t>ライ</t>
    </rPh>
    <phoneticPr fontId="1"/>
  </si>
  <si>
    <t>フカツ</t>
    <phoneticPr fontId="2"/>
  </si>
  <si>
    <t>アイラ</t>
    <phoneticPr fontId="2"/>
  </si>
  <si>
    <t>二和</t>
    <rPh sb="0" eb="1">
      <t>２</t>
    </rPh>
    <rPh sb="1" eb="2">
      <t>ワ</t>
    </rPh>
    <phoneticPr fontId="2"/>
  </si>
  <si>
    <t>張ヶ谷</t>
    <rPh sb="0" eb="3">
      <t>ハリガヤ</t>
    </rPh>
    <phoneticPr fontId="1"/>
  </si>
  <si>
    <t>美鈴</t>
    <rPh sb="0" eb="2">
      <t>ミレイ</t>
    </rPh>
    <phoneticPr fontId="1"/>
  </si>
  <si>
    <t>ツグカ</t>
    <phoneticPr fontId="2"/>
  </si>
  <si>
    <t>ミレイ</t>
    <phoneticPr fontId="2"/>
  </si>
  <si>
    <t>飯島</t>
    <rPh sb="0" eb="2">
      <t>イイジマ</t>
    </rPh>
    <phoneticPr fontId="2"/>
  </si>
  <si>
    <t>夏妃</t>
    <rPh sb="0" eb="2">
      <t>ナツキ</t>
    </rPh>
    <phoneticPr fontId="2"/>
  </si>
  <si>
    <t>イイジマ</t>
    <phoneticPr fontId="2"/>
  </si>
  <si>
    <t>ナツキ</t>
    <phoneticPr fontId="2"/>
  </si>
  <si>
    <t>渡辺</t>
    <rPh sb="0" eb="2">
      <t>ワタナベ</t>
    </rPh>
    <phoneticPr fontId="2"/>
  </si>
  <si>
    <t>未栞</t>
    <rPh sb="0" eb="1">
      <t>ミ</t>
    </rPh>
    <rPh sb="1" eb="2">
      <t>シオリ</t>
    </rPh>
    <phoneticPr fontId="2"/>
  </si>
  <si>
    <t>ワタナベ</t>
    <phoneticPr fontId="2"/>
  </si>
  <si>
    <t>ミシオ</t>
    <phoneticPr fontId="2"/>
  </si>
  <si>
    <t>島村</t>
    <rPh sb="0" eb="2">
      <t>シマムラ</t>
    </rPh>
    <phoneticPr fontId="2"/>
  </si>
  <si>
    <t>陽咲</t>
    <rPh sb="0" eb="1">
      <t>ヒ</t>
    </rPh>
    <rPh sb="1" eb="2">
      <t>サキ</t>
    </rPh>
    <phoneticPr fontId="2"/>
  </si>
  <si>
    <t>シマムラ</t>
    <phoneticPr fontId="2"/>
  </si>
  <si>
    <t>ヒサキ</t>
    <phoneticPr fontId="2"/>
  </si>
  <si>
    <t>大橋</t>
    <rPh sb="0" eb="2">
      <t>オオハシ</t>
    </rPh>
    <phoneticPr fontId="2"/>
  </si>
  <si>
    <t>幸華</t>
    <rPh sb="0" eb="1">
      <t>サチ</t>
    </rPh>
    <rPh sb="1" eb="2">
      <t>カ</t>
    </rPh>
    <phoneticPr fontId="2"/>
  </si>
  <si>
    <t>オオハシ</t>
    <phoneticPr fontId="2"/>
  </si>
  <si>
    <t>サヤカ</t>
    <phoneticPr fontId="2"/>
  </si>
  <si>
    <t>美結</t>
    <rPh sb="0" eb="2">
      <t>ミユウ</t>
    </rPh>
    <phoneticPr fontId="2"/>
  </si>
  <si>
    <t>キクチ</t>
    <phoneticPr fontId="2"/>
  </si>
  <si>
    <t>ミユ</t>
    <phoneticPr fontId="2"/>
  </si>
  <si>
    <t>彩乃</t>
    <rPh sb="0" eb="2">
      <t>アヤノ</t>
    </rPh>
    <phoneticPr fontId="2"/>
  </si>
  <si>
    <t>シマムラ</t>
    <phoneticPr fontId="2"/>
  </si>
  <si>
    <t>アヤノ</t>
    <phoneticPr fontId="2"/>
  </si>
  <si>
    <t>04</t>
    <phoneticPr fontId="2"/>
  </si>
  <si>
    <t>7124</t>
    <phoneticPr fontId="2"/>
  </si>
  <si>
    <t>4167</t>
    <phoneticPr fontId="2"/>
  </si>
  <si>
    <t>7124</t>
    <phoneticPr fontId="2"/>
  </si>
  <si>
    <t>千葉県野田市中野台177</t>
    <rPh sb="0" eb="3">
      <t>チバケン</t>
    </rPh>
    <rPh sb="3" eb="6">
      <t>ノダシ</t>
    </rPh>
    <rPh sb="6" eb="9">
      <t>ナカノダイ</t>
    </rPh>
    <phoneticPr fontId="2"/>
  </si>
  <si>
    <t>0035</t>
    <phoneticPr fontId="2"/>
  </si>
  <si>
    <t>野田市立福田第一小学校</t>
    <rPh sb="0" eb="3">
      <t>ノダシ</t>
    </rPh>
    <rPh sb="3" eb="4">
      <t>リツ</t>
    </rPh>
    <rPh sb="4" eb="6">
      <t>フクダ</t>
    </rPh>
    <rPh sb="6" eb="8">
      <t>ダイイチ</t>
    </rPh>
    <rPh sb="8" eb="11">
      <t>ショウガッコウ</t>
    </rPh>
    <phoneticPr fontId="2"/>
  </si>
  <si>
    <t>野田市立宮崎小学校</t>
    <rPh sb="0" eb="3">
      <t>ノダシ</t>
    </rPh>
    <rPh sb="3" eb="4">
      <t>リツ</t>
    </rPh>
    <rPh sb="4" eb="6">
      <t>ミヤザキ</t>
    </rPh>
    <rPh sb="6" eb="9">
      <t>ショウガッコウ</t>
    </rPh>
    <phoneticPr fontId="1"/>
  </si>
  <si>
    <t>野田市立中央小学校</t>
    <rPh sb="0" eb="3">
      <t>ノダシ</t>
    </rPh>
    <rPh sb="3" eb="4">
      <t>リツ</t>
    </rPh>
    <rPh sb="4" eb="6">
      <t>チュウオウ</t>
    </rPh>
    <rPh sb="6" eb="9">
      <t>ショウガッコウ</t>
    </rPh>
    <phoneticPr fontId="2"/>
  </si>
  <si>
    <t>野田市立清水台小学校</t>
    <rPh sb="0" eb="3">
      <t>ノダシ</t>
    </rPh>
    <rPh sb="3" eb="4">
      <t>リツ</t>
    </rPh>
    <rPh sb="4" eb="6">
      <t>シミズ</t>
    </rPh>
    <rPh sb="6" eb="7">
      <t>ダイ</t>
    </rPh>
    <rPh sb="7" eb="10">
      <t>ショウガッコウ</t>
    </rPh>
    <phoneticPr fontId="2"/>
  </si>
  <si>
    <t>野田市立柳沢小学校</t>
    <rPh sb="0" eb="3">
      <t>ノダシ</t>
    </rPh>
    <rPh sb="3" eb="4">
      <t>リツ</t>
    </rPh>
    <rPh sb="4" eb="6">
      <t>ヤナギサワ</t>
    </rPh>
    <rPh sb="6" eb="9">
      <t>ショウガッコウ</t>
    </rPh>
    <phoneticPr fontId="2"/>
  </si>
  <si>
    <t>4167</t>
    <phoneticPr fontId="2"/>
  </si>
  <si>
    <t>0035</t>
    <phoneticPr fontId="2"/>
  </si>
  <si>
    <t>091-C0183783</t>
    <phoneticPr fontId="2"/>
  </si>
  <si>
    <t>①</t>
    <phoneticPr fontId="2"/>
  </si>
  <si>
    <t>090</t>
    <phoneticPr fontId="2"/>
  </si>
  <si>
    <t>野田市岩名1815-45</t>
    <rPh sb="0" eb="3">
      <t>ノダシ</t>
    </rPh>
    <rPh sb="3" eb="5">
      <t>イワナ</t>
    </rPh>
    <phoneticPr fontId="2"/>
  </si>
  <si>
    <t>04</t>
    <phoneticPr fontId="2"/>
  </si>
  <si>
    <t>7124</t>
    <phoneticPr fontId="2"/>
  </si>
  <si>
    <t>9844</t>
    <phoneticPr fontId="2"/>
  </si>
  <si>
    <t>278</t>
    <phoneticPr fontId="2"/>
  </si>
  <si>
    <t>0055</t>
    <phoneticPr fontId="2"/>
  </si>
  <si>
    <t>ハリガヤ</t>
    <phoneticPr fontId="2"/>
  </si>
  <si>
    <t>菊池</t>
    <rPh sb="0" eb="2">
      <t>キクチ</t>
    </rPh>
    <phoneticPr fontId="2"/>
  </si>
  <si>
    <t>鈴木</t>
    <rPh sb="0" eb="2">
      <t>スズキ</t>
    </rPh>
    <phoneticPr fontId="2"/>
  </si>
  <si>
    <t>みま</t>
    <phoneticPr fontId="2"/>
  </si>
  <si>
    <t>スズキ</t>
    <phoneticPr fontId="2"/>
  </si>
  <si>
    <t>ミマ</t>
    <phoneticPr fontId="2"/>
  </si>
  <si>
    <t>遠藤</t>
    <rPh sb="0" eb="2">
      <t>エンドウ</t>
    </rPh>
    <phoneticPr fontId="2"/>
  </si>
  <si>
    <t>釉稀</t>
    <rPh sb="0" eb="1">
      <t>ウワグスリ</t>
    </rPh>
    <rPh sb="1" eb="2">
      <t>キ</t>
    </rPh>
    <phoneticPr fontId="2"/>
  </si>
  <si>
    <t>エンドウ</t>
    <phoneticPr fontId="2"/>
  </si>
  <si>
    <t>ユキ</t>
    <phoneticPr fontId="2"/>
  </si>
  <si>
    <t>佐藤</t>
    <rPh sb="0" eb="2">
      <t>サトウ</t>
    </rPh>
    <phoneticPr fontId="2"/>
  </si>
  <si>
    <t>和珂</t>
    <rPh sb="0" eb="1">
      <t>ワ</t>
    </rPh>
    <rPh sb="1" eb="2">
      <t>カ</t>
    </rPh>
    <phoneticPr fontId="2"/>
  </si>
  <si>
    <t>サトウ</t>
    <phoneticPr fontId="2"/>
  </si>
  <si>
    <t>ヨリカ</t>
    <phoneticPr fontId="2"/>
  </si>
  <si>
    <t>菊池</t>
    <rPh sb="0" eb="2">
      <t>キクチ</t>
    </rPh>
    <phoneticPr fontId="2"/>
  </si>
  <si>
    <t>結菜</t>
    <rPh sb="0" eb="1">
      <t>ムス</t>
    </rPh>
    <rPh sb="1" eb="2">
      <t>ナ</t>
    </rPh>
    <phoneticPr fontId="2"/>
  </si>
  <si>
    <t>キクチ</t>
    <phoneticPr fontId="2"/>
  </si>
  <si>
    <t>ユナ</t>
    <phoneticPr fontId="2"/>
  </si>
  <si>
    <t>県大会出場を目標にこの夏、いつも以上に練習をしてきました。
自分たちの成長を信じて、まずは１勝できるように、チーム一丸となってがんばります。</t>
    <rPh sb="0" eb="1">
      <t>ケン</t>
    </rPh>
    <rPh sb="1" eb="3">
      <t>タイカイ</t>
    </rPh>
    <rPh sb="3" eb="5">
      <t>シュツジョウ</t>
    </rPh>
    <rPh sb="6" eb="8">
      <t>モクヒョウ</t>
    </rPh>
    <rPh sb="11" eb="12">
      <t>ナツ</t>
    </rPh>
    <rPh sb="16" eb="18">
      <t>イジョウ</t>
    </rPh>
    <rPh sb="19" eb="21">
      <t>レンシュウ</t>
    </rPh>
    <rPh sb="30" eb="32">
      <t>ジブン</t>
    </rPh>
    <rPh sb="35" eb="37">
      <t>セイチョウ</t>
    </rPh>
    <rPh sb="38" eb="39">
      <t>シン</t>
    </rPh>
    <rPh sb="46" eb="47">
      <t>ショウ</t>
    </rPh>
    <rPh sb="57" eb="59">
      <t>イチガン</t>
    </rPh>
    <phoneticPr fontId="2"/>
  </si>
  <si>
    <t>サトウ</t>
    <phoneticPr fontId="2"/>
  </si>
  <si>
    <t>ヨシカズ</t>
    <phoneticPr fontId="2"/>
  </si>
  <si>
    <t>佐藤</t>
    <rPh sb="0" eb="2">
      <t>サトウ</t>
    </rPh>
    <phoneticPr fontId="2"/>
  </si>
  <si>
    <t>由和</t>
    <rPh sb="0" eb="2">
      <t>ヨシカズ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</si>
</sst>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  <pageSetUpPr fitToPage="1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431767487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21004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202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206</v>
      </c>
      <c r="D7" s="135"/>
      <c r="E7" s="110" t="s">
        <v>207</v>
      </c>
      <c r="F7" s="111"/>
      <c r="G7" s="92">
        <v>504419205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 t="s">
        <v>216</v>
      </c>
      <c r="S7" s="108"/>
      <c r="T7" s="108"/>
      <c r="U7" s="108"/>
      <c r="V7" s="50" t="s">
        <v>73</v>
      </c>
      <c r="W7" s="107" t="s">
        <v>258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253</v>
      </c>
      <c r="AM7" s="146"/>
      <c r="AN7" s="146"/>
      <c r="AO7" s="146"/>
      <c r="AP7" s="146"/>
      <c r="AQ7" s="146"/>
      <c r="AR7" s="146"/>
      <c r="AS7" s="59" t="s">
        <v>75</v>
      </c>
      <c r="AT7" s="259">
        <v>73</v>
      </c>
    </row>
    <row r="8" spans="1:51" ht="18" customHeight="1">
      <c r="A8" s="99"/>
      <c r="B8" s="100"/>
      <c r="C8" s="137" t="s">
        <v>204</v>
      </c>
      <c r="D8" s="138"/>
      <c r="E8" s="139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257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254</v>
      </c>
      <c r="AL8" s="150"/>
      <c r="AM8" s="150"/>
      <c r="AN8" s="150"/>
      <c r="AO8" s="60" t="s">
        <v>76</v>
      </c>
      <c r="AP8" s="150" t="s">
        <v>255</v>
      </c>
      <c r="AQ8" s="150"/>
      <c r="AR8" s="150"/>
      <c r="AS8" s="151"/>
      <c r="AT8" s="259"/>
    </row>
    <row r="9" spans="1:51" ht="14.45" customHeight="1">
      <c r="A9" s="99" t="s">
        <v>150</v>
      </c>
      <c r="B9" s="100"/>
      <c r="C9" s="134" t="s">
        <v>210</v>
      </c>
      <c r="D9" s="135"/>
      <c r="E9" s="110" t="s">
        <v>211</v>
      </c>
      <c r="F9" s="111"/>
      <c r="G9" s="92">
        <v>513662232</v>
      </c>
      <c r="H9" s="92"/>
      <c r="I9" s="92"/>
      <c r="J9" s="92">
        <v>27456</v>
      </c>
      <c r="K9" s="92"/>
      <c r="L9" s="92"/>
      <c r="M9" s="92"/>
      <c r="N9" s="92"/>
      <c r="O9" s="92"/>
      <c r="P9" s="89" t="s">
        <v>72</v>
      </c>
      <c r="Q9" s="90"/>
      <c r="R9" s="108" t="s">
        <v>216</v>
      </c>
      <c r="S9" s="108"/>
      <c r="T9" s="108"/>
      <c r="U9" s="108"/>
      <c r="V9" s="50" t="s">
        <v>73</v>
      </c>
      <c r="W9" s="107" t="s">
        <v>217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219</v>
      </c>
      <c r="AM9" s="146"/>
      <c r="AN9" s="146"/>
      <c r="AO9" s="146"/>
      <c r="AP9" s="146"/>
      <c r="AQ9" s="146"/>
      <c r="AR9" s="146"/>
      <c r="AS9" s="59" t="s">
        <v>194</v>
      </c>
      <c r="AT9" s="260">
        <v>37</v>
      </c>
    </row>
    <row r="10" spans="1:51" ht="18" customHeight="1">
      <c r="A10" s="99"/>
      <c r="B10" s="100"/>
      <c r="C10" s="137" t="s">
        <v>208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218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220</v>
      </c>
      <c r="AL10" s="150"/>
      <c r="AM10" s="150"/>
      <c r="AN10" s="150"/>
      <c r="AO10" s="60" t="s">
        <v>195</v>
      </c>
      <c r="AP10" s="150" t="s">
        <v>221</v>
      </c>
      <c r="AQ10" s="150"/>
      <c r="AR10" s="150"/>
      <c r="AS10" s="151"/>
      <c r="AT10" s="260"/>
    </row>
    <row r="11" spans="1:51" ht="14.45" customHeight="1">
      <c r="A11" s="99" t="s">
        <v>151</v>
      </c>
      <c r="B11" s="100"/>
      <c r="C11" s="134" t="s">
        <v>214</v>
      </c>
      <c r="D11" s="135"/>
      <c r="E11" s="110" t="s">
        <v>215</v>
      </c>
      <c r="F11" s="111"/>
      <c r="G11" s="92">
        <v>512505660</v>
      </c>
      <c r="H11" s="92"/>
      <c r="I11" s="92"/>
      <c r="J11" s="92"/>
      <c r="K11" s="92"/>
      <c r="L11" s="92"/>
      <c r="M11" s="92" t="s">
        <v>266</v>
      </c>
      <c r="N11" s="92"/>
      <c r="O11" s="92"/>
      <c r="P11" s="89" t="s">
        <v>72</v>
      </c>
      <c r="Q11" s="90"/>
      <c r="R11" s="108" t="s">
        <v>273</v>
      </c>
      <c r="S11" s="108"/>
      <c r="T11" s="108"/>
      <c r="U11" s="108"/>
      <c r="V11" s="50" t="s">
        <v>73</v>
      </c>
      <c r="W11" s="107" t="s">
        <v>274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270</v>
      </c>
      <c r="AM11" s="146"/>
      <c r="AN11" s="146"/>
      <c r="AO11" s="146"/>
      <c r="AP11" s="146"/>
      <c r="AQ11" s="146"/>
      <c r="AR11" s="146"/>
      <c r="AS11" s="59" t="s">
        <v>194</v>
      </c>
      <c r="AT11" s="260">
        <v>68</v>
      </c>
    </row>
    <row r="12" spans="1:51" ht="18" customHeight="1">
      <c r="A12" s="99"/>
      <c r="B12" s="100"/>
      <c r="C12" s="137" t="s">
        <v>212</v>
      </c>
      <c r="D12" s="138"/>
      <c r="E12" s="139" t="s">
        <v>213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269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271</v>
      </c>
      <c r="AL12" s="150"/>
      <c r="AM12" s="150"/>
      <c r="AN12" s="150"/>
      <c r="AO12" s="60" t="s">
        <v>195</v>
      </c>
      <c r="AP12" s="150" t="s">
        <v>272</v>
      </c>
      <c r="AQ12" s="150"/>
      <c r="AR12" s="150"/>
      <c r="AS12" s="151"/>
      <c r="AT12" s="260"/>
    </row>
    <row r="13" spans="1:51" ht="15" customHeight="1">
      <c r="A13" s="99" t="s">
        <v>152</v>
      </c>
      <c r="B13" s="100"/>
      <c r="C13" s="134" t="s">
        <v>294</v>
      </c>
      <c r="D13" s="135"/>
      <c r="E13" s="110" t="s">
        <v>295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1"/>
    </row>
    <row r="14" spans="1:51" ht="18" customHeight="1">
      <c r="A14" s="99"/>
      <c r="B14" s="100"/>
      <c r="C14" s="137" t="s">
        <v>296</v>
      </c>
      <c r="D14" s="138"/>
      <c r="E14" s="139" t="s">
        <v>297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1"/>
    </row>
    <row r="15" spans="1:51" ht="15" customHeight="1">
      <c r="A15" s="144" t="s">
        <v>166</v>
      </c>
      <c r="B15" s="100"/>
      <c r="C15" s="134" t="s">
        <v>206</v>
      </c>
      <c r="D15" s="135"/>
      <c r="E15" s="110" t="s">
        <v>207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216</v>
      </c>
      <c r="S15" s="108"/>
      <c r="T15" s="108"/>
      <c r="U15" s="108"/>
      <c r="V15" s="49" t="s">
        <v>73</v>
      </c>
      <c r="W15" s="107" t="s">
        <v>265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253</v>
      </c>
      <c r="AM15" s="146"/>
      <c r="AN15" s="146"/>
      <c r="AO15" s="146"/>
      <c r="AP15" s="146"/>
      <c r="AQ15" s="146"/>
      <c r="AR15" s="146"/>
      <c r="AS15" s="59" t="s">
        <v>194</v>
      </c>
      <c r="AT15" s="260">
        <v>73</v>
      </c>
    </row>
    <row r="16" spans="1:51" ht="18" customHeight="1">
      <c r="A16" s="99"/>
      <c r="B16" s="100"/>
      <c r="C16" s="137" t="s">
        <v>204</v>
      </c>
      <c r="D16" s="138"/>
      <c r="E16" s="139" t="s">
        <v>205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257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9" t="s">
        <v>256</v>
      </c>
      <c r="AL16" s="150"/>
      <c r="AM16" s="150"/>
      <c r="AN16" s="150"/>
      <c r="AO16" s="60" t="s">
        <v>195</v>
      </c>
      <c r="AP16" s="150" t="s">
        <v>264</v>
      </c>
      <c r="AQ16" s="150"/>
      <c r="AR16" s="150"/>
      <c r="AS16" s="151"/>
      <c r="AT16" s="260"/>
    </row>
    <row r="17" spans="1:46">
      <c r="A17" s="99" t="s">
        <v>6</v>
      </c>
      <c r="B17" s="100"/>
      <c r="C17" s="156" t="str">
        <f>IF(P16="","",P16)</f>
        <v>千葉県野田市中野台177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04-7124-4167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268</v>
      </c>
      <c r="D21" s="78"/>
      <c r="E21" s="78">
        <v>3471</v>
      </c>
      <c r="F21" s="78"/>
      <c r="G21" s="78">
        <v>9678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267</v>
      </c>
      <c r="C25" s="134" t="s">
        <v>224</v>
      </c>
      <c r="D25" s="135"/>
      <c r="E25" s="110" t="s">
        <v>225</v>
      </c>
      <c r="F25" s="111"/>
      <c r="G25" s="121">
        <v>6</v>
      </c>
      <c r="H25" s="117"/>
      <c r="I25" s="115" t="s">
        <v>259</v>
      </c>
      <c r="J25" s="116"/>
      <c r="K25" s="116"/>
      <c r="L25" s="117"/>
      <c r="M25" s="121">
        <v>512222272</v>
      </c>
      <c r="N25" s="116"/>
      <c r="O25" s="117"/>
      <c r="P25" s="121">
        <v>150</v>
      </c>
      <c r="Q25" s="116"/>
      <c r="R25" s="116"/>
      <c r="S25" s="116"/>
      <c r="T25" s="122"/>
      <c r="U25" s="1"/>
      <c r="V25" s="1"/>
      <c r="W25" s="1"/>
      <c r="X25" s="1"/>
      <c r="Y25" s="124">
        <v>10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222</v>
      </c>
      <c r="D26" s="138"/>
      <c r="E26" s="139" t="s">
        <v>223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210</v>
      </c>
      <c r="D27" s="135"/>
      <c r="E27" s="110" t="s">
        <v>229</v>
      </c>
      <c r="F27" s="111"/>
      <c r="G27" s="121">
        <v>6</v>
      </c>
      <c r="H27" s="117"/>
      <c r="I27" s="121" t="s">
        <v>260</v>
      </c>
      <c r="J27" s="116"/>
      <c r="K27" s="116"/>
      <c r="L27" s="117"/>
      <c r="M27" s="121">
        <v>512505659</v>
      </c>
      <c r="N27" s="116"/>
      <c r="O27" s="117"/>
      <c r="P27" s="121">
        <v>142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208</v>
      </c>
      <c r="D28" s="138"/>
      <c r="E28" s="139" t="s">
        <v>226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275</v>
      </c>
      <c r="D29" s="135"/>
      <c r="E29" s="110" t="s">
        <v>230</v>
      </c>
      <c r="F29" s="111"/>
      <c r="G29" s="121">
        <v>6</v>
      </c>
      <c r="H29" s="117"/>
      <c r="I29" s="115" t="s">
        <v>261</v>
      </c>
      <c r="J29" s="116"/>
      <c r="K29" s="116"/>
      <c r="L29" s="117"/>
      <c r="M29" s="121">
        <v>511589612</v>
      </c>
      <c r="N29" s="116"/>
      <c r="O29" s="117"/>
      <c r="P29" s="121">
        <v>155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227</v>
      </c>
      <c r="D30" s="138"/>
      <c r="E30" s="138" t="s">
        <v>228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279</v>
      </c>
      <c r="D31" s="135"/>
      <c r="E31" s="110" t="s">
        <v>280</v>
      </c>
      <c r="F31" s="111"/>
      <c r="G31" s="121">
        <v>6</v>
      </c>
      <c r="H31" s="117"/>
      <c r="I31" s="115" t="s">
        <v>259</v>
      </c>
      <c r="J31" s="116"/>
      <c r="K31" s="116"/>
      <c r="L31" s="117"/>
      <c r="M31" s="121">
        <v>516840718</v>
      </c>
      <c r="N31" s="116"/>
      <c r="O31" s="117"/>
      <c r="P31" s="121">
        <v>152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277</v>
      </c>
      <c r="D32" s="138"/>
      <c r="E32" s="139" t="s">
        <v>278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233</v>
      </c>
      <c r="D33" s="135"/>
      <c r="E33" s="110" t="s">
        <v>234</v>
      </c>
      <c r="F33" s="111"/>
      <c r="G33" s="121">
        <v>6</v>
      </c>
      <c r="H33" s="117"/>
      <c r="I33" s="121" t="s">
        <v>260</v>
      </c>
      <c r="J33" s="116"/>
      <c r="K33" s="116"/>
      <c r="L33" s="117"/>
      <c r="M33" s="121">
        <v>514718103</v>
      </c>
      <c r="N33" s="116"/>
      <c r="O33" s="117"/>
      <c r="P33" s="121">
        <v>150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231</v>
      </c>
      <c r="D34" s="138"/>
      <c r="E34" s="139" t="s">
        <v>232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237</v>
      </c>
      <c r="D35" s="135"/>
      <c r="E35" s="110" t="s">
        <v>238</v>
      </c>
      <c r="F35" s="111"/>
      <c r="G35" s="121">
        <v>5</v>
      </c>
      <c r="H35" s="117"/>
      <c r="I35" s="121" t="s">
        <v>260</v>
      </c>
      <c r="J35" s="116"/>
      <c r="K35" s="116"/>
      <c r="L35" s="117"/>
      <c r="M35" s="121">
        <v>514414134</v>
      </c>
      <c r="N35" s="116"/>
      <c r="O35" s="117"/>
      <c r="P35" s="121">
        <v>150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235</v>
      </c>
      <c r="D36" s="138"/>
      <c r="E36" s="139" t="s">
        <v>236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241</v>
      </c>
      <c r="D37" s="135"/>
      <c r="E37" s="110" t="s">
        <v>242</v>
      </c>
      <c r="F37" s="111"/>
      <c r="G37" s="121">
        <v>5</v>
      </c>
      <c r="H37" s="117"/>
      <c r="I37" s="115" t="s">
        <v>262</v>
      </c>
      <c r="J37" s="116"/>
      <c r="K37" s="116"/>
      <c r="L37" s="117"/>
      <c r="M37" s="121">
        <v>513127530</v>
      </c>
      <c r="N37" s="116"/>
      <c r="O37" s="117"/>
      <c r="P37" s="121">
        <v>140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239</v>
      </c>
      <c r="D38" s="138"/>
      <c r="E38" s="139" t="s">
        <v>240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245</v>
      </c>
      <c r="D39" s="135"/>
      <c r="E39" s="110" t="s">
        <v>246</v>
      </c>
      <c r="F39" s="111"/>
      <c r="G39" s="121">
        <v>5</v>
      </c>
      <c r="H39" s="117"/>
      <c r="I39" s="121" t="s">
        <v>260</v>
      </c>
      <c r="J39" s="116"/>
      <c r="K39" s="116"/>
      <c r="L39" s="117"/>
      <c r="M39" s="121">
        <v>513454025</v>
      </c>
      <c r="N39" s="116"/>
      <c r="O39" s="117"/>
      <c r="P39" s="121">
        <v>133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243</v>
      </c>
      <c r="D40" s="138"/>
      <c r="E40" s="139" t="s">
        <v>244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248</v>
      </c>
      <c r="D41" s="135"/>
      <c r="E41" s="110" t="s">
        <v>249</v>
      </c>
      <c r="F41" s="111"/>
      <c r="G41" s="121">
        <v>5</v>
      </c>
      <c r="H41" s="117"/>
      <c r="I41" s="115" t="s">
        <v>262</v>
      </c>
      <c r="J41" s="116"/>
      <c r="K41" s="116"/>
      <c r="L41" s="117"/>
      <c r="M41" s="121">
        <v>513610258</v>
      </c>
      <c r="N41" s="116"/>
      <c r="O41" s="117"/>
      <c r="P41" s="121">
        <v>138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276</v>
      </c>
      <c r="D42" s="138"/>
      <c r="E42" s="139" t="s">
        <v>247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251</v>
      </c>
      <c r="D43" s="135"/>
      <c r="E43" s="110" t="s">
        <v>252</v>
      </c>
      <c r="F43" s="111"/>
      <c r="G43" s="121">
        <v>3</v>
      </c>
      <c r="H43" s="117"/>
      <c r="I43" s="115" t="s">
        <v>262</v>
      </c>
      <c r="J43" s="116"/>
      <c r="K43" s="116"/>
      <c r="L43" s="117"/>
      <c r="M43" s="121">
        <v>514414125</v>
      </c>
      <c r="N43" s="116"/>
      <c r="O43" s="117"/>
      <c r="P43" s="121">
        <v>132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239</v>
      </c>
      <c r="D44" s="138"/>
      <c r="E44" s="139" t="s">
        <v>250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283</v>
      </c>
      <c r="D45" s="135"/>
      <c r="E45" s="110" t="s">
        <v>284</v>
      </c>
      <c r="F45" s="111"/>
      <c r="G45" s="121">
        <v>3</v>
      </c>
      <c r="H45" s="117"/>
      <c r="I45" s="115" t="s">
        <v>263</v>
      </c>
      <c r="J45" s="116"/>
      <c r="K45" s="116"/>
      <c r="L45" s="117"/>
      <c r="M45" s="121">
        <v>515864270</v>
      </c>
      <c r="N45" s="116"/>
      <c r="O45" s="117"/>
      <c r="P45" s="121">
        <v>131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281</v>
      </c>
      <c r="D46" s="138"/>
      <c r="E46" s="139" t="s">
        <v>282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287</v>
      </c>
      <c r="D47" s="135"/>
      <c r="E47" s="110" t="s">
        <v>288</v>
      </c>
      <c r="F47" s="111"/>
      <c r="G47" s="121">
        <v>2</v>
      </c>
      <c r="H47" s="117"/>
      <c r="I47" s="121" t="s">
        <v>260</v>
      </c>
      <c r="J47" s="116"/>
      <c r="K47" s="116"/>
      <c r="L47" s="117"/>
      <c r="M47" s="121">
        <v>514718096</v>
      </c>
      <c r="N47" s="116"/>
      <c r="O47" s="117"/>
      <c r="P47" s="121">
        <v>130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285</v>
      </c>
      <c r="D48" s="177"/>
      <c r="E48" s="178" t="s">
        <v>286</v>
      </c>
      <c r="F48" s="179"/>
      <c r="G48" s="171"/>
      <c r="H48" s="172"/>
      <c r="I48" s="118"/>
      <c r="J48" s="119"/>
      <c r="K48" s="119"/>
      <c r="L48" s="120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>
        <v>13</v>
      </c>
      <c r="C49" s="242" t="s">
        <v>291</v>
      </c>
      <c r="D49" s="243"/>
      <c r="E49" s="244" t="s">
        <v>292</v>
      </c>
      <c r="F49" s="245"/>
      <c r="G49" s="231">
        <v>2</v>
      </c>
      <c r="H49" s="233"/>
      <c r="I49" s="252" t="s">
        <v>262</v>
      </c>
      <c r="J49" s="232"/>
      <c r="K49" s="232"/>
      <c r="L49" s="233"/>
      <c r="M49" s="231">
        <v>515864280</v>
      </c>
      <c r="N49" s="232"/>
      <c r="O49" s="233"/>
      <c r="P49" s="231">
        <v>125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6" t="s">
        <v>289</v>
      </c>
      <c r="D50" s="247"/>
      <c r="E50" s="248" t="s">
        <v>290</v>
      </c>
      <c r="F50" s="249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>
        <v>14</v>
      </c>
      <c r="C51" s="242"/>
      <c r="D51" s="243"/>
      <c r="E51" s="244"/>
      <c r="F51" s="245"/>
      <c r="G51" s="231"/>
      <c r="H51" s="233"/>
      <c r="I51" s="252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/>
      <c r="D52" s="257"/>
      <c r="E52" s="257"/>
      <c r="F52" s="258"/>
      <c r="G52" s="250"/>
      <c r="H52" s="251"/>
      <c r="I52" s="250"/>
      <c r="J52" s="253"/>
      <c r="K52" s="253"/>
      <c r="L52" s="251"/>
      <c r="M52" s="250"/>
      <c r="N52" s="253"/>
      <c r="O52" s="251"/>
      <c r="P52" s="250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293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2">
        <f>LEN(A55)</f>
        <v>70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074" yWindow="432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8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Q17" sqref="Q1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野田バイオレット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431767487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澤田　美智子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504419205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2</v>
      </c>
      <c r="B9" s="265"/>
      <c r="C9" s="277" t="str">
        <f>IF(入力!C10="","",入力!C10&amp;"　"&amp;入力!E10)</f>
        <v>佐藤　由和</v>
      </c>
      <c r="D9" s="278"/>
      <c r="E9" s="278"/>
      <c r="F9" s="278"/>
      <c r="G9" s="267">
        <f>IF(入力!G9="","",入力!G9)</f>
        <v>513662232</v>
      </c>
      <c r="H9" s="267"/>
      <c r="I9" s="267"/>
      <c r="J9" s="267">
        <f>IF(入力!J9="","",入力!J9)</f>
        <v>27456</v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3</v>
      </c>
      <c r="B11" s="265"/>
      <c r="C11" s="277" t="str">
        <f>IF(入力!C12="","",入力!C12&amp;"　"&amp;入力!E12)</f>
        <v>小坂　裕</v>
      </c>
      <c r="D11" s="278"/>
      <c r="E11" s="278"/>
      <c r="F11" s="278"/>
      <c r="G11" s="267">
        <f>IF(入力!G11="","",入力!G11)</f>
        <v>512505660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>091-C0183783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佐藤　由和</v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澤田　美智子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5" t="s">
        <v>6</v>
      </c>
      <c r="B17" s="265"/>
      <c r="C17" s="268" t="str">
        <f>IF(入力!C17="","",入力!C17&amp;"　"&amp;入力!E17)</f>
        <v>千葉県野田市中野台177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04-7124-4167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090－3471－9678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深津　愛來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野田市立福田第一小学校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512222272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佐藤　二和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野田市立宮崎小学校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512505659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張ヶ谷　美鈴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野田市立中央小学校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511589612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鈴木　みま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野田市立福田第一小学校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516840718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飯島　夏妃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野田市立宮崎小学校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514718103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渡辺　未栞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野田市立宮崎小学校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514414134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島村　陽咲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野田市立清水台小学校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513127530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大橋　幸華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野田市立宮崎小学校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513454025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菊池　美結</v>
      </c>
      <c r="D41" s="278"/>
      <c r="E41" s="278"/>
      <c r="F41" s="278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野田市立清水台小学校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513610258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島村　彩乃</v>
      </c>
      <c r="D43" s="278"/>
      <c r="E43" s="278"/>
      <c r="F43" s="278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野田市立清水台小学校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514414125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遠藤　釉稀</v>
      </c>
      <c r="D45" s="278"/>
      <c r="E45" s="278"/>
      <c r="F45" s="278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野田市立柳沢小学校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515864270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佐藤　和珂</v>
      </c>
      <c r="D47" s="278"/>
      <c r="E47" s="278"/>
      <c r="F47" s="278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野田市立宮崎小学校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514718096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3" zoomScaleNormal="100" zoomScaleSheetLayoutView="100" workbookViewId="0">
      <selection activeCell="Q31" sqref="Q31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4"/>
      <c r="AW1" s="304"/>
      <c r="AX1" s="4" t="s">
        <v>28</v>
      </c>
      <c r="AY1" s="5"/>
      <c r="AZ1" s="304"/>
      <c r="BA1" s="304"/>
      <c r="BB1" s="4" t="s">
        <v>29</v>
      </c>
      <c r="BC1" s="5"/>
      <c r="BD1" s="304"/>
      <c r="BE1" s="30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5" t="s">
        <v>65</v>
      </c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2" t="s">
        <v>32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5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7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2">
        <v>36</v>
      </c>
      <c r="I12" s="343"/>
      <c r="J12" s="344"/>
      <c r="K12" s="4"/>
    </row>
    <row r="13" spans="1:60" ht="13.5" customHeight="1">
      <c r="F13" s="4" t="s">
        <v>35</v>
      </c>
      <c r="G13" s="4"/>
      <c r="H13" s="345"/>
      <c r="I13" s="346"/>
      <c r="J13" s="34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1" t="s">
        <v>37</v>
      </c>
      <c r="D16" s="316"/>
      <c r="E16" s="316"/>
      <c r="F16" s="316"/>
      <c r="G16" s="317"/>
      <c r="H16" s="340" t="s">
        <v>66</v>
      </c>
      <c r="I16" s="341"/>
      <c r="J16" s="341"/>
      <c r="K16" s="316" t="str">
        <f>IF(入力!C2="","",入力!C2)</f>
        <v>ノダバイオレット</v>
      </c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7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07" t="s">
        <v>38</v>
      </c>
      <c r="AK16" s="308"/>
      <c r="AL16" s="308"/>
      <c r="AM16" s="309"/>
      <c r="AN16" s="334" t="str">
        <f>IF(入力!P3="","",入力!P3)</f>
        <v>野田市</v>
      </c>
      <c r="AO16" s="335"/>
      <c r="AP16" s="335"/>
      <c r="AQ16" s="335"/>
      <c r="AR16" s="335"/>
      <c r="AS16" s="335"/>
      <c r="AT16" s="308" t="s">
        <v>68</v>
      </c>
      <c r="AU16" s="309"/>
      <c r="AV16" s="315" t="s">
        <v>39</v>
      </c>
      <c r="AW16" s="316"/>
      <c r="AX16" s="316"/>
      <c r="AY16" s="317"/>
      <c r="AZ16" s="322" t="str">
        <f>IF(入力!P5="","",入力!P5)</f>
        <v>東武野田</v>
      </c>
      <c r="BA16" s="323"/>
      <c r="BB16" s="323"/>
      <c r="BC16" s="323"/>
      <c r="BD16" s="323"/>
      <c r="BE16" s="323"/>
      <c r="BF16" s="374" t="s">
        <v>40</v>
      </c>
    </row>
    <row r="17" spans="3:58" ht="4.5" customHeight="1">
      <c r="C17" s="372"/>
      <c r="D17" s="319"/>
      <c r="E17" s="319"/>
      <c r="F17" s="319"/>
      <c r="G17" s="320"/>
      <c r="H17" s="332" t="str">
        <f>IF(入力!C3="","",入力!C3)</f>
        <v>野田バイオレット</v>
      </c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28" t="str">
        <f>IF(入力!J3="","","("&amp;入力!J3&amp;")")</f>
        <v>(女子)</v>
      </c>
      <c r="V17" s="328"/>
      <c r="W17" s="328"/>
      <c r="X17" s="329"/>
      <c r="Y17" s="356">
        <f>IF(入力!C4="","",入力!C4)</f>
        <v>431767487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10"/>
      <c r="AK17" s="311"/>
      <c r="AL17" s="311"/>
      <c r="AM17" s="312"/>
      <c r="AN17" s="336"/>
      <c r="AO17" s="337"/>
      <c r="AP17" s="337"/>
      <c r="AQ17" s="337"/>
      <c r="AR17" s="337"/>
      <c r="AS17" s="337"/>
      <c r="AT17" s="311"/>
      <c r="AU17" s="312"/>
      <c r="AV17" s="318"/>
      <c r="AW17" s="319"/>
      <c r="AX17" s="319"/>
      <c r="AY17" s="320"/>
      <c r="AZ17" s="324"/>
      <c r="BA17" s="325"/>
      <c r="BB17" s="325"/>
      <c r="BC17" s="325"/>
      <c r="BD17" s="325"/>
      <c r="BE17" s="325"/>
      <c r="BF17" s="375"/>
    </row>
    <row r="18" spans="3:58" ht="16.5" customHeight="1">
      <c r="C18" s="373"/>
      <c r="D18" s="297"/>
      <c r="E18" s="297"/>
      <c r="F18" s="297"/>
      <c r="G18" s="321"/>
      <c r="H18" s="300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30"/>
      <c r="V18" s="330"/>
      <c r="W18" s="330"/>
      <c r="X18" s="331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13"/>
      <c r="AK18" s="303"/>
      <c r="AL18" s="303"/>
      <c r="AM18" s="314"/>
      <c r="AN18" s="338"/>
      <c r="AO18" s="339"/>
      <c r="AP18" s="339"/>
      <c r="AQ18" s="339"/>
      <c r="AR18" s="339"/>
      <c r="AS18" s="339"/>
      <c r="AT18" s="303"/>
      <c r="AU18" s="314"/>
      <c r="AV18" s="298"/>
      <c r="AW18" s="297"/>
      <c r="AX18" s="297"/>
      <c r="AY18" s="321"/>
      <c r="AZ18" s="326" t="str">
        <f>IF(入力!AE5="","",入力!AE5)</f>
        <v>野田市</v>
      </c>
      <c r="BA18" s="327"/>
      <c r="BB18" s="327"/>
      <c r="BC18" s="327"/>
      <c r="BD18" s="327"/>
      <c r="BE18" s="327"/>
      <c r="BF18" s="13" t="s">
        <v>41</v>
      </c>
    </row>
    <row r="19" spans="3:58" ht="15" customHeight="1">
      <c r="C19" s="351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286" t="s">
        <v>42</v>
      </c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 t="s">
        <v>69</v>
      </c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 t="s">
        <v>70</v>
      </c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306"/>
    </row>
    <row r="20" spans="3:58" ht="15" customHeight="1">
      <c r="C20" s="285" t="s">
        <v>43</v>
      </c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4" t="str">
        <f>IF(入力!J7="","",入力!J7)</f>
        <v/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>
        <f>IF(入力!J9="","",入力!J9)</f>
        <v>27456</v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 t="str">
        <f>IF(入力!J11="","",入力!J11)</f>
        <v/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5"/>
    </row>
    <row r="21" spans="3:58" ht="15" customHeight="1">
      <c r="C21" s="285" t="s">
        <v>44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4" t="str">
        <f>IF(入力!M7="","",入力!M7)</f>
        <v/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 t="str">
        <f>IF(入力!M11="","",入力!M11)</f>
        <v>091-C0183783</v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5"/>
    </row>
    <row r="22" spans="3:58" ht="12" customHeight="1">
      <c r="C22" s="379" t="s">
        <v>71</v>
      </c>
      <c r="D22" s="380"/>
      <c r="E22" s="380"/>
      <c r="F22" s="380"/>
      <c r="G22" s="381"/>
      <c r="H22" s="382" t="str">
        <f>IF(入力!C7="","",入力!C7&amp;"　"&amp;入力!E7)</f>
        <v>サワダ　ミチコ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96" t="s">
        <v>45</v>
      </c>
      <c r="S22" s="287"/>
      <c r="T22" s="289">
        <f>IF(入力!AT7="","",入力!AT7)</f>
        <v>73</v>
      </c>
      <c r="U22" s="290"/>
      <c r="V22" s="291"/>
      <c r="W22" s="296" t="s">
        <v>46</v>
      </c>
      <c r="X22" s="296"/>
      <c r="Y22" s="296"/>
      <c r="Z22" s="14" t="s">
        <v>72</v>
      </c>
      <c r="AA22" s="15"/>
      <c r="AB22" s="287" t="str">
        <f>IF(入力!R7="","",入力!R7)</f>
        <v>278</v>
      </c>
      <c r="AC22" s="287"/>
      <c r="AD22" s="287"/>
      <c r="AE22" s="287"/>
      <c r="AF22" s="16" t="s">
        <v>73</v>
      </c>
      <c r="AG22" s="287" t="str">
        <f>IF(入力!W7="","",入力!W7)</f>
        <v>0035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96" t="s">
        <v>47</v>
      </c>
      <c r="AV22" s="287"/>
      <c r="AW22" s="287"/>
      <c r="AX22" s="17" t="s">
        <v>74</v>
      </c>
      <c r="AY22" s="287" t="str">
        <f>IF(入力!AL7="","",入力!AL7)</f>
        <v>04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3" t="s">
        <v>48</v>
      </c>
      <c r="D23" s="297"/>
      <c r="E23" s="297"/>
      <c r="F23" s="297"/>
      <c r="G23" s="321"/>
      <c r="H23" s="348" t="str">
        <f>IF(入力!C8="","",入力!C8&amp;"　"&amp;入力!E8)</f>
        <v>澤田　美智子</v>
      </c>
      <c r="I23" s="349"/>
      <c r="J23" s="349"/>
      <c r="K23" s="349"/>
      <c r="L23" s="349"/>
      <c r="M23" s="349"/>
      <c r="N23" s="349"/>
      <c r="O23" s="349"/>
      <c r="P23" s="349"/>
      <c r="Q23" s="350"/>
      <c r="R23" s="297"/>
      <c r="S23" s="297"/>
      <c r="T23" s="292"/>
      <c r="U23" s="293"/>
      <c r="V23" s="294"/>
      <c r="W23" s="303"/>
      <c r="X23" s="303"/>
      <c r="Y23" s="303"/>
      <c r="Z23" s="300" t="str">
        <f>IF(入力!P8="","",入力!P8)</f>
        <v>千葉県野田市中野台177</v>
      </c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02"/>
      <c r="AU23" s="297"/>
      <c r="AV23" s="297"/>
      <c r="AW23" s="297"/>
      <c r="AX23" s="298" t="str">
        <f>IF(入力!AK8="","",入力!AK8)</f>
        <v>7124</v>
      </c>
      <c r="AY23" s="297"/>
      <c r="AZ23" s="297"/>
      <c r="BA23" s="297"/>
      <c r="BB23" s="19" t="s">
        <v>76</v>
      </c>
      <c r="BC23" s="297" t="str">
        <f>IF(入力!AP8="","",入力!AP8)</f>
        <v>4167</v>
      </c>
      <c r="BD23" s="297"/>
      <c r="BE23" s="297"/>
      <c r="BF23" s="299"/>
    </row>
    <row r="24" spans="3:58" ht="12" customHeight="1">
      <c r="C24" s="379" t="s">
        <v>77</v>
      </c>
      <c r="D24" s="380"/>
      <c r="E24" s="380"/>
      <c r="F24" s="380"/>
      <c r="G24" s="381"/>
      <c r="H24" s="382" t="str">
        <f>IF(入力!C9="","",入力!C9&amp;"　"&amp;入力!E9)</f>
        <v>サトウ　ヨシカズ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96" t="s">
        <v>45</v>
      </c>
      <c r="S24" s="287"/>
      <c r="T24" s="289">
        <f>IF(入力!AT9="","",入力!AT9)</f>
        <v>37</v>
      </c>
      <c r="U24" s="290"/>
      <c r="V24" s="291"/>
      <c r="W24" s="296" t="s">
        <v>46</v>
      </c>
      <c r="X24" s="296"/>
      <c r="Y24" s="296"/>
      <c r="Z24" s="14" t="s">
        <v>72</v>
      </c>
      <c r="AA24" s="15"/>
      <c r="AB24" s="287" t="str">
        <f>IF(入力!R9="","",入力!R9)</f>
        <v>278</v>
      </c>
      <c r="AC24" s="287"/>
      <c r="AD24" s="287"/>
      <c r="AE24" s="287"/>
      <c r="AF24" s="16" t="s">
        <v>73</v>
      </c>
      <c r="AG24" s="287" t="str">
        <f>IF(入力!W9="","",入力!W9)</f>
        <v>0026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96" t="s">
        <v>47</v>
      </c>
      <c r="AV24" s="287"/>
      <c r="AW24" s="287"/>
      <c r="AX24" s="17" t="s">
        <v>74</v>
      </c>
      <c r="AY24" s="287" t="str">
        <f>IF(入力!AL9="","",入力!AL9)</f>
        <v>090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3" t="s">
        <v>78</v>
      </c>
      <c r="D25" s="297"/>
      <c r="E25" s="297"/>
      <c r="F25" s="297"/>
      <c r="G25" s="321"/>
      <c r="H25" s="348" t="str">
        <f>IF(入力!C10="","",入力!C10&amp;"　"&amp;入力!E10)</f>
        <v>佐藤　由和</v>
      </c>
      <c r="I25" s="349"/>
      <c r="J25" s="349"/>
      <c r="K25" s="349"/>
      <c r="L25" s="349"/>
      <c r="M25" s="349"/>
      <c r="N25" s="349"/>
      <c r="O25" s="349"/>
      <c r="P25" s="349"/>
      <c r="Q25" s="350"/>
      <c r="R25" s="297"/>
      <c r="S25" s="297"/>
      <c r="T25" s="292"/>
      <c r="U25" s="293"/>
      <c r="V25" s="294"/>
      <c r="W25" s="303"/>
      <c r="X25" s="303"/>
      <c r="Y25" s="303"/>
      <c r="Z25" s="300" t="str">
        <f>IF(入力!P10="","",入力!P10)</f>
        <v>千葉県野田市花井228-1</v>
      </c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02"/>
      <c r="AU25" s="297"/>
      <c r="AV25" s="297"/>
      <c r="AW25" s="297"/>
      <c r="AX25" s="298" t="str">
        <f>IF(入力!AK10="","",入力!AK10)</f>
        <v>8347</v>
      </c>
      <c r="AY25" s="297"/>
      <c r="AZ25" s="297"/>
      <c r="BA25" s="297"/>
      <c r="BB25" s="19" t="s">
        <v>76</v>
      </c>
      <c r="BC25" s="297" t="str">
        <f>IF(入力!AP10="","",入力!AP10)</f>
        <v>5656</v>
      </c>
      <c r="BD25" s="297"/>
      <c r="BE25" s="297"/>
      <c r="BF25" s="299"/>
    </row>
    <row r="26" spans="3:58" ht="12" customHeight="1">
      <c r="C26" s="379" t="s">
        <v>71</v>
      </c>
      <c r="D26" s="380"/>
      <c r="E26" s="380"/>
      <c r="F26" s="380"/>
      <c r="G26" s="381"/>
      <c r="H26" s="382" t="str">
        <f>IF(入力!C11="","",入力!C11&amp;"　"&amp;入力!E11)</f>
        <v>オサカ　ヒロシ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96" t="s">
        <v>45</v>
      </c>
      <c r="S26" s="287"/>
      <c r="T26" s="289">
        <f>IF(入力!AT11="","",入力!AT11)</f>
        <v>68</v>
      </c>
      <c r="U26" s="290"/>
      <c r="V26" s="291"/>
      <c r="W26" s="296" t="s">
        <v>46</v>
      </c>
      <c r="X26" s="296"/>
      <c r="Y26" s="296"/>
      <c r="Z26" s="14" t="s">
        <v>72</v>
      </c>
      <c r="AA26" s="15"/>
      <c r="AB26" s="287" t="str">
        <f>IF(入力!R11="","",入力!R11)</f>
        <v>278</v>
      </c>
      <c r="AC26" s="287"/>
      <c r="AD26" s="287"/>
      <c r="AE26" s="287"/>
      <c r="AF26" s="16" t="s">
        <v>73</v>
      </c>
      <c r="AG26" s="287" t="str">
        <f>IF(入力!W11="","",入力!W11)</f>
        <v>0055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96" t="s">
        <v>47</v>
      </c>
      <c r="AV26" s="287"/>
      <c r="AW26" s="287"/>
      <c r="AX26" s="17" t="s">
        <v>74</v>
      </c>
      <c r="AY26" s="287" t="str">
        <f>IF(入力!AL11="","",入力!AL11)</f>
        <v>04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3" t="s">
        <v>79</v>
      </c>
      <c r="D27" s="297"/>
      <c r="E27" s="297"/>
      <c r="F27" s="297"/>
      <c r="G27" s="321"/>
      <c r="H27" s="348" t="str">
        <f>IF(入力!C12="","",入力!C12&amp;"　"&amp;入力!E12)</f>
        <v>小坂　裕</v>
      </c>
      <c r="I27" s="349"/>
      <c r="J27" s="349"/>
      <c r="K27" s="349"/>
      <c r="L27" s="349"/>
      <c r="M27" s="349"/>
      <c r="N27" s="349"/>
      <c r="O27" s="349"/>
      <c r="P27" s="349"/>
      <c r="Q27" s="350"/>
      <c r="R27" s="297"/>
      <c r="S27" s="297"/>
      <c r="T27" s="292"/>
      <c r="U27" s="293"/>
      <c r="V27" s="294"/>
      <c r="W27" s="303"/>
      <c r="X27" s="303"/>
      <c r="Y27" s="303"/>
      <c r="Z27" s="300" t="str">
        <f>IF(入力!P12="","",入力!P12)</f>
        <v>野田市岩名1815-45</v>
      </c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2"/>
      <c r="AU27" s="297"/>
      <c r="AV27" s="297"/>
      <c r="AW27" s="297"/>
      <c r="AX27" s="298" t="str">
        <f>IF(入力!AK12="","",入力!AK12)</f>
        <v>7124</v>
      </c>
      <c r="AY27" s="297"/>
      <c r="AZ27" s="297"/>
      <c r="BA27" s="297"/>
      <c r="BB27" s="19" t="s">
        <v>76</v>
      </c>
      <c r="BC27" s="297" t="str">
        <f>IF(入力!AP12="","",入力!AP12)</f>
        <v>9844</v>
      </c>
      <c r="BD27" s="297"/>
      <c r="BE27" s="297"/>
      <c r="BF27" s="299"/>
    </row>
    <row r="28" spans="3:58" ht="12" customHeight="1">
      <c r="C28" s="379" t="s">
        <v>71</v>
      </c>
      <c r="D28" s="380"/>
      <c r="E28" s="380"/>
      <c r="F28" s="380"/>
      <c r="G28" s="381"/>
      <c r="H28" s="382" t="str">
        <f>IF(入力!C15="","",入力!C15&amp;"　"&amp;入力!E15)</f>
        <v>サワダ　ミチコ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96" t="s">
        <v>45</v>
      </c>
      <c r="S28" s="287"/>
      <c r="T28" s="289">
        <f>IF(入力!AT15="","",入力!AT15)</f>
        <v>73</v>
      </c>
      <c r="U28" s="290"/>
      <c r="V28" s="291"/>
      <c r="W28" s="296" t="s">
        <v>46</v>
      </c>
      <c r="X28" s="296"/>
      <c r="Y28" s="296"/>
      <c r="Z28" s="14" t="s">
        <v>72</v>
      </c>
      <c r="AA28" s="15"/>
      <c r="AB28" s="287" t="str">
        <f>IF(入力!R15="","",入力!R15)</f>
        <v>278</v>
      </c>
      <c r="AC28" s="287"/>
      <c r="AD28" s="287"/>
      <c r="AE28" s="287"/>
      <c r="AF28" s="16" t="s">
        <v>73</v>
      </c>
      <c r="AG28" s="287" t="str">
        <f>IF(入力!W15="","",入力!W15)</f>
        <v>0035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96" t="s">
        <v>47</v>
      </c>
      <c r="AV28" s="287"/>
      <c r="AW28" s="287"/>
      <c r="AX28" s="17" t="s">
        <v>74</v>
      </c>
      <c r="AY28" s="287" t="str">
        <f>IF(入力!AL15="","",入力!AL15)</f>
        <v>04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6" t="s">
        <v>49</v>
      </c>
      <c r="D29" s="377"/>
      <c r="E29" s="377"/>
      <c r="F29" s="377"/>
      <c r="G29" s="378"/>
      <c r="H29" s="387" t="str">
        <f>IF(入力!C16="","",入力!C16&amp;"　"&amp;入力!E16)</f>
        <v>澤田　美智子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77"/>
      <c r="S29" s="377"/>
      <c r="T29" s="384"/>
      <c r="U29" s="385"/>
      <c r="V29" s="386"/>
      <c r="W29" s="383"/>
      <c r="X29" s="383"/>
      <c r="Y29" s="383"/>
      <c r="Z29" s="400" t="str">
        <f>IF(入力!P16="","",入力!P16)</f>
        <v>千葉県野田市中野台177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77"/>
      <c r="AV29" s="377"/>
      <c r="AW29" s="377"/>
      <c r="AX29" s="403" t="str">
        <f>IF(入力!AK16="","",入力!AK16)</f>
        <v>7124</v>
      </c>
      <c r="AY29" s="377"/>
      <c r="AZ29" s="377"/>
      <c r="BA29" s="377"/>
      <c r="BB29" s="73" t="s">
        <v>76</v>
      </c>
      <c r="BC29" s="377" t="str">
        <f>IF(入力!AP16="","",入力!AP16)</f>
        <v>4167</v>
      </c>
      <c r="BD29" s="377"/>
      <c r="BE29" s="377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 t="str">
        <f>IF(入力!B25="","",入力!B25)</f>
        <v>①</v>
      </c>
      <c r="D34" s="419"/>
      <c r="E34" s="420"/>
      <c r="F34" s="405" t="str">
        <f>IF(入力!C26="","",入力!C25&amp;"　"&amp;入力!E25&amp;"
"&amp;入力!C26&amp;"　"&amp;入力!E26)</f>
        <v>フカツ　アイラ
深津　愛來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6</v>
      </c>
      <c r="R34" s="393"/>
      <c r="S34" s="394"/>
      <c r="T34" s="411" t="str">
        <f>IF(入力!I25="","",入力!I25)</f>
        <v>野田市立福田第一小学校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512222272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150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サトウ　ツグカ
佐藤　二和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6</v>
      </c>
      <c r="R36" s="393"/>
      <c r="S36" s="394"/>
      <c r="T36" s="411" t="str">
        <f>IF(入力!I27="","",入力!I27)</f>
        <v>野田市立宮崎小学校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512505659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142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ハリガヤ　ミレイ
張ヶ谷　美鈴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6</v>
      </c>
      <c r="R38" s="393"/>
      <c r="S38" s="394"/>
      <c r="T38" s="411" t="str">
        <f>IF(入力!I29="","",入力!I29)</f>
        <v>野田市立中央小学校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511589612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155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スズキ　ミマ
鈴木　みま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6</v>
      </c>
      <c r="R40" s="393"/>
      <c r="S40" s="394"/>
      <c r="T40" s="411" t="str">
        <f>IF(入力!I31="","",入力!I31)</f>
        <v>野田市立福田第一小学校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516840718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152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イイジマ　ナツキ
飯島　夏妃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6</v>
      </c>
      <c r="R42" s="393"/>
      <c r="S42" s="394"/>
      <c r="T42" s="411" t="str">
        <f>IF(入力!I33="","",入力!I33)</f>
        <v>野田市立宮崎小学校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514718103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150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ワタナベ　ミシオ
渡辺　未栞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5</v>
      </c>
      <c r="R44" s="393"/>
      <c r="S44" s="394"/>
      <c r="T44" s="411" t="str">
        <f>IF(入力!I35="","",入力!I35)</f>
        <v>野田市立宮崎小学校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514414134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150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シマムラ　ヒサキ
島村　陽咲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5</v>
      </c>
      <c r="R46" s="393"/>
      <c r="S46" s="394"/>
      <c r="T46" s="411" t="str">
        <f>IF(入力!I37="","",入力!I37)</f>
        <v>野田市立清水台小学校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513127530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140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>オオハシ　サヤカ
大橋　幸華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>
        <f>IF(入力!G39="","",入力!G39)</f>
        <v>5</v>
      </c>
      <c r="R48" s="393"/>
      <c r="S48" s="394"/>
      <c r="T48" s="411" t="str">
        <f>IF(入力!I39="","",入力!I39)</f>
        <v>野田市立宮崎小学校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513454025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133</v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>
        <f>IF(入力!B41="","",入力!B41)</f>
        <v>9</v>
      </c>
      <c r="D50" s="419"/>
      <c r="E50" s="420"/>
      <c r="F50" s="405" t="str">
        <f>IF(入力!C42="","",入力!C41&amp;"　"&amp;入力!E41&amp;"
"&amp;入力!C42&amp;"　"&amp;入力!E42)</f>
        <v>キクチ　ミユ
菊池　美結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>
        <f>IF(入力!G41="","",入力!G41)</f>
        <v>5</v>
      </c>
      <c r="R50" s="393"/>
      <c r="S50" s="394"/>
      <c r="T50" s="411" t="str">
        <f>IF(入力!I41="","",入力!I41)</f>
        <v>野田市立清水台小学校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513610258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138</v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>
        <f>IF(入力!B43="","",入力!B43)</f>
        <v>10</v>
      </c>
      <c r="D52" s="419"/>
      <c r="E52" s="420"/>
      <c r="F52" s="405" t="str">
        <f>IF(入力!C44="","",入力!C43&amp;"　"&amp;入力!E43&amp;"
"&amp;入力!C44&amp;"　"&amp;入力!E44)</f>
        <v>シマムラ　アヤノ
島村　彩乃</v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>
        <f>IF(入力!G43="","",入力!G43)</f>
        <v>3</v>
      </c>
      <c r="R52" s="393"/>
      <c r="S52" s="394"/>
      <c r="T52" s="411" t="str">
        <f>IF(入力!I43="","",入力!I43)</f>
        <v>野田市立清水台小学校</v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>
        <f>IF(入力!M43="","",入力!M43)</f>
        <v>514414125</v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>
        <f>IF(入力!P43="","",入力!P43)</f>
        <v>132</v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>
        <f>IF(入力!B45="","",入力!B45)</f>
        <v>11</v>
      </c>
      <c r="D54" s="419"/>
      <c r="E54" s="420"/>
      <c r="F54" s="405" t="str">
        <f>IF(入力!C46="","",入力!C45&amp;"　"&amp;入力!E45&amp;"
"&amp;入力!C46&amp;"　"&amp;入力!E46)</f>
        <v>エンドウ　ユキ
遠藤　釉稀</v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>
        <f>IF(入力!G45="","",入力!G45)</f>
        <v>3</v>
      </c>
      <c r="R54" s="393"/>
      <c r="S54" s="394"/>
      <c r="T54" s="411" t="str">
        <f>IF(入力!I45="","",入力!I45)</f>
        <v>野田市立柳沢小学校</v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>
        <f>IF(入力!M45="","",入力!M45)</f>
        <v>515864270</v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>
        <f>IF(入力!P45="","",入力!P45)</f>
        <v>131</v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>
        <f>IF(入力!B47="","",入力!B47)</f>
        <v>12</v>
      </c>
      <c r="D56" s="419"/>
      <c r="E56" s="420"/>
      <c r="F56" s="405" t="str">
        <f>IF(入力!C48="","",入力!C47&amp;"　"&amp;入力!E47&amp;"
"&amp;入力!C48&amp;"　"&amp;入力!E48)</f>
        <v>サトウ　ヨリカ
佐藤　和珂</v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>
        <f>IF(入力!G47="","",入力!G47)</f>
        <v>2</v>
      </c>
      <c r="R56" s="393"/>
      <c r="S56" s="394"/>
      <c r="T56" s="411" t="str">
        <f>IF(入力!I47="","",入力!I47)</f>
        <v>野田市立宮崎小学校</v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>
        <f>IF(入力!M47="","",入力!M47)</f>
        <v>514718096</v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>
        <f>IF(入力!P47="","",入力!P47)</f>
        <v>130</v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7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野田バイオレット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431767487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澤田　美智子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504419205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佐藤　由和</v>
      </c>
      <c r="D9" s="278"/>
      <c r="E9" s="278"/>
      <c r="F9" s="278"/>
      <c r="G9" s="267">
        <f>IF(入力!G9="","",入力!G9)</f>
        <v>513662232</v>
      </c>
      <c r="H9" s="267"/>
      <c r="I9" s="267"/>
      <c r="J9" s="267">
        <f>IF(入力!J9="","",入力!J9)</f>
        <v>27456</v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小坂　裕</v>
      </c>
      <c r="D11" s="278"/>
      <c r="E11" s="278"/>
      <c r="F11" s="278"/>
      <c r="G11" s="267">
        <f>IF(入力!G11="","",入力!G11)</f>
        <v>512505660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>091-C0183783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佐藤　由和</v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澤田　美智子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5" t="s">
        <v>6</v>
      </c>
      <c r="B17" s="265"/>
      <c r="C17" s="268" t="str">
        <f>IF(入力!C17="","",入力!C17&amp;"　"&amp;入力!E17)</f>
        <v>千葉県野田市中野台177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04-7124-4167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090－3471－9678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深津　愛來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野田市立福田第一小学校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512222272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佐藤　二和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野田市立宮崎小学校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512505659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張ヶ谷　美鈴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野田市立中央小学校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511589612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鈴木　みま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野田市立福田第一小学校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516840718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飯島　夏妃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野田市立宮崎小学校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514718103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渡辺　未栞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野田市立宮崎小学校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514414134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島村　陽咲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野田市立清水台小学校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513127530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大橋　幸華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野田市立宮崎小学校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513454025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菊池　美結</v>
      </c>
      <c r="D41" s="278"/>
      <c r="E41" s="278"/>
      <c r="F41" s="278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野田市立清水台小学校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513610258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島村　彩乃</v>
      </c>
      <c r="D43" s="278"/>
      <c r="E43" s="278"/>
      <c r="F43" s="278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野田市立清水台小学校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514414125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遠藤　釉稀</v>
      </c>
      <c r="D45" s="278"/>
      <c r="E45" s="278"/>
      <c r="F45" s="278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野田市立柳沢小学校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515864270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佐藤　和珂</v>
      </c>
      <c r="D47" s="278"/>
      <c r="E47" s="278"/>
      <c r="F47" s="278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野田市立宮崎小学校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514718096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>
        <f>IF(入力!B49="","",入力!B49)</f>
        <v>13</v>
      </c>
      <c r="C49" s="277" t="str">
        <f>IF(入力!C50="","",入力!C50&amp;"　"&amp;入力!E50)</f>
        <v>菊池　結菜</v>
      </c>
      <c r="D49" s="278"/>
      <c r="E49" s="278"/>
      <c r="F49" s="278"/>
      <c r="G49" s="265">
        <f>IF(入力!G49="","",入力!G49)</f>
        <v>2</v>
      </c>
      <c r="H49" s="265" t="str">
        <f>IF(入力!H49="","",入力!H49)</f>
        <v/>
      </c>
      <c r="I49" s="265" t="str">
        <f>IF(入力!I49="","",入力!I49)</f>
        <v>野田市立清水台小学校</v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>
        <f>IF(入力!M49="","",入力!M49)</f>
        <v>515864280</v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>
        <f>IF(入力!B51="","",入力!B51)</f>
        <v>14</v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R28" sqref="R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野田バイオレット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431767487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澤田　美智子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504419205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佐藤　由和</v>
      </c>
      <c r="D9" s="278"/>
      <c r="E9" s="278"/>
      <c r="F9" s="278"/>
      <c r="G9" s="267">
        <f>IF(入力!G9="","",入力!G9)</f>
        <v>513662232</v>
      </c>
      <c r="H9" s="267"/>
      <c r="I9" s="267"/>
      <c r="J9" s="267">
        <f>IF(入力!J9="","",入力!J9)</f>
        <v>27456</v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小坂　裕</v>
      </c>
      <c r="D11" s="278"/>
      <c r="E11" s="278"/>
      <c r="F11" s="278"/>
      <c r="G11" s="267">
        <f>IF(入力!G11="","",入力!G11)</f>
        <v>512505660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>091-C0183783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佐藤　由和</v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澤田　美智子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5" t="s">
        <v>6</v>
      </c>
      <c r="B17" s="265"/>
      <c r="C17" s="268" t="str">
        <f>IF(入力!C17="","",入力!C17&amp;"　"&amp;入力!E17)</f>
        <v>千葉県野田市中野台177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04-7124-4167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090－3471－9678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深津　愛來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野田市立福田第一小学校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512222272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佐藤　二和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野田市立宮崎小学校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512505659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張ヶ谷　美鈴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野田市立中央小学校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511589612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鈴木　みま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野田市立福田第一小学校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516840718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飯島　夏妃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野田市立宮崎小学校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514718103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渡辺　未栞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野田市立宮崎小学校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514414134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島村　陽咲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野田市立清水台小学校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513127530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大橋　幸華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野田市立宮崎小学校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513454025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菊池　美結</v>
      </c>
      <c r="D41" s="278"/>
      <c r="E41" s="278"/>
      <c r="F41" s="278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野田市立清水台小学校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513610258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島村　彩乃</v>
      </c>
      <c r="D43" s="278"/>
      <c r="E43" s="278"/>
      <c r="F43" s="278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野田市立清水台小学校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514414125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遠藤　釉稀</v>
      </c>
      <c r="D45" s="278"/>
      <c r="E45" s="278"/>
      <c r="F45" s="278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野田市立柳沢小学校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515864270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佐藤　和珂</v>
      </c>
      <c r="D47" s="278"/>
      <c r="E47" s="278"/>
      <c r="F47" s="278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野田市立宮崎小学校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514718096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>
        <f>IF(入力!B49="","",入力!B49)</f>
        <v>13</v>
      </c>
      <c r="C49" s="277" t="str">
        <f>IF(入力!C50="","",入力!C50&amp;"　"&amp;入力!E50)</f>
        <v>菊池　結菜</v>
      </c>
      <c r="D49" s="278"/>
      <c r="E49" s="278"/>
      <c r="F49" s="278"/>
      <c r="G49" s="265">
        <f>IF(入力!G49="","",入力!G49)</f>
        <v>2</v>
      </c>
      <c r="H49" s="265" t="str">
        <f>IF(入力!H49="","",入力!H49)</f>
        <v/>
      </c>
      <c r="I49" s="265" t="str">
        <f>IF(入力!I49="","",入力!I49)</f>
        <v>野田市立清水台小学校</v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>
        <f>IF(入力!M49="","",入力!M49)</f>
        <v>515864280</v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>
        <f>IF(入力!B51="","",入力!B51)</f>
        <v>14</v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0" workbookViewId="0">
      <selection activeCell="K7" sqref="K7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10</v>
      </c>
      <c r="J5" s="446" t="str">
        <f>IF(入力!A55="","",入力!A55)</f>
        <v>県大会出場を目標にこの夏、いつも以上に練習をしてきました。
自分たちの成長を信じて、まずは１勝できるように、チーム一丸となってがんばります。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21004</v>
      </c>
      <c r="B7" s="33" t="str">
        <f>IF(入力!C3="","",入力!C3)</f>
        <v>野田バイオレット</v>
      </c>
      <c r="C7" s="33" t="str">
        <f>IF(入力!C2="","",入力!C2)</f>
        <v>ノダバイオレット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野田市</v>
      </c>
      <c r="T7" s="33"/>
      <c r="U7" s="33">
        <f>IF(入力!C4="","",入力!C4)</f>
        <v>431767487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澤田</v>
      </c>
      <c r="D16" s="33" t="str">
        <f>IF(入力!E8="","",入力!E8)</f>
        <v>美智子</v>
      </c>
      <c r="E16" s="33" t="str">
        <f>IF(入力!C7="","",入力!C7)</f>
        <v>サワダ</v>
      </c>
      <c r="F16" s="33" t="str">
        <f>IF(入力!E7="","",入力!E7)</f>
        <v>ミチコ</v>
      </c>
      <c r="G16" s="33">
        <f>IF(入力!G7="","",入力!G7)</f>
        <v>504419205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>278</v>
      </c>
      <c r="S16" s="33" t="str">
        <f>IF(入力!W7="","",入力!W7)</f>
        <v>0035</v>
      </c>
      <c r="T16" s="33" t="str">
        <f>IF(入力!P8="","",入力!P8)</f>
        <v>千葉県野田市中野台177</v>
      </c>
      <c r="U16" s="33" t="str">
        <f>IF(入力!AL7="","",入力!AL7)</f>
        <v>04</v>
      </c>
      <c r="V16" s="33" t="str">
        <f>IF(入力!AK8="","",入力!AK8)</f>
        <v>7124</v>
      </c>
      <c r="W16" s="33" t="str">
        <f>IF(入力!AP8="","",入力!AP8)</f>
        <v>4167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佐藤</v>
      </c>
      <c r="D17" s="33" t="str">
        <f>IF(入力!E10="","",入力!E10)</f>
        <v>由和</v>
      </c>
      <c r="E17" s="33" t="str">
        <f>IF(入力!C9="","",入力!C9)</f>
        <v>サトウ</v>
      </c>
      <c r="F17" s="33" t="str">
        <f>IF(入力!E9="","",入力!E9)</f>
        <v>ヨシカズ</v>
      </c>
      <c r="G17" s="33">
        <f>IF(入力!G9="","",入力!G9)</f>
        <v>513662232</v>
      </c>
      <c r="H17" s="33">
        <f>IF(入力!J9="","",入力!J9)</f>
        <v>27456</v>
      </c>
      <c r="I17" s="33" t="str">
        <f>IF(入力!M9="","",入力!M9)</f>
        <v/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>278</v>
      </c>
      <c r="S17" s="33" t="str">
        <f>IF(入力!W9="","",入力!W9)</f>
        <v>0026</v>
      </c>
      <c r="T17" s="33" t="str">
        <f>IF(入力!P10="","",入力!P10)</f>
        <v>千葉県野田市花井228-1</v>
      </c>
      <c r="U17" s="33" t="str">
        <f>IF(入力!AL9="","",入力!AL9)</f>
        <v>090</v>
      </c>
      <c r="V17" s="33" t="str">
        <f>IF(入力!AK10="","",入力!AK10)</f>
        <v>8347</v>
      </c>
      <c r="W17" s="33" t="str">
        <f>IF(入力!AP10="","",入力!AP10)</f>
        <v>5656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小坂</v>
      </c>
      <c r="D20" s="33" t="str">
        <f>IF(入力!E12="","",入力!E12)</f>
        <v>裕</v>
      </c>
      <c r="E20" s="33" t="str">
        <f>IF(入力!C11="","",入力!C11)</f>
        <v>オサカ</v>
      </c>
      <c r="F20" s="33" t="str">
        <f>IF(入力!E11="","",入力!E11)</f>
        <v>ヒロシ</v>
      </c>
      <c r="G20" s="33">
        <f>IF(入力!G11="","",入力!G11)</f>
        <v>512505660</v>
      </c>
      <c r="H20" s="33" t="str">
        <f>IF(入力!J11="","",入力!J11)</f>
        <v/>
      </c>
      <c r="I20" s="33" t="str">
        <f>IF(入力!M11="","",入力!M11)</f>
        <v>091-C0183783</v>
      </c>
      <c r="J20" s="33"/>
      <c r="K20" s="33"/>
      <c r="L20" s="33">
        <f>IF(入力!AT11="","",入力!AT11)</f>
        <v>68</v>
      </c>
      <c r="M20" s="33"/>
      <c r="N20" s="33"/>
      <c r="O20" s="33"/>
      <c r="P20" s="33"/>
      <c r="Q20" s="33"/>
      <c r="R20" s="33" t="str">
        <f>IF(入力!R11="","",入力!R11)</f>
        <v>278</v>
      </c>
      <c r="S20" s="33" t="str">
        <f>IF(入力!W11="","",入力!W11)</f>
        <v>0055</v>
      </c>
      <c r="T20" s="33" t="str">
        <f>IF(入力!P12="","",入力!P12)</f>
        <v>野田市岩名1815-45</v>
      </c>
      <c r="U20" s="33" t="str">
        <f>IF(入力!AL11="","",入力!AL11)</f>
        <v>04</v>
      </c>
      <c r="V20" s="33" t="str">
        <f>IF(入力!AK12="","",入力!AK12)</f>
        <v>7124</v>
      </c>
      <c r="W20" s="33" t="str">
        <f>IF(入力!AP12="","",入力!AP12)</f>
        <v>9844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澤田</v>
      </c>
      <c r="D22" s="33" t="str">
        <f>IF(入力!E16="","",入力!E16)</f>
        <v>美智子</v>
      </c>
      <c r="E22" s="33" t="str">
        <f>IF(入力!C15="","",入力!C15)</f>
        <v>サワダ</v>
      </c>
      <c r="F22" s="33" t="str">
        <f>IF(入力!E15="","",入力!E15)</f>
        <v>ミチコ</v>
      </c>
      <c r="G22" s="33"/>
      <c r="H22" s="33"/>
      <c r="I22" s="33"/>
      <c r="J22" s="33"/>
      <c r="K22" s="33"/>
      <c r="L22" s="33">
        <f>IF(入力!AT15="","",入力!AT15)</f>
        <v>73</v>
      </c>
      <c r="M22" s="33"/>
      <c r="N22" s="33" t="str">
        <f>IF(入力!C21="","",入力!C21)</f>
        <v>090</v>
      </c>
      <c r="O22" s="33">
        <f>IF(入力!E21="","",入力!E21)</f>
        <v>3471</v>
      </c>
      <c r="P22" s="33">
        <f>IF(入力!G21="","",入力!G21)</f>
        <v>9678</v>
      </c>
      <c r="Q22" s="33"/>
      <c r="R22" s="33" t="str">
        <f>IF(入力!R15="","",入力!R15)</f>
        <v>278</v>
      </c>
      <c r="S22" s="33" t="str">
        <f>IF(入力!W15="","",入力!W15)</f>
        <v>0035</v>
      </c>
      <c r="T22" s="33" t="str">
        <f>IF(入力!P16="","",入力!P16)</f>
        <v>千葉県野田市中野台177</v>
      </c>
      <c r="U22" s="33" t="str">
        <f>IF(入力!AL15="","",入力!AL15)</f>
        <v>04</v>
      </c>
      <c r="V22" s="33" t="str">
        <f>IF(入力!AK16="","",入力!AK16)</f>
        <v>7124</v>
      </c>
      <c r="W22" s="33" t="str">
        <f>IF(入力!AP16="","",入力!AP16)</f>
        <v>4167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佐藤</v>
      </c>
      <c r="D23" s="33" t="str">
        <f>IF(入力!$E$14="","",入力!$E$14)</f>
        <v>由和</v>
      </c>
      <c r="E23" s="33" t="str">
        <f>IF(入力!$C$13="","",入力!$C$13)</f>
        <v>サトウ</v>
      </c>
      <c r="F23" s="33" t="str">
        <f>IF(入力!$E$13="","",入力!$E$13)</f>
        <v>ヨシカズ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深津</v>
      </c>
      <c r="D24" s="75" t="str">
        <f>VLOOKUP($B$51,$A$53:$F$352,4)</f>
        <v>愛來</v>
      </c>
      <c r="E24" s="75" t="str">
        <f>VLOOKUP($B$51,$A$53:$F$352,5)</f>
        <v>フカツ</v>
      </c>
      <c r="F24" s="75" t="str">
        <f>VLOOKUP($B$51,$A$53:$F$352,6)</f>
        <v>アイラ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深津</v>
      </c>
      <c r="D53" s="33" t="str">
        <f>IF(入力!E26="","",入力!E26)</f>
        <v>愛來</v>
      </c>
      <c r="E53" s="33" t="str">
        <f>IF(入力!C25="","",入力!C25)</f>
        <v>フカツ</v>
      </c>
      <c r="F53" s="33" t="str">
        <f>IF(入力!E25="","",入力!E25)</f>
        <v>アイラ</v>
      </c>
      <c r="G53" s="33">
        <f>IF(入力!M25="","",入力!M25)</f>
        <v>512222272</v>
      </c>
      <c r="H53" s="33" t="str">
        <f>IF(入力!I25="","",入力!I25)</f>
        <v>野田市立福田第一小学校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佐藤</v>
      </c>
      <c r="D54" s="33" t="str">
        <f>IF(入力!E28="","",入力!E28)</f>
        <v>二和</v>
      </c>
      <c r="E54" s="33" t="str">
        <f>IF(入力!C27="","",入力!C27)</f>
        <v>サトウ</v>
      </c>
      <c r="F54" s="33" t="str">
        <f>IF(入力!E27="","",入力!E27)</f>
        <v>ツグカ</v>
      </c>
      <c r="G54" s="33">
        <f>IF(入力!M27="","",入力!M27)</f>
        <v>512505659</v>
      </c>
      <c r="H54" s="33" t="str">
        <f>IF(入力!I27="","",入力!I27)</f>
        <v>野田市立宮崎小学校</v>
      </c>
      <c r="I54" s="33">
        <f>IF(入力!G27="","",入力!G27)</f>
        <v>6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張ヶ谷</v>
      </c>
      <c r="D55" s="33" t="str">
        <f>IF(入力!E30="","",入力!E30)</f>
        <v>美鈴</v>
      </c>
      <c r="E55" s="33" t="str">
        <f>IF(入力!C29="","",入力!C29)</f>
        <v>ハリガヤ</v>
      </c>
      <c r="F55" s="33" t="str">
        <f>IF(入力!E29="","",入力!E29)</f>
        <v>ミレイ</v>
      </c>
      <c r="G55" s="33">
        <f>IF(入力!M29="","",入力!M29)</f>
        <v>511589612</v>
      </c>
      <c r="H55" s="33" t="str">
        <f>IF(入力!I29="","",入力!I29)</f>
        <v>野田市立中央小学校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みま</v>
      </c>
      <c r="E56" s="33" t="str">
        <f>IF(入力!C31="","",入力!C31)</f>
        <v>スズキ</v>
      </c>
      <c r="F56" s="33" t="str">
        <f>IF(入力!E31="","",入力!E31)</f>
        <v>ミマ</v>
      </c>
      <c r="G56" s="33">
        <f>IF(入力!M31="","",入力!M31)</f>
        <v>516840718</v>
      </c>
      <c r="H56" s="33" t="str">
        <f>IF(入力!I31="","",入力!I31)</f>
        <v>野田市立福田第一小学校</v>
      </c>
      <c r="I56" s="33">
        <f>IF(入力!G31="","",入力!G31)</f>
        <v>6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飯島</v>
      </c>
      <c r="D57" s="33" t="str">
        <f>IF(入力!E34="","",入力!E34)</f>
        <v>夏妃</v>
      </c>
      <c r="E57" s="33" t="str">
        <f>IF(入力!C33="","",入力!C33)</f>
        <v>イイジマ</v>
      </c>
      <c r="F57" s="33" t="str">
        <f>IF(入力!E33="","",入力!E33)</f>
        <v>ナツキ</v>
      </c>
      <c r="G57" s="33">
        <f>IF(入力!M33="","",入力!M33)</f>
        <v>514718103</v>
      </c>
      <c r="H57" s="33" t="str">
        <f>IF(入力!I33="","",入力!I33)</f>
        <v>野田市立宮崎小学校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渡辺</v>
      </c>
      <c r="D58" s="33" t="str">
        <f>IF(入力!E36="","",入力!E36)</f>
        <v>未栞</v>
      </c>
      <c r="E58" s="33" t="str">
        <f>IF(入力!C35="","",入力!C35)</f>
        <v>ワタナベ</v>
      </c>
      <c r="F58" s="33" t="str">
        <f>IF(入力!E35="","",入力!E35)</f>
        <v>ミシオ</v>
      </c>
      <c r="G58" s="33">
        <f>IF(入力!M35="","",入力!M35)</f>
        <v>514414134</v>
      </c>
      <c r="H58" s="33" t="str">
        <f>IF(入力!I35="","",入力!I35)</f>
        <v>野田市立宮崎小学校</v>
      </c>
      <c r="I58" s="33">
        <f>IF(入力!G35="","",入力!G35)</f>
        <v>5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島村</v>
      </c>
      <c r="D59" s="33" t="str">
        <f>IF(入力!E38="","",入力!E38)</f>
        <v>陽咲</v>
      </c>
      <c r="E59" s="33" t="str">
        <f>IF(入力!C37="","",入力!C37)</f>
        <v>シマムラ</v>
      </c>
      <c r="F59" s="33" t="str">
        <f>IF(入力!E37="","",入力!E37)</f>
        <v>ヒサキ</v>
      </c>
      <c r="G59" s="33">
        <f>IF(入力!M37="","",入力!M37)</f>
        <v>513127530</v>
      </c>
      <c r="H59" s="33" t="str">
        <f>IF(入力!I37="","",入力!I37)</f>
        <v>野田市立清水台小学校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大橋</v>
      </c>
      <c r="D60" s="33" t="str">
        <f>IF(入力!E40="","",入力!E40)</f>
        <v>幸華</v>
      </c>
      <c r="E60" s="33" t="str">
        <f>IF(入力!C39="","",入力!C39)</f>
        <v>オオハシ</v>
      </c>
      <c r="F60" s="33" t="str">
        <f>IF(入力!E39="","",入力!E39)</f>
        <v>サヤカ</v>
      </c>
      <c r="G60" s="33">
        <f>IF(入力!M39="","",入力!M39)</f>
        <v>513454025</v>
      </c>
      <c r="H60" s="33" t="str">
        <f>IF(入力!I39="","",入力!I39)</f>
        <v>野田市立宮崎小学校</v>
      </c>
      <c r="I60" s="33">
        <f>IF(入力!G39="","",入力!G39)</f>
        <v>5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菊池</v>
      </c>
      <c r="D61" s="33" t="str">
        <f>IF(入力!E42="","",入力!E42)</f>
        <v>美結</v>
      </c>
      <c r="E61" s="33" t="str">
        <f>IF(入力!C41="","",入力!C41)</f>
        <v>キクチ</v>
      </c>
      <c r="F61" s="33" t="str">
        <f>IF(入力!E41="","",入力!E41)</f>
        <v>ミユ</v>
      </c>
      <c r="G61" s="33">
        <f>IF(入力!M41="","",入力!M41)</f>
        <v>513610258</v>
      </c>
      <c r="H61" s="33" t="str">
        <f>IF(入力!I41="","",入力!I41)</f>
        <v>野田市立清水台小学校</v>
      </c>
      <c r="I61" s="33">
        <f>IF(入力!G41="","",入力!G41)</f>
        <v>5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島村</v>
      </c>
      <c r="D62" s="33" t="str">
        <f>IF(入力!E44="","",入力!E44)</f>
        <v>彩乃</v>
      </c>
      <c r="E62" s="33" t="str">
        <f>IF(入力!C43="","",入力!C43)</f>
        <v>シマムラ</v>
      </c>
      <c r="F62" s="33" t="str">
        <f>IF(入力!E43="","",入力!E43)</f>
        <v>アヤノ</v>
      </c>
      <c r="G62" s="33">
        <f>IF(入力!M43="","",入力!M43)</f>
        <v>514414125</v>
      </c>
      <c r="H62" s="33" t="str">
        <f>IF(入力!I43="","",入力!I43)</f>
        <v>野田市立清水台小学校</v>
      </c>
      <c r="I62" s="33">
        <f>IF(入力!G43="","",入力!G43)</f>
        <v>3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遠藤</v>
      </c>
      <c r="D63" s="33" t="str">
        <f>IF(入力!E46="","",入力!E46)</f>
        <v>釉稀</v>
      </c>
      <c r="E63" s="33" t="str">
        <f>IF(入力!C45="","",入力!C45)</f>
        <v>エンドウ</v>
      </c>
      <c r="F63" s="33" t="str">
        <f>IF(入力!E45="","",入力!E45)</f>
        <v>ユキ</v>
      </c>
      <c r="G63" s="33">
        <f>IF(入力!M45="","",入力!M45)</f>
        <v>515864270</v>
      </c>
      <c r="H63" s="33" t="str">
        <f>IF(入力!I45="","",入力!I45)</f>
        <v>野田市立柳沢小学校</v>
      </c>
      <c r="I63" s="33">
        <f>IF(入力!G45="","",入力!G45)</f>
        <v>3</v>
      </c>
      <c r="J63" s="33">
        <f>IF(入力!P45="","",入力!P45)</f>
        <v>131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佐藤</v>
      </c>
      <c r="D64" s="33" t="str">
        <f>IF(入力!E48="","",入力!E48)</f>
        <v>和珂</v>
      </c>
      <c r="E64" s="33" t="str">
        <f>IF(入力!C47="","",入力!C47)</f>
        <v>サトウ</v>
      </c>
      <c r="F64" s="33" t="str">
        <f>IF(入力!E47="","",入力!E47)</f>
        <v>ヨリカ</v>
      </c>
      <c r="G64" s="33">
        <f>IF(入力!M47="","",入力!M47)</f>
        <v>514718096</v>
      </c>
      <c r="H64" s="33" t="str">
        <f>IF(入力!I47="","",入力!I47)</f>
        <v>野田市立宮崎小学校</v>
      </c>
      <c r="I64" s="33">
        <f>IF(入力!G47="","",入力!G47)</f>
        <v>2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菊池</v>
      </c>
      <c r="D65" s="33" t="str">
        <f>IF(入力!E50="","",入力!E50)</f>
        <v>結菜</v>
      </c>
      <c r="E65" s="33" t="str">
        <f>IF(入力!C49="","",入力!C49)</f>
        <v>キクチ</v>
      </c>
      <c r="F65" s="33" t="str">
        <f>IF(入力!E49="","",入力!E49)</f>
        <v>ユナ</v>
      </c>
      <c r="G65" s="33">
        <f>IF(入力!M49="","",入力!M49)</f>
        <v>515864280</v>
      </c>
      <c r="H65" s="33" t="str">
        <f>IF(入力!I49="","",入力!I49)</f>
        <v>野田市立清水台小学校</v>
      </c>
      <c r="I65" s="33">
        <f>IF(入力!G49="","",入力!G49)</f>
        <v>2</v>
      </c>
      <c r="J65" s="33">
        <f>IF(入力!P49="","",入力!P49)</f>
        <v>125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oneworld</cp:lastModifiedBy>
  <cp:lastPrinted>2017-09-20T03:25:28Z</cp:lastPrinted>
  <dcterms:created xsi:type="dcterms:W3CDTF">2014-04-05T09:56:00Z</dcterms:created>
  <dcterms:modified xsi:type="dcterms:W3CDTF">2017-09-21T23:34:11Z</dcterms:modified>
</cp:coreProperties>
</file>