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野田\"/>
    </mc:Choice>
  </mc:AlternateContent>
  <xr:revisionPtr revIDLastSave="0" documentId="13_ncr:1_{BA4FD3F1-633E-494A-A6A2-A743A6C86626}" xr6:coauthVersionLast="36" xr6:coauthVersionMax="36" xr10:uidLastSave="{00000000-0000-0000-0000-000000000000}"/>
  <workbookProtection lockStructure="1"/>
  <bookViews>
    <workbookView xWindow="6885" yWindow="75" windowWidth="13110" windowHeight="801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4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<sst xmlns="http://schemas.openxmlformats.org/spreadsheetml/2006/main" count="428" uniqueCount="289">
  <si>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</si>
  <si>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</si>
  <si>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</si>
  <si>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</si>
  <si>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</si>
  <si>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</si>
  <si>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</si>
  <si>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</si>
  <si>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</si>
  <si>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</si>
  <si>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</si>
  <si>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</si>
  <si>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</si>
  <si>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</si>
  <si>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</si>
  <si>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</si>
  <si>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</si>
  <si>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</si>
  <si>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</si>
  <si>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</si>
  <si>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</si>
  <si>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</si>
  <si>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</si>
  <si>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</si>
  <si>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</si>
  <si>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</si>
  <si>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</si>
  <si>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</si>
  <si>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</si>
  <si>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</si>
  <si>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</si>
  <si>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</si>
  <si>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</si>
  <si>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</si>
  <si>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</si>
  <si>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</si>
  <si>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</si>
  <si>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</si>
  <si>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</si>
  <si>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</si>
  <si>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</si>
  <si>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</si>
  <si>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</si>
  <si>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</si>
  <si>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</si>
  <si>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</si>
  <si>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</si>
  <si>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</si>
  <si>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</si>
  <si>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</si>
  <si>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</si>
  <si>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</si>
  <si>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</si>
  <si>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</si>
  <si>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</si>
  <si>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</si>
  <si>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</si>
  <si>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</si>
  <si>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</si>
  <si>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</si>
  <si>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</si>
  <si>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</si>
  <si>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</si>
  <si>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</si>
  <si>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</si>
  <si>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</si>
  <si>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</si>
  <si>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</si>
  <si>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</si>
  <si>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</si>
  <si>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</si>
  <si>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</si>
  <si>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</si>
  <si>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</si>
  <si>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</si>
  <si>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</si>
  <si>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</si>
  <si>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</si>
  <si>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</si>
  <si>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</si>
  <si>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</si>
  <si>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</si>
  <si>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</si>
  <si>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</si>
  <si>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</si>
  <si>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</si>
  <si>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</si>
  <si>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</si>
  <si>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</si>
  <si>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</si>
  <si>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</si>
  <si>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</si>
  <si>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</si>
  <si>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</si>
  <si>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</si>
  <si>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</si>
  <si>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</si>
  <si>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</si>
  <si>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</si>
  <si>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</si>
  <si>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</si>
  <si>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</si>
  <si>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</si>
  <si>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</si>
  <si>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</si>
  <si>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</si>
  <si>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</si>
  <si>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</si>
  <si>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</si>
  <si>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</si>
  <si>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</si>
  <si>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</si>
  <si>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</si>
  <si>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</si>
  <si>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</si>
  <si>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</si>
  <si>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</si>
  <si>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</si>
  <si>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</si>
  <si>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</si>
  <si>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</si>
  <si>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</si>
  <si>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</si>
  <si>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</si>
  <si>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</si>
  <si>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</si>
  <si>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</si>
  <si>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</si>
  <si>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</si>
  <si>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</si>
  <si>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</si>
  <si>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</si>
  <si>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</si>
  <si>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</si>
  <si>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</si>
  <si>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</si>
  <si>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</si>
  <si>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</si>
  <si>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</si>
  <si>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</si>
  <si>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</si>
  <si>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</si>
  <si>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</si>
  <si>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</si>
  <si>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</si>
  <si>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</si>
  <si>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</si>
  <si>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</si>
  <si>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</si>
  <si>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</si>
  <si>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</si>
  <si>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</si>
  <si>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</si>
  <si>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</si>
  <si>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</si>
  <si>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</si>
  <si>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</si>
  <si>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</si>
  <si>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</si>
  <si>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</si>
  <si>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</si>
  <si>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</si>
  <si>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</si>
  <si>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</si>
  <si>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</si>
  <si>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</si>
  <si>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</si>
  <si>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</si>
  <si>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</si>
  <si>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</si>
  <si>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</si>
  <si>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</si>
  <si>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</si>
  <si>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</si>
  <si>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</si>
  <si>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</si>
  <si>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</si>
  <si>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</si>
  <si>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</si>
  <si>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</si>
  <si>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</si>
  <si>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</si>
  <si>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</si>
  <si>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</si>
  <si>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</si>
  <si>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</si>
  <si>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</si>
  <si>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</si>
  <si>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</si>
  <si>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</si>
  <si>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</si>
  <si>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</si>
  <si>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</si>
  <si>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</si>
  <si>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</si>
  <si>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</si>
  <si>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</si>
  <si>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</si>
  <si>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</si>
  <si>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野田バイオレット</t>
    <rPh sb="0" eb="2">
      <t>ノダ</t>
    </rPh>
    <phoneticPr fontId="2"/>
  </si>
  <si>
    <t>ノダバイオレット</t>
    <phoneticPr fontId="2"/>
  </si>
  <si>
    <t>野田市</t>
    <rPh sb="0" eb="3">
      <t>ノダシ</t>
    </rPh>
    <phoneticPr fontId="2"/>
  </si>
  <si>
    <t>東武野田</t>
    <rPh sb="0" eb="2">
      <t>トウブ</t>
    </rPh>
    <rPh sb="2" eb="4">
      <t>ノダ</t>
    </rPh>
    <phoneticPr fontId="2"/>
  </si>
  <si>
    <t>澤田</t>
    <rPh sb="0" eb="2">
      <t>サワダ</t>
    </rPh>
    <phoneticPr fontId="2"/>
  </si>
  <si>
    <t>美智子</t>
    <rPh sb="0" eb="3">
      <t>ミチコ</t>
    </rPh>
    <phoneticPr fontId="2"/>
  </si>
  <si>
    <t>サワダ</t>
    <phoneticPr fontId="2"/>
  </si>
  <si>
    <t>ミチコ</t>
    <phoneticPr fontId="2"/>
  </si>
  <si>
    <t>佐藤</t>
    <rPh sb="0" eb="2">
      <t>サトウ</t>
    </rPh>
    <phoneticPr fontId="2"/>
  </si>
  <si>
    <t>由和</t>
    <rPh sb="0" eb="1">
      <t>ユ</t>
    </rPh>
    <rPh sb="1" eb="2">
      <t>ワ</t>
    </rPh>
    <phoneticPr fontId="2"/>
  </si>
  <si>
    <t>サトウ</t>
    <phoneticPr fontId="2"/>
  </si>
  <si>
    <t>ヨシカズ</t>
    <phoneticPr fontId="2"/>
  </si>
  <si>
    <t>小坂</t>
    <rPh sb="0" eb="2">
      <t>オサカ</t>
    </rPh>
    <phoneticPr fontId="2"/>
  </si>
  <si>
    <t>裕</t>
    <rPh sb="0" eb="1">
      <t>ヒロシ</t>
    </rPh>
    <phoneticPr fontId="2"/>
  </si>
  <si>
    <t>オサカ</t>
    <phoneticPr fontId="2"/>
  </si>
  <si>
    <t>ヒロシ</t>
    <phoneticPr fontId="2"/>
  </si>
  <si>
    <t>278</t>
    <phoneticPr fontId="2"/>
  </si>
  <si>
    <t>0026</t>
    <phoneticPr fontId="2"/>
  </si>
  <si>
    <t>千葉県野田市花井228-1</t>
    <rPh sb="0" eb="3">
      <t>チバケン</t>
    </rPh>
    <rPh sb="3" eb="6">
      <t>ノダシ</t>
    </rPh>
    <rPh sb="6" eb="7">
      <t>ハナ</t>
    </rPh>
    <rPh sb="7" eb="8">
      <t>イ</t>
    </rPh>
    <phoneticPr fontId="2"/>
  </si>
  <si>
    <t>090</t>
    <phoneticPr fontId="2"/>
  </si>
  <si>
    <t>8347</t>
    <phoneticPr fontId="2"/>
  </si>
  <si>
    <t>5656</t>
    <phoneticPr fontId="2"/>
  </si>
  <si>
    <t>渡辺</t>
    <rPh sb="0" eb="2">
      <t>ワタナベ</t>
    </rPh>
    <phoneticPr fontId="2"/>
  </si>
  <si>
    <t>未栞</t>
    <rPh sb="0" eb="1">
      <t>ミ</t>
    </rPh>
    <rPh sb="1" eb="2">
      <t>シオリ</t>
    </rPh>
    <phoneticPr fontId="2"/>
  </si>
  <si>
    <t>ワタナベ</t>
    <phoneticPr fontId="2"/>
  </si>
  <si>
    <t>ミシオ</t>
    <phoneticPr fontId="2"/>
  </si>
  <si>
    <t>島村</t>
    <rPh sb="0" eb="2">
      <t>シマムラ</t>
    </rPh>
    <phoneticPr fontId="2"/>
  </si>
  <si>
    <t>陽咲</t>
    <rPh sb="0" eb="1">
      <t>ヒ</t>
    </rPh>
    <rPh sb="1" eb="2">
      <t>サキ</t>
    </rPh>
    <phoneticPr fontId="2"/>
  </si>
  <si>
    <t>シマムラ</t>
    <phoneticPr fontId="2"/>
  </si>
  <si>
    <t>ヒサキ</t>
    <phoneticPr fontId="2"/>
  </si>
  <si>
    <t>大橋</t>
    <rPh sb="0" eb="2">
      <t>オオハシ</t>
    </rPh>
    <phoneticPr fontId="2"/>
  </si>
  <si>
    <t>幸華</t>
    <rPh sb="0" eb="1">
      <t>サチ</t>
    </rPh>
    <rPh sb="1" eb="2">
      <t>カ</t>
    </rPh>
    <phoneticPr fontId="2"/>
  </si>
  <si>
    <t>オオハシ</t>
    <phoneticPr fontId="2"/>
  </si>
  <si>
    <t>サヤカ</t>
    <phoneticPr fontId="2"/>
  </si>
  <si>
    <t>彩乃</t>
    <rPh sb="0" eb="2">
      <t>アヤノ</t>
    </rPh>
    <phoneticPr fontId="2"/>
  </si>
  <si>
    <t>アヤノ</t>
    <phoneticPr fontId="2"/>
  </si>
  <si>
    <t>04</t>
    <phoneticPr fontId="2"/>
  </si>
  <si>
    <t>7124</t>
    <phoneticPr fontId="2"/>
  </si>
  <si>
    <t>4167</t>
    <phoneticPr fontId="2"/>
  </si>
  <si>
    <t>7124</t>
    <phoneticPr fontId="2"/>
  </si>
  <si>
    <t>千葉県野田市中野台177</t>
    <rPh sb="0" eb="3">
      <t>チバケン</t>
    </rPh>
    <rPh sb="3" eb="6">
      <t>ノダシ</t>
    </rPh>
    <rPh sb="6" eb="9">
      <t>ナカノダイ</t>
    </rPh>
    <phoneticPr fontId="2"/>
  </si>
  <si>
    <t>0035</t>
    <phoneticPr fontId="2"/>
  </si>
  <si>
    <t>野田市立宮崎小学校</t>
    <rPh sb="0" eb="3">
      <t>ノダシ</t>
    </rPh>
    <rPh sb="3" eb="4">
      <t>リツ</t>
    </rPh>
    <rPh sb="4" eb="6">
      <t>ミヤザキ</t>
    </rPh>
    <rPh sb="6" eb="9">
      <t>ショウガッコウ</t>
    </rPh>
    <phoneticPr fontId="1"/>
  </si>
  <si>
    <t>野田市立清水台小学校</t>
    <rPh sb="0" eb="3">
      <t>ノダシ</t>
    </rPh>
    <rPh sb="3" eb="4">
      <t>リツ</t>
    </rPh>
    <rPh sb="4" eb="6">
      <t>シミズ</t>
    </rPh>
    <rPh sb="6" eb="7">
      <t>ダイ</t>
    </rPh>
    <rPh sb="7" eb="10">
      <t>ショウガッコウ</t>
    </rPh>
    <phoneticPr fontId="2"/>
  </si>
  <si>
    <t>4167</t>
    <phoneticPr fontId="2"/>
  </si>
  <si>
    <t>0035</t>
    <phoneticPr fontId="2"/>
  </si>
  <si>
    <t>091-C0183783</t>
    <phoneticPr fontId="2"/>
  </si>
  <si>
    <t>090</t>
    <phoneticPr fontId="2"/>
  </si>
  <si>
    <t>野田市岩名1815-45</t>
    <rPh sb="0" eb="3">
      <t>ノダシ</t>
    </rPh>
    <rPh sb="3" eb="5">
      <t>イワナ</t>
    </rPh>
    <phoneticPr fontId="2"/>
  </si>
  <si>
    <t>04</t>
    <phoneticPr fontId="2"/>
  </si>
  <si>
    <t>7124</t>
    <phoneticPr fontId="2"/>
  </si>
  <si>
    <t>9844</t>
    <phoneticPr fontId="2"/>
  </si>
  <si>
    <t>278</t>
    <phoneticPr fontId="2"/>
  </si>
  <si>
    <t>0055</t>
    <phoneticPr fontId="2"/>
  </si>
  <si>
    <t>サトウ</t>
    <phoneticPr fontId="2"/>
  </si>
  <si>
    <t>ヨシカズ</t>
    <phoneticPr fontId="2"/>
  </si>
  <si>
    <t>佐藤</t>
    <rPh sb="0" eb="2">
      <t>サトウ</t>
    </rPh>
    <phoneticPr fontId="2"/>
  </si>
  <si>
    <t>由和</t>
    <rPh sb="0" eb="2">
      <t>ヨシカズ</t>
    </rPh>
    <phoneticPr fontId="2"/>
  </si>
  <si>
    <t>佐藤</t>
    <rPh sb="0" eb="2">
      <t>サトウ</t>
    </rPh>
    <phoneticPr fontId="2"/>
  </si>
  <si>
    <t>和珂</t>
    <rPh sb="0" eb="1">
      <t>ワ</t>
    </rPh>
    <rPh sb="1" eb="2">
      <t>カ</t>
    </rPh>
    <phoneticPr fontId="2"/>
  </si>
  <si>
    <t>サトウ</t>
    <phoneticPr fontId="2"/>
  </si>
  <si>
    <t>ヨリカ</t>
    <phoneticPr fontId="2"/>
  </si>
  <si>
    <t>難波</t>
    <rPh sb="0" eb="2">
      <t>ナンバ</t>
    </rPh>
    <phoneticPr fontId="2"/>
  </si>
  <si>
    <t>未采</t>
    <rPh sb="0" eb="1">
      <t>ミ</t>
    </rPh>
    <rPh sb="1" eb="2">
      <t>サイ</t>
    </rPh>
    <phoneticPr fontId="2"/>
  </si>
  <si>
    <t>ナンバ</t>
    <phoneticPr fontId="2"/>
  </si>
  <si>
    <t>ミコト</t>
    <phoneticPr fontId="2"/>
  </si>
  <si>
    <t>程田</t>
    <rPh sb="0" eb="2">
      <t>ホドタ</t>
    </rPh>
    <phoneticPr fontId="2"/>
  </si>
  <si>
    <t>ホドタ</t>
    <phoneticPr fontId="2"/>
  </si>
  <si>
    <t>アヤネ</t>
    <phoneticPr fontId="2"/>
  </si>
  <si>
    <t>彩音</t>
    <rPh sb="0" eb="2">
      <t>アヤネ</t>
    </rPh>
    <phoneticPr fontId="2"/>
  </si>
  <si>
    <t>平澤</t>
    <rPh sb="0" eb="2">
      <t>ヒラサワ</t>
    </rPh>
    <phoneticPr fontId="2"/>
  </si>
  <si>
    <t>結愛</t>
    <rPh sb="0" eb="1">
      <t>ケツ</t>
    </rPh>
    <rPh sb="1" eb="2">
      <t>アイ</t>
    </rPh>
    <phoneticPr fontId="2"/>
  </si>
  <si>
    <t>ヒラサワ</t>
    <phoneticPr fontId="2"/>
  </si>
  <si>
    <t>ユメ</t>
    <phoneticPr fontId="2"/>
  </si>
  <si>
    <t>小嶋</t>
    <rPh sb="0" eb="2">
      <t>コジマ</t>
    </rPh>
    <phoneticPr fontId="2"/>
  </si>
  <si>
    <t>つばさ</t>
    <phoneticPr fontId="2"/>
  </si>
  <si>
    <t>コジマ</t>
    <phoneticPr fontId="2"/>
  </si>
  <si>
    <t>ツバサ</t>
    <phoneticPr fontId="2"/>
  </si>
  <si>
    <t>深井</t>
    <rPh sb="0" eb="2">
      <t>フカイ</t>
    </rPh>
    <phoneticPr fontId="2"/>
  </si>
  <si>
    <t>桜香</t>
    <rPh sb="0" eb="1">
      <t>サクラ</t>
    </rPh>
    <rPh sb="1" eb="2">
      <t>カ</t>
    </rPh>
    <phoneticPr fontId="2"/>
  </si>
  <si>
    <t>フカイ</t>
    <phoneticPr fontId="2"/>
  </si>
  <si>
    <t>ホノカ</t>
    <phoneticPr fontId="2"/>
  </si>
  <si>
    <t>野田</t>
    <rPh sb="0" eb="2">
      <t>ノダ</t>
    </rPh>
    <phoneticPr fontId="2"/>
  </si>
  <si>
    <t>菜々香</t>
    <rPh sb="0" eb="2">
      <t>ナナ</t>
    </rPh>
    <rPh sb="2" eb="3">
      <t>カ</t>
    </rPh>
    <phoneticPr fontId="2"/>
  </si>
  <si>
    <t>ノダ</t>
    <phoneticPr fontId="2"/>
  </si>
  <si>
    <t>ナナカ</t>
    <phoneticPr fontId="2"/>
  </si>
  <si>
    <t>野田市立中央小学校</t>
    <rPh sb="0" eb="3">
      <t>ノダシ</t>
    </rPh>
    <rPh sb="3" eb="4">
      <t>リツ</t>
    </rPh>
    <rPh sb="4" eb="6">
      <t>チュウオウ</t>
    </rPh>
    <rPh sb="6" eb="9">
      <t>ショウガッコウ</t>
    </rPh>
    <phoneticPr fontId="2"/>
  </si>
  <si>
    <t>野田市立岩木小学校</t>
    <rPh sb="0" eb="3">
      <t>ノダシ</t>
    </rPh>
    <rPh sb="3" eb="4">
      <t>リツ</t>
    </rPh>
    <rPh sb="4" eb="6">
      <t>イワキ</t>
    </rPh>
    <rPh sb="6" eb="9">
      <t>ショウガッコウ</t>
    </rPh>
    <phoneticPr fontId="2"/>
  </si>
  <si>
    <t>県大会出場を目標に一生懸命練習してきました。まずは１勝できるように、チーム一丸となってがんばります。</t>
    <rPh sb="0" eb="1">
      <t>ケン</t>
    </rPh>
    <rPh sb="1" eb="3">
      <t>タイカイ</t>
    </rPh>
    <rPh sb="3" eb="5">
      <t>シュツジョウ</t>
    </rPh>
    <rPh sb="6" eb="8">
      <t>モクヒョウ</t>
    </rPh>
    <rPh sb="9" eb="13">
      <t>イッショウケンメイ</t>
    </rPh>
    <rPh sb="13" eb="15">
      <t>レンシュウ</t>
    </rPh>
    <rPh sb="26" eb="27">
      <t>ショウ</t>
    </rPh>
    <rPh sb="37" eb="39">
      <t>イチガン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</si>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</sst>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13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3" t="s">
        <v>188</v>
      </c>
      <c r="B2" s="224"/>
      <c r="C2" s="225" t="s">
        <v>200</v>
      </c>
      <c r="D2" s="226"/>
      <c r="E2" s="226"/>
      <c r="F2" s="226"/>
      <c r="G2" s="226"/>
      <c r="H2" s="226"/>
      <c r="I2" s="227"/>
      <c r="J2" s="86" t="s">
        <v>186</v>
      </c>
      <c r="K2" s="87"/>
      <c r="L2" s="87"/>
      <c r="M2" s="87"/>
      <c r="N2" s="87"/>
      <c r="O2" s="88"/>
      <c r="P2" s="86" t="s">
        <v>164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222" t="s">
        <v>168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28" t="s">
        <v>189</v>
      </c>
      <c r="B3" s="229"/>
      <c r="C3" s="230" t="s">
        <v>199</v>
      </c>
      <c r="D3" s="231"/>
      <c r="E3" s="231"/>
      <c r="F3" s="231"/>
      <c r="G3" s="231"/>
      <c r="H3" s="231"/>
      <c r="I3" s="232"/>
      <c r="J3" s="83" t="s">
        <v>158</v>
      </c>
      <c r="K3" s="84"/>
      <c r="L3" s="84"/>
      <c r="M3" s="84"/>
      <c r="N3" s="84"/>
      <c r="O3" s="85"/>
      <c r="P3" s="220" t="s">
        <v>201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177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431767487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208" t="s">
        <v>161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50">
        <v>21004</v>
      </c>
      <c r="K5" s="150"/>
      <c r="L5" s="150"/>
      <c r="M5" s="150"/>
      <c r="N5" s="150"/>
      <c r="O5" s="150"/>
      <c r="P5" s="210" t="s">
        <v>202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201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42" t="s">
        <v>174</v>
      </c>
      <c r="D6" s="243"/>
      <c r="E6" s="215" t="s">
        <v>175</v>
      </c>
      <c r="F6" s="216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162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163</v>
      </c>
      <c r="AL6" s="219"/>
      <c r="AM6" s="219"/>
      <c r="AN6" s="219"/>
      <c r="AO6" s="219"/>
      <c r="AP6" s="219"/>
      <c r="AQ6" s="219"/>
      <c r="AR6" s="219"/>
      <c r="AS6" s="219"/>
      <c r="AT6" s="57" t="s">
        <v>191</v>
      </c>
    </row>
    <row r="7" spans="1:51" ht="13.5" customHeight="1">
      <c r="A7" s="99"/>
      <c r="B7" s="100"/>
      <c r="C7" s="134" t="s">
        <v>205</v>
      </c>
      <c r="D7" s="135"/>
      <c r="E7" s="110" t="s">
        <v>206</v>
      </c>
      <c r="F7" s="111"/>
      <c r="G7" s="92">
        <v>504419205</v>
      </c>
      <c r="H7" s="92"/>
      <c r="I7" s="92"/>
      <c r="J7" s="92"/>
      <c r="K7" s="92"/>
      <c r="L7" s="92"/>
      <c r="M7" s="92"/>
      <c r="N7" s="92"/>
      <c r="O7" s="92"/>
      <c r="P7" s="89" t="s">
        <v>71</v>
      </c>
      <c r="Q7" s="90"/>
      <c r="R7" s="108" t="s">
        <v>215</v>
      </c>
      <c r="S7" s="108"/>
      <c r="T7" s="108"/>
      <c r="U7" s="108"/>
      <c r="V7" s="50" t="s">
        <v>72</v>
      </c>
      <c r="W7" s="107" t="s">
        <v>240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51" t="s">
        <v>235</v>
      </c>
      <c r="AM7" s="151"/>
      <c r="AN7" s="151"/>
      <c r="AO7" s="151"/>
      <c r="AP7" s="151"/>
      <c r="AQ7" s="151"/>
      <c r="AR7" s="151"/>
      <c r="AS7" s="59" t="s">
        <v>74</v>
      </c>
      <c r="AT7" s="272">
        <v>74</v>
      </c>
    </row>
    <row r="8" spans="1:51" ht="18" customHeight="1">
      <c r="A8" s="99"/>
      <c r="B8" s="100"/>
      <c r="C8" s="137" t="s">
        <v>203</v>
      </c>
      <c r="D8" s="138"/>
      <c r="E8" s="139" t="s">
        <v>204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2" t="s">
        <v>239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236</v>
      </c>
      <c r="AL8" s="155"/>
      <c r="AM8" s="155"/>
      <c r="AN8" s="155"/>
      <c r="AO8" s="60" t="s">
        <v>75</v>
      </c>
      <c r="AP8" s="155" t="s">
        <v>237</v>
      </c>
      <c r="AQ8" s="155"/>
      <c r="AR8" s="155"/>
      <c r="AS8" s="156"/>
      <c r="AT8" s="272"/>
    </row>
    <row r="9" spans="1:51" ht="14.45" customHeight="1">
      <c r="A9" s="99" t="s">
        <v>149</v>
      </c>
      <c r="B9" s="100"/>
      <c r="C9" s="134" t="s">
        <v>209</v>
      </c>
      <c r="D9" s="135"/>
      <c r="E9" s="110" t="s">
        <v>210</v>
      </c>
      <c r="F9" s="111"/>
      <c r="G9" s="92">
        <v>513662232</v>
      </c>
      <c r="H9" s="92"/>
      <c r="I9" s="92"/>
      <c r="J9" s="92">
        <v>27456</v>
      </c>
      <c r="K9" s="92"/>
      <c r="L9" s="92"/>
      <c r="M9" s="92"/>
      <c r="N9" s="92"/>
      <c r="O9" s="92"/>
      <c r="P9" s="89" t="s">
        <v>71</v>
      </c>
      <c r="Q9" s="90"/>
      <c r="R9" s="108" t="s">
        <v>215</v>
      </c>
      <c r="S9" s="108"/>
      <c r="T9" s="108"/>
      <c r="U9" s="108"/>
      <c r="V9" s="50" t="s">
        <v>72</v>
      </c>
      <c r="W9" s="107" t="s">
        <v>216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51" t="s">
        <v>218</v>
      </c>
      <c r="AM9" s="151"/>
      <c r="AN9" s="151"/>
      <c r="AO9" s="151"/>
      <c r="AP9" s="151"/>
      <c r="AQ9" s="151"/>
      <c r="AR9" s="151"/>
      <c r="AS9" s="59" t="s">
        <v>193</v>
      </c>
      <c r="AT9" s="273">
        <v>38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217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7"/>
      <c r="AK10" s="154" t="s">
        <v>219</v>
      </c>
      <c r="AL10" s="155"/>
      <c r="AM10" s="155"/>
      <c r="AN10" s="155"/>
      <c r="AO10" s="60" t="s">
        <v>194</v>
      </c>
      <c r="AP10" s="155" t="s">
        <v>220</v>
      </c>
      <c r="AQ10" s="155"/>
      <c r="AR10" s="155"/>
      <c r="AS10" s="156"/>
      <c r="AT10" s="273"/>
    </row>
    <row r="11" spans="1:51" ht="14.45" customHeight="1">
      <c r="A11" s="99" t="s">
        <v>150</v>
      </c>
      <c r="B11" s="100"/>
      <c r="C11" s="134" t="s">
        <v>213</v>
      </c>
      <c r="D11" s="135"/>
      <c r="E11" s="110" t="s">
        <v>214</v>
      </c>
      <c r="F11" s="111"/>
      <c r="G11" s="92">
        <v>512505660</v>
      </c>
      <c r="H11" s="92"/>
      <c r="I11" s="92"/>
      <c r="J11" s="92"/>
      <c r="K11" s="92"/>
      <c r="L11" s="92"/>
      <c r="M11" s="92" t="s">
        <v>245</v>
      </c>
      <c r="N11" s="92"/>
      <c r="O11" s="92"/>
      <c r="P11" s="89" t="s">
        <v>71</v>
      </c>
      <c r="Q11" s="90"/>
      <c r="R11" s="108" t="s">
        <v>251</v>
      </c>
      <c r="S11" s="108"/>
      <c r="T11" s="108"/>
      <c r="U11" s="108"/>
      <c r="V11" s="50" t="s">
        <v>72</v>
      </c>
      <c r="W11" s="107" t="s">
        <v>252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51" t="s">
        <v>248</v>
      </c>
      <c r="AM11" s="151"/>
      <c r="AN11" s="151"/>
      <c r="AO11" s="151"/>
      <c r="AP11" s="151"/>
      <c r="AQ11" s="151"/>
      <c r="AR11" s="151"/>
      <c r="AS11" s="59" t="s">
        <v>193</v>
      </c>
      <c r="AT11" s="273">
        <v>69</v>
      </c>
    </row>
    <row r="12" spans="1:51" ht="18" customHeight="1">
      <c r="A12" s="99"/>
      <c r="B12" s="100"/>
      <c r="C12" s="137" t="s">
        <v>211</v>
      </c>
      <c r="D12" s="138"/>
      <c r="E12" s="139" t="s">
        <v>212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2" t="s">
        <v>247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7"/>
      <c r="AK12" s="154" t="s">
        <v>249</v>
      </c>
      <c r="AL12" s="155"/>
      <c r="AM12" s="155"/>
      <c r="AN12" s="155"/>
      <c r="AO12" s="60" t="s">
        <v>194</v>
      </c>
      <c r="AP12" s="155" t="s">
        <v>250</v>
      </c>
      <c r="AQ12" s="155"/>
      <c r="AR12" s="155"/>
      <c r="AS12" s="156"/>
      <c r="AT12" s="273"/>
    </row>
    <row r="13" spans="1:51" ht="15" customHeight="1">
      <c r="A13" s="99" t="s">
        <v>151</v>
      </c>
      <c r="B13" s="100"/>
      <c r="C13" s="134" t="s">
        <v>253</v>
      </c>
      <c r="D13" s="135"/>
      <c r="E13" s="110" t="s">
        <v>254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4"/>
    </row>
    <row r="14" spans="1:51" ht="18" customHeight="1">
      <c r="A14" s="99"/>
      <c r="B14" s="100"/>
      <c r="C14" s="137" t="s">
        <v>255</v>
      </c>
      <c r="D14" s="138"/>
      <c r="E14" s="139" t="s">
        <v>256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4"/>
    </row>
    <row r="15" spans="1:51" ht="15" customHeight="1">
      <c r="A15" s="149" t="s">
        <v>165</v>
      </c>
      <c r="B15" s="100"/>
      <c r="C15" s="134" t="s">
        <v>205</v>
      </c>
      <c r="D15" s="135"/>
      <c r="E15" s="110" t="s">
        <v>206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215</v>
      </c>
      <c r="S15" s="108"/>
      <c r="T15" s="108"/>
      <c r="U15" s="108"/>
      <c r="V15" s="49" t="s">
        <v>72</v>
      </c>
      <c r="W15" s="107" t="s">
        <v>244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51" t="s">
        <v>235</v>
      </c>
      <c r="AM15" s="151"/>
      <c r="AN15" s="151"/>
      <c r="AO15" s="151"/>
      <c r="AP15" s="151"/>
      <c r="AQ15" s="151"/>
      <c r="AR15" s="151"/>
      <c r="AS15" s="59" t="s">
        <v>193</v>
      </c>
      <c r="AT15" s="273">
        <v>74</v>
      </c>
    </row>
    <row r="16" spans="1:51" ht="18" customHeight="1">
      <c r="A16" s="99"/>
      <c r="B16" s="100"/>
      <c r="C16" s="137" t="s">
        <v>203</v>
      </c>
      <c r="D16" s="138"/>
      <c r="E16" s="139" t="s">
        <v>204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2" t="s">
        <v>239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4" t="s">
        <v>238</v>
      </c>
      <c r="AL16" s="155"/>
      <c r="AM16" s="155"/>
      <c r="AN16" s="155"/>
      <c r="AO16" s="60" t="s">
        <v>194</v>
      </c>
      <c r="AP16" s="155" t="s">
        <v>243</v>
      </c>
      <c r="AQ16" s="155"/>
      <c r="AR16" s="155"/>
      <c r="AS16" s="156"/>
      <c r="AT16" s="273"/>
    </row>
    <row r="17" spans="1:46">
      <c r="A17" s="99" t="s">
        <v>6</v>
      </c>
      <c r="B17" s="100"/>
      <c r="C17" s="161" t="str">
        <f>IF(P16="","",P16)</f>
        <v>千葉県野田市中野台177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1" t="str">
        <f>IF(AL15="","",AL15&amp;"-"&amp;AK16&amp;"-"&amp;AP16)</f>
        <v>04-7124-4167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246</v>
      </c>
      <c r="D21" s="78"/>
      <c r="E21" s="78">
        <v>3471</v>
      </c>
      <c r="F21" s="78"/>
      <c r="G21" s="78">
        <v>9678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197</v>
      </c>
      <c r="B23" s="146" t="s">
        <v>153</v>
      </c>
      <c r="C23" s="162" t="s">
        <v>172</v>
      </c>
      <c r="D23" s="163"/>
      <c r="E23" s="164" t="s">
        <v>173</v>
      </c>
      <c r="F23" s="165"/>
      <c r="G23" s="146" t="s">
        <v>154</v>
      </c>
      <c r="H23" s="146"/>
      <c r="I23" s="146" t="s">
        <v>155</v>
      </c>
      <c r="J23" s="146"/>
      <c r="K23" s="146"/>
      <c r="L23" s="146"/>
      <c r="M23" s="146" t="s">
        <v>156</v>
      </c>
      <c r="N23" s="146"/>
      <c r="O23" s="146"/>
      <c r="P23" s="239" t="s">
        <v>166</v>
      </c>
      <c r="Q23" s="146"/>
      <c r="R23" s="146"/>
      <c r="S23" s="146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0" t="s">
        <v>170</v>
      </c>
      <c r="D24" s="181"/>
      <c r="E24" s="182" t="s">
        <v>171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57" t="s">
        <v>167</v>
      </c>
      <c r="Z24" s="158"/>
      <c r="AA24" s="158"/>
      <c r="AB24" s="158"/>
      <c r="AC24" s="158"/>
      <c r="AD24" s="158"/>
      <c r="AE24" s="158"/>
      <c r="AF24" s="158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60">
        <v>1</v>
      </c>
      <c r="C25" s="134" t="s">
        <v>223</v>
      </c>
      <c r="D25" s="135"/>
      <c r="E25" s="110" t="s">
        <v>224</v>
      </c>
      <c r="F25" s="111"/>
      <c r="G25" s="121">
        <v>6</v>
      </c>
      <c r="H25" s="117"/>
      <c r="I25" s="121" t="s">
        <v>241</v>
      </c>
      <c r="J25" s="116"/>
      <c r="K25" s="116"/>
      <c r="L25" s="117"/>
      <c r="M25" s="121">
        <v>514414134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221</v>
      </c>
      <c r="D26" s="138"/>
      <c r="E26" s="139" t="s">
        <v>222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231</v>
      </c>
      <c r="D27" s="135"/>
      <c r="E27" s="110" t="s">
        <v>232</v>
      </c>
      <c r="F27" s="111"/>
      <c r="G27" s="121">
        <v>6</v>
      </c>
      <c r="H27" s="117"/>
      <c r="I27" s="121" t="s">
        <v>241</v>
      </c>
      <c r="J27" s="116"/>
      <c r="K27" s="116"/>
      <c r="L27" s="117"/>
      <c r="M27" s="121">
        <v>513454025</v>
      </c>
      <c r="N27" s="116"/>
      <c r="O27" s="117"/>
      <c r="P27" s="121">
        <v>142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229</v>
      </c>
      <c r="D28" s="138"/>
      <c r="E28" s="139" t="s">
        <v>230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227</v>
      </c>
      <c r="D29" s="135"/>
      <c r="E29" s="110" t="s">
        <v>228</v>
      </c>
      <c r="F29" s="111"/>
      <c r="G29" s="121">
        <v>6</v>
      </c>
      <c r="H29" s="117"/>
      <c r="I29" s="115" t="s">
        <v>242</v>
      </c>
      <c r="J29" s="116"/>
      <c r="K29" s="116"/>
      <c r="L29" s="117"/>
      <c r="M29" s="121">
        <v>513127530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225</v>
      </c>
      <c r="D30" s="138"/>
      <c r="E30" s="139" t="s">
        <v>226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227</v>
      </c>
      <c r="D31" s="135"/>
      <c r="E31" s="110" t="s">
        <v>234</v>
      </c>
      <c r="F31" s="111"/>
      <c r="G31" s="121">
        <v>4</v>
      </c>
      <c r="H31" s="117"/>
      <c r="I31" s="115" t="s">
        <v>242</v>
      </c>
      <c r="J31" s="116"/>
      <c r="K31" s="116"/>
      <c r="L31" s="117"/>
      <c r="M31" s="121">
        <v>514414125</v>
      </c>
      <c r="N31" s="116"/>
      <c r="O31" s="117"/>
      <c r="P31" s="121">
        <v>140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225</v>
      </c>
      <c r="D32" s="138"/>
      <c r="E32" s="139" t="s">
        <v>233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7" t="s">
        <v>196</v>
      </c>
      <c r="Z32" s="158"/>
      <c r="AA32" s="158"/>
      <c r="AB32" s="158"/>
      <c r="AC32" s="158"/>
      <c r="AD32" s="158"/>
      <c r="AE32" s="158"/>
      <c r="AF32" s="158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72" t="s">
        <v>259</v>
      </c>
      <c r="D33" s="173"/>
      <c r="E33" s="166" t="s">
        <v>260</v>
      </c>
      <c r="F33" s="167"/>
      <c r="G33" s="121">
        <v>3</v>
      </c>
      <c r="H33" s="117"/>
      <c r="I33" s="121" t="s">
        <v>241</v>
      </c>
      <c r="J33" s="116"/>
      <c r="K33" s="116"/>
      <c r="L33" s="117"/>
      <c r="M33" s="121">
        <v>514718096</v>
      </c>
      <c r="N33" s="116"/>
      <c r="O33" s="117"/>
      <c r="P33" s="121">
        <v>138</v>
      </c>
      <c r="Q33" s="116"/>
      <c r="R33" s="116"/>
      <c r="S33" s="116"/>
      <c r="T33" s="122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68" t="s">
        <v>257</v>
      </c>
      <c r="D34" s="169"/>
      <c r="E34" s="170" t="s">
        <v>258</v>
      </c>
      <c r="F34" s="171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263</v>
      </c>
      <c r="D35" s="135"/>
      <c r="E35" s="110" t="s">
        <v>264</v>
      </c>
      <c r="F35" s="111"/>
      <c r="G35" s="121">
        <v>5</v>
      </c>
      <c r="H35" s="117"/>
      <c r="I35" s="115" t="s">
        <v>285</v>
      </c>
      <c r="J35" s="141"/>
      <c r="K35" s="141"/>
      <c r="L35" s="142"/>
      <c r="M35" s="121">
        <v>518726560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261</v>
      </c>
      <c r="D36" s="138"/>
      <c r="E36" s="139" t="s">
        <v>262</v>
      </c>
      <c r="F36" s="140"/>
      <c r="G36" s="118"/>
      <c r="H36" s="120"/>
      <c r="I36" s="143"/>
      <c r="J36" s="144"/>
      <c r="K36" s="144"/>
      <c r="L36" s="145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266</v>
      </c>
      <c r="D37" s="135"/>
      <c r="E37" s="110" t="s">
        <v>267</v>
      </c>
      <c r="F37" s="111"/>
      <c r="G37" s="121">
        <v>4</v>
      </c>
      <c r="H37" s="117"/>
      <c r="I37" s="115" t="s">
        <v>242</v>
      </c>
      <c r="J37" s="116"/>
      <c r="K37" s="116"/>
      <c r="L37" s="117"/>
      <c r="M37" s="121">
        <v>518726577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265</v>
      </c>
      <c r="D38" s="138"/>
      <c r="E38" s="139" t="s">
        <v>268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271</v>
      </c>
      <c r="D39" s="135"/>
      <c r="E39" s="110" t="s">
        <v>272</v>
      </c>
      <c r="F39" s="111"/>
      <c r="G39" s="121">
        <v>1</v>
      </c>
      <c r="H39" s="117"/>
      <c r="I39" s="115" t="s">
        <v>242</v>
      </c>
      <c r="J39" s="116"/>
      <c r="K39" s="116"/>
      <c r="L39" s="117"/>
      <c r="M39" s="121">
        <v>518726607</v>
      </c>
      <c r="N39" s="116"/>
      <c r="O39" s="117"/>
      <c r="P39" s="121">
        <v>110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269</v>
      </c>
      <c r="D40" s="138"/>
      <c r="E40" s="139" t="s">
        <v>270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275</v>
      </c>
      <c r="D41" s="135"/>
      <c r="E41" s="110" t="s">
        <v>276</v>
      </c>
      <c r="F41" s="111"/>
      <c r="G41" s="121">
        <v>5</v>
      </c>
      <c r="H41" s="117"/>
      <c r="I41" s="115" t="s">
        <v>242</v>
      </c>
      <c r="J41" s="116"/>
      <c r="K41" s="116"/>
      <c r="L41" s="117"/>
      <c r="M41" s="121">
        <v>518800741</v>
      </c>
      <c r="N41" s="116"/>
      <c r="O41" s="117"/>
      <c r="P41" s="121">
        <v>143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273</v>
      </c>
      <c r="D42" s="138"/>
      <c r="E42" s="139" t="s">
        <v>274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279</v>
      </c>
      <c r="D43" s="135"/>
      <c r="E43" s="110" t="s">
        <v>280</v>
      </c>
      <c r="F43" s="111"/>
      <c r="G43" s="121">
        <v>4</v>
      </c>
      <c r="H43" s="117"/>
      <c r="I43" s="115" t="s">
        <v>242</v>
      </c>
      <c r="J43" s="116"/>
      <c r="K43" s="116"/>
      <c r="L43" s="117"/>
      <c r="M43" s="121">
        <v>518726584</v>
      </c>
      <c r="N43" s="116"/>
      <c r="O43" s="117"/>
      <c r="P43" s="121">
        <v>147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277</v>
      </c>
      <c r="D44" s="138"/>
      <c r="E44" s="139" t="s">
        <v>278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283</v>
      </c>
      <c r="D45" s="135"/>
      <c r="E45" s="110" t="s">
        <v>284</v>
      </c>
      <c r="F45" s="111"/>
      <c r="G45" s="121">
        <v>3</v>
      </c>
      <c r="H45" s="117"/>
      <c r="I45" s="115" t="s">
        <v>286</v>
      </c>
      <c r="J45" s="116"/>
      <c r="K45" s="116"/>
      <c r="L45" s="117"/>
      <c r="M45" s="121">
        <v>518726591</v>
      </c>
      <c r="N45" s="116"/>
      <c r="O45" s="117"/>
      <c r="P45" s="121">
        <v>135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281</v>
      </c>
      <c r="D46" s="138"/>
      <c r="E46" s="139" t="s">
        <v>282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/>
      <c r="D47" s="135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1"/>
      <c r="F48" s="192"/>
      <c r="G48" s="184"/>
      <c r="H48" s="185"/>
      <c r="I48" s="118"/>
      <c r="J48" s="119"/>
      <c r="K48" s="119"/>
      <c r="L48" s="120"/>
      <c r="M48" s="184"/>
      <c r="N48" s="186"/>
      <c r="O48" s="185"/>
      <c r="P48" s="184"/>
      <c r="Q48" s="186"/>
      <c r="R48" s="186"/>
      <c r="S48" s="186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2">
        <v>13</v>
      </c>
      <c r="B49" s="253">
        <v>13</v>
      </c>
      <c r="C49" s="255"/>
      <c r="D49" s="256"/>
      <c r="E49" s="257"/>
      <c r="F49" s="258"/>
      <c r="G49" s="244"/>
      <c r="H49" s="246"/>
      <c r="I49" s="265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4"/>
      <c r="C50" s="259"/>
      <c r="D50" s="260"/>
      <c r="E50" s="261"/>
      <c r="F50" s="262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3">
        <v>14</v>
      </c>
      <c r="C51" s="255"/>
      <c r="D51" s="256"/>
      <c r="E51" s="257"/>
      <c r="F51" s="258"/>
      <c r="G51" s="244"/>
      <c r="H51" s="246"/>
      <c r="I51" s="265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8"/>
      <c r="C52" s="269"/>
      <c r="D52" s="270"/>
      <c r="E52" s="270"/>
      <c r="F52" s="271"/>
      <c r="G52" s="263"/>
      <c r="H52" s="264"/>
      <c r="I52" s="263"/>
      <c r="J52" s="266"/>
      <c r="K52" s="266"/>
      <c r="L52" s="264"/>
      <c r="M52" s="263"/>
      <c r="N52" s="266"/>
      <c r="O52" s="264"/>
      <c r="P52" s="263"/>
      <c r="Q52" s="266"/>
      <c r="R52" s="266"/>
      <c r="S52" s="266"/>
      <c r="T52" s="26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169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3" t="s">
        <v>187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287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5">
        <f>LEN(A55)</f>
        <v>50</v>
      </c>
      <c r="W55" s="276"/>
      <c r="X55" s="276"/>
      <c r="Y55" s="276"/>
      <c r="Z55" s="276"/>
      <c r="AA55" s="276"/>
      <c r="AB55" s="276"/>
      <c r="AC55" s="276"/>
      <c r="AD55" s="276"/>
      <c r="AE55" s="276"/>
      <c r="AF55" s="27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74" yWindow="43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8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Q17" sqref="Q1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4" t="s">
        <v>24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5">
      <c r="A2" s="278" t="s">
        <v>0</v>
      </c>
      <c r="B2" s="278"/>
      <c r="C2" s="281" t="str">
        <f>IF(入力!C3="","",入力!C3)</f>
        <v>野田バイオレット</v>
      </c>
      <c r="D2" s="281"/>
      <c r="E2" s="281"/>
      <c r="F2" s="281"/>
      <c r="G2" s="281"/>
      <c r="H2" s="281"/>
      <c r="I2" s="281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13</v>
      </c>
      <c r="B4" s="278"/>
      <c r="C4" s="282">
        <f>IF(入力!C4="","",IF(入力!C5="",入力!C4,入力!C4&amp;"　　"&amp;入力!C5))</f>
        <v>431767487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澤田　美智子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504419205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2</v>
      </c>
      <c r="B9" s="278"/>
      <c r="C9" s="290" t="str">
        <f>IF(入力!C10="","",入力!C10&amp;"　"&amp;入力!E10)</f>
        <v>佐藤　由和</v>
      </c>
      <c r="D9" s="291"/>
      <c r="E9" s="291"/>
      <c r="F9" s="291"/>
      <c r="G9" s="280">
        <f>IF(入力!G9="","",入力!G9)</f>
        <v>513662232</v>
      </c>
      <c r="H9" s="280"/>
      <c r="I9" s="280"/>
      <c r="J9" s="280">
        <f>IF(入力!J9="","",入力!J9)</f>
        <v>27456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3</v>
      </c>
      <c r="B11" s="278"/>
      <c r="C11" s="290" t="str">
        <f>IF(入力!C12="","",入力!C12&amp;"　"&amp;入力!E12)</f>
        <v>小坂　裕</v>
      </c>
      <c r="D11" s="291"/>
      <c r="E11" s="291"/>
      <c r="F11" s="291"/>
      <c r="G11" s="280">
        <f>IF(入力!G11="","",入力!G11)</f>
        <v>512505660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091-C0183783</v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佐藤　由和</v>
      </c>
      <c r="D13" s="291"/>
      <c r="E13" s="291"/>
      <c r="F13" s="29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8"/>
      <c r="B14" s="278"/>
      <c r="C14" s="292"/>
      <c r="D14" s="293"/>
      <c r="E14" s="293"/>
      <c r="F14" s="29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8" t="s">
        <v>5</v>
      </c>
      <c r="B15" s="278"/>
      <c r="C15" s="290" t="str">
        <f>IF(入力!C16="","",入力!C16&amp;"　"&amp;入力!E16)</f>
        <v>澤田　美智子</v>
      </c>
      <c r="D15" s="291"/>
      <c r="E15" s="291"/>
      <c r="F15" s="28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8"/>
      <c r="B16" s="278"/>
      <c r="C16" s="292"/>
      <c r="D16" s="293"/>
      <c r="E16" s="293"/>
      <c r="F16" s="28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8" t="s">
        <v>6</v>
      </c>
      <c r="B17" s="278"/>
      <c r="C17" s="281" t="str">
        <f>IF(入力!C17="","",入力!C17&amp;"　"&amp;入力!E17)</f>
        <v>千葉県野田市中野台177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04-7124-4167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090－3471－9678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>
      <c r="A25" s="278">
        <v>1</v>
      </c>
      <c r="B25" s="278">
        <f>IF(入力!B25="","",入力!B25)</f>
        <v>1</v>
      </c>
      <c r="C25" s="290" t="str">
        <f>IF(入力!C26="","",入力!C26&amp;"　"&amp;入力!E26)</f>
        <v>渡辺　未栞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野田市立宮崎小学校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514414134</v>
      </c>
      <c r="N25" s="278" t="str">
        <f>IF(入力!N25="","",入力!N25)</f>
        <v/>
      </c>
      <c r="O25" s="278" t="str">
        <f>IF(入力!O25="","",入力!O25)</f>
        <v/>
      </c>
    </row>
    <row r="26" spans="1:15" ht="18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大橋　幸華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野田市立宮崎小学校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513454025</v>
      </c>
      <c r="N27" s="278" t="str">
        <f>IF(入力!N27="","",入力!N27)</f>
        <v/>
      </c>
      <c r="O27" s="278" t="str">
        <f>IF(入力!O27="","",入力!O27)</f>
        <v/>
      </c>
    </row>
    <row r="28" spans="1:15" ht="18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島村　陽咲</v>
      </c>
      <c r="D29" s="291"/>
      <c r="E29" s="291"/>
      <c r="F29" s="291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野田市立清水台小学校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513127530</v>
      </c>
      <c r="N29" s="278" t="str">
        <f>IF(入力!N29="","",入力!N29)</f>
        <v/>
      </c>
      <c r="O29" s="278" t="str">
        <f>IF(入力!O29="","",入力!O29)</f>
        <v/>
      </c>
    </row>
    <row r="30" spans="1:15" ht="18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島村　彩乃</v>
      </c>
      <c r="D31" s="291"/>
      <c r="E31" s="291"/>
      <c r="F31" s="291"/>
      <c r="G31" s="278">
        <f>IF(入力!G31="","",入力!G31)</f>
        <v>4</v>
      </c>
      <c r="H31" s="278" t="str">
        <f>IF(入力!H31="","",入力!H31)</f>
        <v/>
      </c>
      <c r="I31" s="278" t="str">
        <f>IF(入力!I31="","",入力!I31)</f>
        <v>野田市立清水台小学校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514414125</v>
      </c>
      <c r="N31" s="278" t="str">
        <f>IF(入力!N31="","",入力!N31)</f>
        <v/>
      </c>
      <c r="O31" s="278" t="str">
        <f>IF(入力!O31="","",入力!O31)</f>
        <v/>
      </c>
    </row>
    <row r="32" spans="1:15" ht="18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佐藤　和珂</v>
      </c>
      <c r="D33" s="291"/>
      <c r="E33" s="291"/>
      <c r="F33" s="291"/>
      <c r="G33" s="278">
        <f>IF(入力!G33="","",入力!G33)</f>
        <v>3</v>
      </c>
      <c r="H33" s="278" t="str">
        <f>IF(入力!H33="","",入力!H33)</f>
        <v/>
      </c>
      <c r="I33" s="278" t="str">
        <f>IF(入力!I33="","",入力!I33)</f>
        <v>野田市立宮崎小学校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514718096</v>
      </c>
      <c r="N33" s="278" t="str">
        <f>IF(入力!N33="","",入力!N33)</f>
        <v/>
      </c>
      <c r="O33" s="278" t="str">
        <f>IF(入力!O33="","",入力!O33)</f>
        <v/>
      </c>
    </row>
    <row r="34" spans="1:15" ht="18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難波　未采</v>
      </c>
      <c r="D35" s="291"/>
      <c r="E35" s="291"/>
      <c r="F35" s="291"/>
      <c r="G35" s="278">
        <f>IF(入力!G35="","",入力!G35)</f>
        <v>5</v>
      </c>
      <c r="H35" s="278" t="str">
        <f>IF(入力!H35="","",入力!H35)</f>
        <v/>
      </c>
      <c r="I35" s="278" t="str">
        <f>IF(入力!I35="","",入力!I35)</f>
        <v>野田市立中央小学校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518726560</v>
      </c>
      <c r="N35" s="278" t="str">
        <f>IF(入力!N35="","",入力!N35)</f>
        <v/>
      </c>
      <c r="O35" s="278" t="str">
        <f>IF(入力!O35="","",入力!O35)</f>
        <v/>
      </c>
    </row>
    <row r="36" spans="1:15" ht="18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程田　彩音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野田市立清水台小学校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518726577</v>
      </c>
      <c r="N37" s="278" t="str">
        <f>IF(入力!N37="","",入力!N37)</f>
        <v/>
      </c>
      <c r="O37" s="278" t="str">
        <f>IF(入力!O37="","",入力!O37)</f>
        <v/>
      </c>
    </row>
    <row r="38" spans="1:15" ht="18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平澤　結愛</v>
      </c>
      <c r="D39" s="291"/>
      <c r="E39" s="291"/>
      <c r="F39" s="291"/>
      <c r="G39" s="278">
        <f>IF(入力!G39="","",入力!G39)</f>
        <v>1</v>
      </c>
      <c r="H39" s="278" t="str">
        <f>IF(入力!H39="","",入力!H39)</f>
        <v/>
      </c>
      <c r="I39" s="278" t="str">
        <f>IF(入力!I39="","",入力!I39)</f>
        <v>野田市立清水台小学校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518726607</v>
      </c>
      <c r="N39" s="278" t="str">
        <f>IF(入力!N39="","",入力!N39)</f>
        <v/>
      </c>
      <c r="O39" s="278" t="str">
        <f>IF(入力!O39="","",入力!O39)</f>
        <v/>
      </c>
    </row>
    <row r="40" spans="1:15" ht="18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>
      <c r="A41" s="278">
        <v>9</v>
      </c>
      <c r="B41" s="278">
        <f>IF(入力!B41="","",入力!B41)</f>
        <v>9</v>
      </c>
      <c r="C41" s="290" t="str">
        <f>IF(入力!C42="","",入力!C42&amp;"　"&amp;入力!E42)</f>
        <v>小嶋　つばさ</v>
      </c>
      <c r="D41" s="291"/>
      <c r="E41" s="291"/>
      <c r="F41" s="291"/>
      <c r="G41" s="278">
        <f>IF(入力!G41="","",入力!G41)</f>
        <v>5</v>
      </c>
      <c r="H41" s="278" t="str">
        <f>IF(入力!H41="","",入力!H41)</f>
        <v/>
      </c>
      <c r="I41" s="278" t="str">
        <f>IF(入力!I41="","",入力!I41)</f>
        <v>野田市立清水台小学校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518800741</v>
      </c>
      <c r="N41" s="278" t="str">
        <f>IF(入力!N41="","",入力!N41)</f>
        <v/>
      </c>
      <c r="O41" s="278" t="str">
        <f>IF(入力!O41="","",入力!O41)</f>
        <v/>
      </c>
    </row>
    <row r="42" spans="1:15" ht="18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>
      <c r="A43" s="278">
        <v>10</v>
      </c>
      <c r="B43" s="278">
        <f>IF(入力!B43="","",入力!B43)</f>
        <v>10</v>
      </c>
      <c r="C43" s="290" t="str">
        <f>IF(入力!C44="","",入力!C44&amp;"　"&amp;入力!E44)</f>
        <v>深井　桜香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野田市立清水台小学校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518726584</v>
      </c>
      <c r="N43" s="278" t="str">
        <f>IF(入力!N43="","",入力!N43)</f>
        <v/>
      </c>
      <c r="O43" s="278" t="str">
        <f>IF(入力!O43="","",入力!O43)</f>
        <v/>
      </c>
    </row>
    <row r="44" spans="1:15" ht="18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>
      <c r="A45" s="278">
        <v>11</v>
      </c>
      <c r="B45" s="278">
        <f>IF(入力!B45="","",入力!B45)</f>
        <v>11</v>
      </c>
      <c r="C45" s="290" t="str">
        <f>IF(入力!C46="","",入力!C46&amp;"　"&amp;入力!E46)</f>
        <v>野田　菜々香</v>
      </c>
      <c r="D45" s="291"/>
      <c r="E45" s="291"/>
      <c r="F45" s="291"/>
      <c r="G45" s="278">
        <f>IF(入力!G45="","",入力!G45)</f>
        <v>3</v>
      </c>
      <c r="H45" s="278" t="str">
        <f>IF(入力!H45="","",入力!H45)</f>
        <v/>
      </c>
      <c r="I45" s="278" t="str">
        <f>IF(入力!I45="","",入力!I45)</f>
        <v>野田市立岩木小学校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518726591</v>
      </c>
      <c r="N45" s="278" t="str">
        <f>IF(入力!N45="","",入力!N45)</f>
        <v/>
      </c>
      <c r="O45" s="278" t="str">
        <f>IF(入力!O45="","",入力!O45)</f>
        <v/>
      </c>
    </row>
    <row r="46" spans="1:15" ht="18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>
      <c r="A47" s="278">
        <v>12</v>
      </c>
      <c r="B47" s="278">
        <f>IF(入力!B47="","",入力!B47)</f>
        <v>12</v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8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3" zoomScaleNormal="100" zoomScaleSheetLayoutView="100" workbookViewId="0">
      <selection activeCell="Q31" sqref="Q31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17"/>
      <c r="AW1" s="317"/>
      <c r="AX1" s="4" t="s">
        <v>27</v>
      </c>
      <c r="AY1" s="5"/>
      <c r="AZ1" s="317"/>
      <c r="BA1" s="317"/>
      <c r="BB1" s="4" t="s">
        <v>28</v>
      </c>
      <c r="BC1" s="5"/>
      <c r="BD1" s="317"/>
      <c r="BE1" s="317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18" t="s">
        <v>64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5" t="s">
        <v>31</v>
      </c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8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1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3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55">
        <v>36</v>
      </c>
      <c r="I12" s="356"/>
      <c r="J12" s="357"/>
      <c r="K12" s="4"/>
    </row>
    <row r="13" spans="1:60" ht="13.5" customHeight="1">
      <c r="F13" s="4" t="s">
        <v>34</v>
      </c>
      <c r="G13" s="4"/>
      <c r="H13" s="358"/>
      <c r="I13" s="359"/>
      <c r="J13" s="360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4" t="s">
        <v>36</v>
      </c>
      <c r="D16" s="329"/>
      <c r="E16" s="329"/>
      <c r="F16" s="329"/>
      <c r="G16" s="330"/>
      <c r="H16" s="353" t="s">
        <v>65</v>
      </c>
      <c r="I16" s="354"/>
      <c r="J16" s="354"/>
      <c r="K16" s="329" t="str">
        <f>IF(入力!C2="","",入力!C2)</f>
        <v>ノダバイオレット</v>
      </c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30"/>
      <c r="Y16" s="366" t="s">
        <v>66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20" t="s">
        <v>37</v>
      </c>
      <c r="AK16" s="321"/>
      <c r="AL16" s="321"/>
      <c r="AM16" s="322"/>
      <c r="AN16" s="347" t="str">
        <f>IF(入力!P3="","",入力!P3)</f>
        <v>野田市</v>
      </c>
      <c r="AO16" s="348"/>
      <c r="AP16" s="348"/>
      <c r="AQ16" s="348"/>
      <c r="AR16" s="348"/>
      <c r="AS16" s="348"/>
      <c r="AT16" s="321" t="s">
        <v>67</v>
      </c>
      <c r="AU16" s="322"/>
      <c r="AV16" s="328" t="s">
        <v>38</v>
      </c>
      <c r="AW16" s="329"/>
      <c r="AX16" s="329"/>
      <c r="AY16" s="330"/>
      <c r="AZ16" s="335" t="str">
        <f>IF(入力!P5="","",入力!P5)</f>
        <v>東武野田</v>
      </c>
      <c r="BA16" s="336"/>
      <c r="BB16" s="336"/>
      <c r="BC16" s="336"/>
      <c r="BD16" s="336"/>
      <c r="BE16" s="336"/>
      <c r="BF16" s="387" t="s">
        <v>39</v>
      </c>
    </row>
    <row r="17" spans="3:58" ht="4.5" customHeight="1">
      <c r="C17" s="385"/>
      <c r="D17" s="332"/>
      <c r="E17" s="332"/>
      <c r="F17" s="332"/>
      <c r="G17" s="333"/>
      <c r="H17" s="345" t="str">
        <f>IF(入力!C3="","",入力!C3)</f>
        <v>野田バイオレット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1" t="str">
        <f>IF(入力!J3="","","("&amp;入力!J3&amp;")")</f>
        <v>(女子)</v>
      </c>
      <c r="V17" s="341"/>
      <c r="W17" s="341"/>
      <c r="X17" s="342"/>
      <c r="Y17" s="369">
        <f>IF(入力!C4="","",入力!C4)</f>
        <v>431767487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3"/>
      <c r="AK17" s="324"/>
      <c r="AL17" s="324"/>
      <c r="AM17" s="325"/>
      <c r="AN17" s="349"/>
      <c r="AO17" s="350"/>
      <c r="AP17" s="350"/>
      <c r="AQ17" s="350"/>
      <c r="AR17" s="350"/>
      <c r="AS17" s="350"/>
      <c r="AT17" s="324"/>
      <c r="AU17" s="325"/>
      <c r="AV17" s="331"/>
      <c r="AW17" s="332"/>
      <c r="AX17" s="332"/>
      <c r="AY17" s="333"/>
      <c r="AZ17" s="337"/>
      <c r="BA17" s="338"/>
      <c r="BB17" s="338"/>
      <c r="BC17" s="338"/>
      <c r="BD17" s="338"/>
      <c r="BE17" s="338"/>
      <c r="BF17" s="388"/>
    </row>
    <row r="18" spans="3:58" ht="16.5" customHeight="1">
      <c r="C18" s="386"/>
      <c r="D18" s="310"/>
      <c r="E18" s="310"/>
      <c r="F18" s="310"/>
      <c r="G18" s="334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43"/>
      <c r="V18" s="343"/>
      <c r="W18" s="343"/>
      <c r="X18" s="344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6"/>
      <c r="AK18" s="316"/>
      <c r="AL18" s="316"/>
      <c r="AM18" s="327"/>
      <c r="AN18" s="351"/>
      <c r="AO18" s="352"/>
      <c r="AP18" s="352"/>
      <c r="AQ18" s="352"/>
      <c r="AR18" s="352"/>
      <c r="AS18" s="352"/>
      <c r="AT18" s="316"/>
      <c r="AU18" s="327"/>
      <c r="AV18" s="311"/>
      <c r="AW18" s="310"/>
      <c r="AX18" s="310"/>
      <c r="AY18" s="334"/>
      <c r="AZ18" s="339" t="str">
        <f>IF(入力!AE5="","",入力!AE5)</f>
        <v>野田市</v>
      </c>
      <c r="BA18" s="340"/>
      <c r="BB18" s="340"/>
      <c r="BC18" s="340"/>
      <c r="BD18" s="340"/>
      <c r="BE18" s="340"/>
      <c r="BF18" s="13" t="s">
        <v>40</v>
      </c>
    </row>
    <row r="19" spans="3:58" ht="15" customHeight="1">
      <c r="C19" s="364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299" t="s">
        <v>41</v>
      </c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 t="s">
        <v>68</v>
      </c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 t="s">
        <v>69</v>
      </c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319"/>
    </row>
    <row r="20" spans="3:58" ht="15" customHeight="1">
      <c r="C20" s="298" t="s">
        <v>42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7" t="str">
        <f>IF(入力!J7="","",入力!J7)</f>
        <v/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>
        <f>IF(入力!J9="","",入力!J9)</f>
        <v>27456</v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 t="str">
        <f>IF(入力!J11="","",入力!J11)</f>
        <v/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8"/>
    </row>
    <row r="21" spans="3:58" ht="15" customHeight="1">
      <c r="C21" s="298" t="s">
        <v>43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7" t="str">
        <f>IF(入力!M7="","",入力!M7)</f>
        <v/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 t="str">
        <f>IF(入力!M9="","",入力!M9)</f>
        <v/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>091-C0183783</v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8"/>
    </row>
    <row r="22" spans="3:58" ht="12" customHeight="1">
      <c r="C22" s="392" t="s">
        <v>70</v>
      </c>
      <c r="D22" s="393"/>
      <c r="E22" s="393"/>
      <c r="F22" s="393"/>
      <c r="G22" s="394"/>
      <c r="H22" s="395" t="str">
        <f>IF(入力!C7="","",入力!C7&amp;"　"&amp;入力!E7)</f>
        <v>サワダ　ミチコ</v>
      </c>
      <c r="I22" s="300"/>
      <c r="J22" s="300"/>
      <c r="K22" s="300"/>
      <c r="L22" s="300"/>
      <c r="M22" s="300"/>
      <c r="N22" s="300"/>
      <c r="O22" s="300"/>
      <c r="P22" s="300"/>
      <c r="Q22" s="301"/>
      <c r="R22" s="309" t="s">
        <v>44</v>
      </c>
      <c r="S22" s="300"/>
      <c r="T22" s="302">
        <f>IF(入力!AT7="","",入力!AT7)</f>
        <v>74</v>
      </c>
      <c r="U22" s="303"/>
      <c r="V22" s="304"/>
      <c r="W22" s="309" t="s">
        <v>45</v>
      </c>
      <c r="X22" s="309"/>
      <c r="Y22" s="309"/>
      <c r="Z22" s="14" t="s">
        <v>71</v>
      </c>
      <c r="AA22" s="15"/>
      <c r="AB22" s="300" t="str">
        <f>IF(入力!R7="","",入力!R7)</f>
        <v>278</v>
      </c>
      <c r="AC22" s="300"/>
      <c r="AD22" s="300"/>
      <c r="AE22" s="300"/>
      <c r="AF22" s="16" t="s">
        <v>72</v>
      </c>
      <c r="AG22" s="300" t="str">
        <f>IF(入力!W7="","",入力!W7)</f>
        <v>0035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309" t="s">
        <v>46</v>
      </c>
      <c r="AV22" s="300"/>
      <c r="AW22" s="300"/>
      <c r="AX22" s="17" t="s">
        <v>73</v>
      </c>
      <c r="AY22" s="300" t="str">
        <f>IF(入力!AL7="","",入力!AL7)</f>
        <v>04</v>
      </c>
      <c r="AZ22" s="300"/>
      <c r="BA22" s="300"/>
      <c r="BB22" s="300"/>
      <c r="BC22" s="300"/>
      <c r="BD22" s="300"/>
      <c r="BE22" s="300"/>
      <c r="BF22" s="18" t="s">
        <v>74</v>
      </c>
    </row>
    <row r="23" spans="3:58" ht="19.5" customHeight="1">
      <c r="C23" s="386" t="s">
        <v>47</v>
      </c>
      <c r="D23" s="310"/>
      <c r="E23" s="310"/>
      <c r="F23" s="310"/>
      <c r="G23" s="334"/>
      <c r="H23" s="361" t="str">
        <f>IF(入力!C8="","",入力!C8&amp;"　"&amp;入力!E8)</f>
        <v>澤田　美智子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10"/>
      <c r="S23" s="310"/>
      <c r="T23" s="305"/>
      <c r="U23" s="306"/>
      <c r="V23" s="307"/>
      <c r="W23" s="316"/>
      <c r="X23" s="316"/>
      <c r="Y23" s="316"/>
      <c r="Z23" s="313" t="str">
        <f>IF(入力!P8="","",入力!P8)</f>
        <v>千葉県野田市中野台177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10"/>
      <c r="AV23" s="310"/>
      <c r="AW23" s="310"/>
      <c r="AX23" s="311" t="str">
        <f>IF(入力!AK8="","",入力!AK8)</f>
        <v>7124</v>
      </c>
      <c r="AY23" s="310"/>
      <c r="AZ23" s="310"/>
      <c r="BA23" s="310"/>
      <c r="BB23" s="19" t="s">
        <v>75</v>
      </c>
      <c r="BC23" s="310" t="str">
        <f>IF(入力!AP8="","",入力!AP8)</f>
        <v>4167</v>
      </c>
      <c r="BD23" s="310"/>
      <c r="BE23" s="310"/>
      <c r="BF23" s="312"/>
    </row>
    <row r="24" spans="3:58" ht="12" customHeight="1">
      <c r="C24" s="392" t="s">
        <v>76</v>
      </c>
      <c r="D24" s="393"/>
      <c r="E24" s="393"/>
      <c r="F24" s="393"/>
      <c r="G24" s="394"/>
      <c r="H24" s="395" t="str">
        <f>IF(入力!C9="","",入力!C9&amp;"　"&amp;入力!E9)</f>
        <v>サトウ　ヨシカズ</v>
      </c>
      <c r="I24" s="300"/>
      <c r="J24" s="300"/>
      <c r="K24" s="300"/>
      <c r="L24" s="300"/>
      <c r="M24" s="300"/>
      <c r="N24" s="300"/>
      <c r="O24" s="300"/>
      <c r="P24" s="300"/>
      <c r="Q24" s="301"/>
      <c r="R24" s="309" t="s">
        <v>44</v>
      </c>
      <c r="S24" s="300"/>
      <c r="T24" s="302">
        <f>IF(入力!AT9="","",入力!AT9)</f>
        <v>38</v>
      </c>
      <c r="U24" s="303"/>
      <c r="V24" s="304"/>
      <c r="W24" s="309" t="s">
        <v>45</v>
      </c>
      <c r="X24" s="309"/>
      <c r="Y24" s="309"/>
      <c r="Z24" s="14" t="s">
        <v>71</v>
      </c>
      <c r="AA24" s="15"/>
      <c r="AB24" s="300" t="str">
        <f>IF(入力!R9="","",入力!R9)</f>
        <v>278</v>
      </c>
      <c r="AC24" s="300"/>
      <c r="AD24" s="300"/>
      <c r="AE24" s="300"/>
      <c r="AF24" s="16" t="s">
        <v>72</v>
      </c>
      <c r="AG24" s="300" t="str">
        <f>IF(入力!W9="","",入力!W9)</f>
        <v>0026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309" t="s">
        <v>46</v>
      </c>
      <c r="AV24" s="300"/>
      <c r="AW24" s="300"/>
      <c r="AX24" s="17" t="s">
        <v>73</v>
      </c>
      <c r="AY24" s="300" t="str">
        <f>IF(入力!AL9="","",入力!AL9)</f>
        <v>090</v>
      </c>
      <c r="AZ24" s="300"/>
      <c r="BA24" s="300"/>
      <c r="BB24" s="300"/>
      <c r="BC24" s="300"/>
      <c r="BD24" s="300"/>
      <c r="BE24" s="300"/>
      <c r="BF24" s="18" t="s">
        <v>74</v>
      </c>
    </row>
    <row r="25" spans="3:58" ht="19.5" customHeight="1">
      <c r="C25" s="386" t="s">
        <v>77</v>
      </c>
      <c r="D25" s="310"/>
      <c r="E25" s="310"/>
      <c r="F25" s="310"/>
      <c r="G25" s="334"/>
      <c r="H25" s="361" t="str">
        <f>IF(入力!C10="","",入力!C10&amp;"　"&amp;入力!E10)</f>
        <v>佐藤　由和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10"/>
      <c r="S25" s="310"/>
      <c r="T25" s="305"/>
      <c r="U25" s="306"/>
      <c r="V25" s="307"/>
      <c r="W25" s="316"/>
      <c r="X25" s="316"/>
      <c r="Y25" s="316"/>
      <c r="Z25" s="313" t="str">
        <f>IF(入力!P10="","",入力!P10)</f>
        <v>千葉県野田市花井228-1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10"/>
      <c r="AV25" s="310"/>
      <c r="AW25" s="310"/>
      <c r="AX25" s="311" t="str">
        <f>IF(入力!AK10="","",入力!AK10)</f>
        <v>8347</v>
      </c>
      <c r="AY25" s="310"/>
      <c r="AZ25" s="310"/>
      <c r="BA25" s="310"/>
      <c r="BB25" s="19" t="s">
        <v>75</v>
      </c>
      <c r="BC25" s="310" t="str">
        <f>IF(入力!AP10="","",入力!AP10)</f>
        <v>5656</v>
      </c>
      <c r="BD25" s="310"/>
      <c r="BE25" s="310"/>
      <c r="BF25" s="312"/>
    </row>
    <row r="26" spans="3:58" ht="12" customHeight="1">
      <c r="C26" s="392" t="s">
        <v>70</v>
      </c>
      <c r="D26" s="393"/>
      <c r="E26" s="393"/>
      <c r="F26" s="393"/>
      <c r="G26" s="394"/>
      <c r="H26" s="395" t="str">
        <f>IF(入力!C11="","",入力!C11&amp;"　"&amp;入力!E11)</f>
        <v>オサカ　ヒロシ</v>
      </c>
      <c r="I26" s="300"/>
      <c r="J26" s="300"/>
      <c r="K26" s="300"/>
      <c r="L26" s="300"/>
      <c r="M26" s="300"/>
      <c r="N26" s="300"/>
      <c r="O26" s="300"/>
      <c r="P26" s="300"/>
      <c r="Q26" s="301"/>
      <c r="R26" s="309" t="s">
        <v>44</v>
      </c>
      <c r="S26" s="300"/>
      <c r="T26" s="302">
        <f>IF(入力!AT11="","",入力!AT11)</f>
        <v>69</v>
      </c>
      <c r="U26" s="303"/>
      <c r="V26" s="304"/>
      <c r="W26" s="309" t="s">
        <v>45</v>
      </c>
      <c r="X26" s="309"/>
      <c r="Y26" s="309"/>
      <c r="Z26" s="14" t="s">
        <v>71</v>
      </c>
      <c r="AA26" s="15"/>
      <c r="AB26" s="300" t="str">
        <f>IF(入力!R11="","",入力!R11)</f>
        <v>278</v>
      </c>
      <c r="AC26" s="300"/>
      <c r="AD26" s="300"/>
      <c r="AE26" s="300"/>
      <c r="AF26" s="16" t="s">
        <v>72</v>
      </c>
      <c r="AG26" s="300" t="str">
        <f>IF(入力!W11="","",入力!W11)</f>
        <v>0055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309" t="s">
        <v>46</v>
      </c>
      <c r="AV26" s="300"/>
      <c r="AW26" s="300"/>
      <c r="AX26" s="17" t="s">
        <v>73</v>
      </c>
      <c r="AY26" s="300" t="str">
        <f>IF(入力!AL11="","",入力!AL11)</f>
        <v>04</v>
      </c>
      <c r="AZ26" s="300"/>
      <c r="BA26" s="300"/>
      <c r="BB26" s="300"/>
      <c r="BC26" s="300"/>
      <c r="BD26" s="300"/>
      <c r="BE26" s="300"/>
      <c r="BF26" s="18" t="s">
        <v>74</v>
      </c>
    </row>
    <row r="27" spans="3:58" ht="19.5" customHeight="1">
      <c r="C27" s="386" t="s">
        <v>78</v>
      </c>
      <c r="D27" s="310"/>
      <c r="E27" s="310"/>
      <c r="F27" s="310"/>
      <c r="G27" s="334"/>
      <c r="H27" s="361" t="str">
        <f>IF(入力!C12="","",入力!C12&amp;"　"&amp;入力!E12)</f>
        <v>小坂　裕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10"/>
      <c r="S27" s="310"/>
      <c r="T27" s="305"/>
      <c r="U27" s="306"/>
      <c r="V27" s="307"/>
      <c r="W27" s="316"/>
      <c r="X27" s="316"/>
      <c r="Y27" s="316"/>
      <c r="Z27" s="313" t="str">
        <f>IF(入力!P12="","",入力!P12)</f>
        <v>野田市岩名1815-45</v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10"/>
      <c r="AV27" s="310"/>
      <c r="AW27" s="310"/>
      <c r="AX27" s="311" t="str">
        <f>IF(入力!AK12="","",入力!AK12)</f>
        <v>7124</v>
      </c>
      <c r="AY27" s="310"/>
      <c r="AZ27" s="310"/>
      <c r="BA27" s="310"/>
      <c r="BB27" s="19" t="s">
        <v>75</v>
      </c>
      <c r="BC27" s="310" t="str">
        <f>IF(入力!AP12="","",入力!AP12)</f>
        <v>9844</v>
      </c>
      <c r="BD27" s="310"/>
      <c r="BE27" s="310"/>
      <c r="BF27" s="312"/>
    </row>
    <row r="28" spans="3:58" ht="12" customHeight="1">
      <c r="C28" s="392" t="s">
        <v>70</v>
      </c>
      <c r="D28" s="393"/>
      <c r="E28" s="393"/>
      <c r="F28" s="393"/>
      <c r="G28" s="394"/>
      <c r="H28" s="395" t="str">
        <f>IF(入力!C15="","",入力!C15&amp;"　"&amp;入力!E15)</f>
        <v>サワダ　ミチコ</v>
      </c>
      <c r="I28" s="300"/>
      <c r="J28" s="300"/>
      <c r="K28" s="300"/>
      <c r="L28" s="300"/>
      <c r="M28" s="300"/>
      <c r="N28" s="300"/>
      <c r="O28" s="300"/>
      <c r="P28" s="300"/>
      <c r="Q28" s="301"/>
      <c r="R28" s="309" t="s">
        <v>44</v>
      </c>
      <c r="S28" s="300"/>
      <c r="T28" s="302">
        <f>IF(入力!AT15="","",入力!AT15)</f>
        <v>74</v>
      </c>
      <c r="U28" s="303"/>
      <c r="V28" s="304"/>
      <c r="W28" s="309" t="s">
        <v>45</v>
      </c>
      <c r="X28" s="309"/>
      <c r="Y28" s="309"/>
      <c r="Z28" s="14" t="s">
        <v>71</v>
      </c>
      <c r="AA28" s="15"/>
      <c r="AB28" s="300" t="str">
        <f>IF(入力!R15="","",入力!R15)</f>
        <v>278</v>
      </c>
      <c r="AC28" s="300"/>
      <c r="AD28" s="300"/>
      <c r="AE28" s="300"/>
      <c r="AF28" s="16" t="s">
        <v>72</v>
      </c>
      <c r="AG28" s="300" t="str">
        <f>IF(入力!W15="","",入力!W15)</f>
        <v>0035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309" t="s">
        <v>46</v>
      </c>
      <c r="AV28" s="300"/>
      <c r="AW28" s="300"/>
      <c r="AX28" s="17" t="s">
        <v>73</v>
      </c>
      <c r="AY28" s="300" t="str">
        <f>IF(入力!AL15="","",入力!AL15)</f>
        <v>04</v>
      </c>
      <c r="AZ28" s="300"/>
      <c r="BA28" s="300"/>
      <c r="BB28" s="300"/>
      <c r="BC28" s="300"/>
      <c r="BD28" s="300"/>
      <c r="BE28" s="300"/>
      <c r="BF28" s="18" t="s">
        <v>74</v>
      </c>
    </row>
    <row r="29" spans="3:58" ht="19.5" customHeight="1" thickBot="1">
      <c r="C29" s="389" t="s">
        <v>48</v>
      </c>
      <c r="D29" s="390"/>
      <c r="E29" s="390"/>
      <c r="F29" s="390"/>
      <c r="G29" s="391"/>
      <c r="H29" s="400" t="str">
        <f>IF(入力!C16="","",入力!C16&amp;"　"&amp;入力!E16)</f>
        <v>澤田　美智子</v>
      </c>
      <c r="I29" s="401"/>
      <c r="J29" s="401"/>
      <c r="K29" s="401"/>
      <c r="L29" s="401"/>
      <c r="M29" s="401"/>
      <c r="N29" s="401"/>
      <c r="O29" s="401"/>
      <c r="P29" s="401"/>
      <c r="Q29" s="402"/>
      <c r="R29" s="390"/>
      <c r="S29" s="390"/>
      <c r="T29" s="397"/>
      <c r="U29" s="398"/>
      <c r="V29" s="399"/>
      <c r="W29" s="396"/>
      <c r="X29" s="396"/>
      <c r="Y29" s="396"/>
      <c r="Z29" s="413" t="str">
        <f>IF(入力!P16="","",入力!P16)</f>
        <v>千葉県野田市中野台177</v>
      </c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5"/>
      <c r="AU29" s="390"/>
      <c r="AV29" s="390"/>
      <c r="AW29" s="390"/>
      <c r="AX29" s="416" t="str">
        <f>IF(入力!AK16="","",入力!AK16)</f>
        <v>7124</v>
      </c>
      <c r="AY29" s="390"/>
      <c r="AZ29" s="390"/>
      <c r="BA29" s="390"/>
      <c r="BB29" s="73" t="s">
        <v>75</v>
      </c>
      <c r="BC29" s="390" t="str">
        <f>IF(入力!AP16="","",入力!AP16)</f>
        <v>4167</v>
      </c>
      <c r="BD29" s="390"/>
      <c r="BE29" s="390"/>
      <c r="BF29" s="417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30" t="s">
        <v>51</v>
      </c>
      <c r="D33" s="403"/>
      <c r="E33" s="403"/>
      <c r="F33" s="403" t="s">
        <v>52</v>
      </c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 t="s">
        <v>53</v>
      </c>
      <c r="R33" s="403"/>
      <c r="S33" s="403"/>
      <c r="T33" s="403" t="s">
        <v>54</v>
      </c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 t="s">
        <v>55</v>
      </c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 t="s">
        <v>56</v>
      </c>
      <c r="BA33" s="403"/>
      <c r="BB33" s="403"/>
      <c r="BC33" s="403"/>
      <c r="BD33" s="403"/>
      <c r="BE33" s="403"/>
      <c r="BF33" s="404"/>
    </row>
    <row r="34" spans="3:58" ht="15" customHeight="1">
      <c r="C34" s="431">
        <f>IF(入力!B25="","",入力!B25)</f>
        <v>1</v>
      </c>
      <c r="D34" s="432"/>
      <c r="E34" s="433"/>
      <c r="F34" s="418" t="str">
        <f>IF(入力!C26="","",入力!C25&amp;"　"&amp;入力!E25&amp;"
"&amp;入力!C26&amp;"　"&amp;入力!E26)</f>
        <v>ワタナベ　ミシオ
渡辺　未栞</v>
      </c>
      <c r="G34" s="419"/>
      <c r="H34" s="419"/>
      <c r="I34" s="419"/>
      <c r="J34" s="419"/>
      <c r="K34" s="419"/>
      <c r="L34" s="419"/>
      <c r="M34" s="419"/>
      <c r="N34" s="419"/>
      <c r="O34" s="419"/>
      <c r="P34" s="420"/>
      <c r="Q34" s="405">
        <f>IF(入力!G25="","",入力!G25)</f>
        <v>6</v>
      </c>
      <c r="R34" s="406"/>
      <c r="S34" s="407"/>
      <c r="T34" s="424" t="str">
        <f>IF(入力!I25="","",入力!I25)</f>
        <v>野田市立宮崎小学校</v>
      </c>
      <c r="U34" s="425"/>
      <c r="V34" s="425"/>
      <c r="W34" s="425"/>
      <c r="X34" s="425"/>
      <c r="Y34" s="425"/>
      <c r="Z34" s="425"/>
      <c r="AA34" s="425"/>
      <c r="AB34" s="425"/>
      <c r="AC34" s="425"/>
      <c r="AD34" s="425"/>
      <c r="AE34" s="425"/>
      <c r="AF34" s="425"/>
      <c r="AG34" s="425"/>
      <c r="AH34" s="425"/>
      <c r="AI34" s="426"/>
      <c r="AJ34" s="405">
        <f>IF(入力!M25="","",入力!M25)</f>
        <v>514414134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7"/>
      <c r="AZ34" s="405">
        <f>IF(入力!P25="","",入力!P25)</f>
        <v>155</v>
      </c>
      <c r="BA34" s="406"/>
      <c r="BB34" s="406"/>
      <c r="BC34" s="406"/>
      <c r="BD34" s="406"/>
      <c r="BE34" s="406"/>
      <c r="BF34" s="411"/>
    </row>
    <row r="35" spans="3:58" ht="15" customHeight="1">
      <c r="C35" s="434"/>
      <c r="D35" s="435"/>
      <c r="E35" s="436"/>
      <c r="F35" s="421"/>
      <c r="G35" s="422"/>
      <c r="H35" s="422"/>
      <c r="I35" s="422"/>
      <c r="J35" s="422"/>
      <c r="K35" s="422"/>
      <c r="L35" s="422"/>
      <c r="M35" s="422"/>
      <c r="N35" s="422"/>
      <c r="O35" s="422"/>
      <c r="P35" s="423"/>
      <c r="Q35" s="408"/>
      <c r="R35" s="409"/>
      <c r="S35" s="410"/>
      <c r="T35" s="427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9"/>
      <c r="AJ35" s="408"/>
      <c r="AK35" s="409"/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/>
      <c r="AY35" s="410"/>
      <c r="AZ35" s="408"/>
      <c r="BA35" s="409"/>
      <c r="BB35" s="409"/>
      <c r="BC35" s="409"/>
      <c r="BD35" s="409"/>
      <c r="BE35" s="409"/>
      <c r="BF35" s="412"/>
    </row>
    <row r="36" spans="3:58" ht="15" customHeight="1">
      <c r="C36" s="431">
        <f>IF(入力!B27="","",入力!B27)</f>
        <v>2</v>
      </c>
      <c r="D36" s="432"/>
      <c r="E36" s="433"/>
      <c r="F36" s="418" t="str">
        <f>IF(入力!C28="","",入力!C27&amp;"　"&amp;入力!E27&amp;"
"&amp;入力!C28&amp;"　"&amp;入力!E28)</f>
        <v>オオハシ　サヤカ
大橋　幸華</v>
      </c>
      <c r="G36" s="419"/>
      <c r="H36" s="419"/>
      <c r="I36" s="419"/>
      <c r="J36" s="419"/>
      <c r="K36" s="419"/>
      <c r="L36" s="419"/>
      <c r="M36" s="419"/>
      <c r="N36" s="419"/>
      <c r="O36" s="419"/>
      <c r="P36" s="420"/>
      <c r="Q36" s="405">
        <f>IF(入力!G27="","",入力!G27)</f>
        <v>6</v>
      </c>
      <c r="R36" s="406"/>
      <c r="S36" s="407"/>
      <c r="T36" s="424" t="str">
        <f>IF(入力!I27="","",入力!I27)</f>
        <v>野田市立宮崎小学校</v>
      </c>
      <c r="U36" s="425"/>
      <c r="V36" s="425"/>
      <c r="W36" s="425"/>
      <c r="X36" s="425"/>
      <c r="Y36" s="425"/>
      <c r="Z36" s="425"/>
      <c r="AA36" s="425"/>
      <c r="AB36" s="425"/>
      <c r="AC36" s="425"/>
      <c r="AD36" s="425"/>
      <c r="AE36" s="425"/>
      <c r="AF36" s="425"/>
      <c r="AG36" s="425"/>
      <c r="AH36" s="425"/>
      <c r="AI36" s="426"/>
      <c r="AJ36" s="405">
        <f>IF(入力!M27="","",入力!M27)</f>
        <v>513454025</v>
      </c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7"/>
      <c r="AZ36" s="405">
        <f>IF(入力!P27="","",入力!P27)</f>
        <v>142</v>
      </c>
      <c r="BA36" s="406"/>
      <c r="BB36" s="406"/>
      <c r="BC36" s="406"/>
      <c r="BD36" s="406"/>
      <c r="BE36" s="406"/>
      <c r="BF36" s="411"/>
    </row>
    <row r="37" spans="3:58" ht="15" customHeight="1">
      <c r="C37" s="434"/>
      <c r="D37" s="435"/>
      <c r="E37" s="436"/>
      <c r="F37" s="421"/>
      <c r="G37" s="422"/>
      <c r="H37" s="422"/>
      <c r="I37" s="422"/>
      <c r="J37" s="422"/>
      <c r="K37" s="422"/>
      <c r="L37" s="422"/>
      <c r="M37" s="422"/>
      <c r="N37" s="422"/>
      <c r="O37" s="422"/>
      <c r="P37" s="423"/>
      <c r="Q37" s="408"/>
      <c r="R37" s="409"/>
      <c r="S37" s="410"/>
      <c r="T37" s="427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9"/>
      <c r="AJ37" s="408"/>
      <c r="AK37" s="409"/>
      <c r="AL37" s="409"/>
      <c r="AM37" s="409"/>
      <c r="AN37" s="409"/>
      <c r="AO37" s="409"/>
      <c r="AP37" s="409"/>
      <c r="AQ37" s="409"/>
      <c r="AR37" s="409"/>
      <c r="AS37" s="409"/>
      <c r="AT37" s="409"/>
      <c r="AU37" s="409"/>
      <c r="AV37" s="409"/>
      <c r="AW37" s="409"/>
      <c r="AX37" s="409"/>
      <c r="AY37" s="410"/>
      <c r="AZ37" s="408"/>
      <c r="BA37" s="409"/>
      <c r="BB37" s="409"/>
      <c r="BC37" s="409"/>
      <c r="BD37" s="409"/>
      <c r="BE37" s="409"/>
      <c r="BF37" s="412"/>
    </row>
    <row r="38" spans="3:58" ht="15" customHeight="1">
      <c r="C38" s="431">
        <f>IF(入力!B29="","",入力!B29)</f>
        <v>3</v>
      </c>
      <c r="D38" s="432"/>
      <c r="E38" s="433"/>
      <c r="F38" s="418" t="str">
        <f>IF(入力!C30="","",入力!C29&amp;"　"&amp;入力!E29&amp;"
"&amp;入力!C30&amp;"　"&amp;入力!E30)</f>
        <v>シマムラ　ヒサキ
島村　陽咲</v>
      </c>
      <c r="G38" s="419"/>
      <c r="H38" s="419"/>
      <c r="I38" s="419"/>
      <c r="J38" s="419"/>
      <c r="K38" s="419"/>
      <c r="L38" s="419"/>
      <c r="M38" s="419"/>
      <c r="N38" s="419"/>
      <c r="O38" s="419"/>
      <c r="P38" s="420"/>
      <c r="Q38" s="405">
        <f>IF(入力!G29="","",入力!G29)</f>
        <v>6</v>
      </c>
      <c r="R38" s="406"/>
      <c r="S38" s="407"/>
      <c r="T38" s="424" t="str">
        <f>IF(入力!I29="","",入力!I29)</f>
        <v>野田市立清水台小学校</v>
      </c>
      <c r="U38" s="425"/>
      <c r="V38" s="425"/>
      <c r="W38" s="425"/>
      <c r="X38" s="425"/>
      <c r="Y38" s="425"/>
      <c r="Z38" s="425"/>
      <c r="AA38" s="425"/>
      <c r="AB38" s="425"/>
      <c r="AC38" s="425"/>
      <c r="AD38" s="425"/>
      <c r="AE38" s="425"/>
      <c r="AF38" s="425"/>
      <c r="AG38" s="425"/>
      <c r="AH38" s="425"/>
      <c r="AI38" s="426"/>
      <c r="AJ38" s="405">
        <f>IF(入力!M29="","",入力!M29)</f>
        <v>513127530</v>
      </c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7"/>
      <c r="AZ38" s="405">
        <f>IF(入力!P29="","",入力!P29)</f>
        <v>150</v>
      </c>
      <c r="BA38" s="406"/>
      <c r="BB38" s="406"/>
      <c r="BC38" s="406"/>
      <c r="BD38" s="406"/>
      <c r="BE38" s="406"/>
      <c r="BF38" s="411"/>
    </row>
    <row r="39" spans="3:58" ht="15" customHeight="1">
      <c r="C39" s="434"/>
      <c r="D39" s="435"/>
      <c r="E39" s="436"/>
      <c r="F39" s="421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Q39" s="408"/>
      <c r="R39" s="409"/>
      <c r="S39" s="410"/>
      <c r="T39" s="427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9"/>
      <c r="AJ39" s="408"/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10"/>
      <c r="AZ39" s="408"/>
      <c r="BA39" s="409"/>
      <c r="BB39" s="409"/>
      <c r="BC39" s="409"/>
      <c r="BD39" s="409"/>
      <c r="BE39" s="409"/>
      <c r="BF39" s="412"/>
    </row>
    <row r="40" spans="3:58" ht="15" customHeight="1">
      <c r="C40" s="431">
        <f>IF(入力!B31="","",入力!B31)</f>
        <v>4</v>
      </c>
      <c r="D40" s="432"/>
      <c r="E40" s="433"/>
      <c r="F40" s="418" t="str">
        <f>IF(入力!C32="","",入力!C31&amp;"　"&amp;入力!E31&amp;"
"&amp;入力!C32&amp;"　"&amp;入力!E32)</f>
        <v>シマムラ　アヤノ
島村　彩乃</v>
      </c>
      <c r="G40" s="419"/>
      <c r="H40" s="419"/>
      <c r="I40" s="419"/>
      <c r="J40" s="419"/>
      <c r="K40" s="419"/>
      <c r="L40" s="419"/>
      <c r="M40" s="419"/>
      <c r="N40" s="419"/>
      <c r="O40" s="419"/>
      <c r="P40" s="420"/>
      <c r="Q40" s="405">
        <f>IF(入力!G31="","",入力!G31)</f>
        <v>4</v>
      </c>
      <c r="R40" s="406"/>
      <c r="S40" s="407"/>
      <c r="T40" s="424" t="str">
        <f>IF(入力!I31="","",入力!I31)</f>
        <v>野田市立清水台小学校</v>
      </c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5"/>
      <c r="AI40" s="426"/>
      <c r="AJ40" s="405">
        <f>IF(入力!M31="","",入力!M31)</f>
        <v>514414125</v>
      </c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7"/>
      <c r="AZ40" s="405">
        <f>IF(入力!P31="","",入力!P31)</f>
        <v>140</v>
      </c>
      <c r="BA40" s="406"/>
      <c r="BB40" s="406"/>
      <c r="BC40" s="406"/>
      <c r="BD40" s="406"/>
      <c r="BE40" s="406"/>
      <c r="BF40" s="411"/>
    </row>
    <row r="41" spans="3:58" ht="15" customHeight="1">
      <c r="C41" s="434"/>
      <c r="D41" s="435"/>
      <c r="E41" s="436"/>
      <c r="F41" s="421"/>
      <c r="G41" s="422"/>
      <c r="H41" s="422"/>
      <c r="I41" s="422"/>
      <c r="J41" s="422"/>
      <c r="K41" s="422"/>
      <c r="L41" s="422"/>
      <c r="M41" s="422"/>
      <c r="N41" s="422"/>
      <c r="O41" s="422"/>
      <c r="P41" s="423"/>
      <c r="Q41" s="408"/>
      <c r="R41" s="409"/>
      <c r="S41" s="410"/>
      <c r="T41" s="427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9"/>
      <c r="AJ41" s="408"/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10"/>
      <c r="AZ41" s="408"/>
      <c r="BA41" s="409"/>
      <c r="BB41" s="409"/>
      <c r="BC41" s="409"/>
      <c r="BD41" s="409"/>
      <c r="BE41" s="409"/>
      <c r="BF41" s="412"/>
    </row>
    <row r="42" spans="3:58" ht="15" customHeight="1">
      <c r="C42" s="431">
        <f>IF(入力!B33="","",入力!B33)</f>
        <v>5</v>
      </c>
      <c r="D42" s="432"/>
      <c r="E42" s="433"/>
      <c r="F42" s="418" t="str">
        <f>IF(入力!C34="","",入力!C33&amp;"　"&amp;入力!E33&amp;"
"&amp;入力!C34&amp;"　"&amp;入力!E34)</f>
        <v>サトウ　ヨリカ
佐藤　和珂</v>
      </c>
      <c r="G42" s="419"/>
      <c r="H42" s="419"/>
      <c r="I42" s="419"/>
      <c r="J42" s="419"/>
      <c r="K42" s="419"/>
      <c r="L42" s="419"/>
      <c r="M42" s="419"/>
      <c r="N42" s="419"/>
      <c r="O42" s="419"/>
      <c r="P42" s="420"/>
      <c r="Q42" s="405">
        <f>IF(入力!G33="","",入力!G33)</f>
        <v>3</v>
      </c>
      <c r="R42" s="406"/>
      <c r="S42" s="407"/>
      <c r="T42" s="424" t="str">
        <f>IF(入力!I33="","",入力!I33)</f>
        <v>野田市立宮崎小学校</v>
      </c>
      <c r="U42" s="425"/>
      <c r="V42" s="425"/>
      <c r="W42" s="425"/>
      <c r="X42" s="425"/>
      <c r="Y42" s="425"/>
      <c r="Z42" s="425"/>
      <c r="AA42" s="425"/>
      <c r="AB42" s="425"/>
      <c r="AC42" s="425"/>
      <c r="AD42" s="425"/>
      <c r="AE42" s="425"/>
      <c r="AF42" s="425"/>
      <c r="AG42" s="425"/>
      <c r="AH42" s="425"/>
      <c r="AI42" s="426"/>
      <c r="AJ42" s="405">
        <f>IF(入力!M33="","",入力!M33)</f>
        <v>514718096</v>
      </c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7"/>
      <c r="AZ42" s="405">
        <f>IF(入力!P33="","",入力!P33)</f>
        <v>138</v>
      </c>
      <c r="BA42" s="406"/>
      <c r="BB42" s="406"/>
      <c r="BC42" s="406"/>
      <c r="BD42" s="406"/>
      <c r="BE42" s="406"/>
      <c r="BF42" s="411"/>
    </row>
    <row r="43" spans="3:58" ht="15" customHeight="1">
      <c r="C43" s="434"/>
      <c r="D43" s="435"/>
      <c r="E43" s="436"/>
      <c r="F43" s="421"/>
      <c r="G43" s="422"/>
      <c r="H43" s="422"/>
      <c r="I43" s="422"/>
      <c r="J43" s="422"/>
      <c r="K43" s="422"/>
      <c r="L43" s="422"/>
      <c r="M43" s="422"/>
      <c r="N43" s="422"/>
      <c r="O43" s="422"/>
      <c r="P43" s="423"/>
      <c r="Q43" s="408"/>
      <c r="R43" s="409"/>
      <c r="S43" s="410"/>
      <c r="T43" s="427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9"/>
      <c r="AJ43" s="408"/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  <c r="AU43" s="409"/>
      <c r="AV43" s="409"/>
      <c r="AW43" s="409"/>
      <c r="AX43" s="409"/>
      <c r="AY43" s="410"/>
      <c r="AZ43" s="408"/>
      <c r="BA43" s="409"/>
      <c r="BB43" s="409"/>
      <c r="BC43" s="409"/>
      <c r="BD43" s="409"/>
      <c r="BE43" s="409"/>
      <c r="BF43" s="412"/>
    </row>
    <row r="44" spans="3:58" ht="15" customHeight="1">
      <c r="C44" s="431">
        <f>IF(入力!B35="","",入力!B35)</f>
        <v>6</v>
      </c>
      <c r="D44" s="432"/>
      <c r="E44" s="433"/>
      <c r="F44" s="418" t="str">
        <f>IF(入力!C36="","",入力!C35&amp;"　"&amp;入力!E35&amp;"
"&amp;入力!C36&amp;"　"&amp;入力!E36)</f>
        <v>ナンバ　ミコト
難波　未采</v>
      </c>
      <c r="G44" s="419"/>
      <c r="H44" s="419"/>
      <c r="I44" s="419"/>
      <c r="J44" s="419"/>
      <c r="K44" s="419"/>
      <c r="L44" s="419"/>
      <c r="M44" s="419"/>
      <c r="N44" s="419"/>
      <c r="O44" s="419"/>
      <c r="P44" s="420"/>
      <c r="Q44" s="405">
        <f>IF(入力!G35="","",入力!G35)</f>
        <v>5</v>
      </c>
      <c r="R44" s="406"/>
      <c r="S44" s="407"/>
      <c r="T44" s="424" t="str">
        <f>IF(入力!I35="","",入力!I35)</f>
        <v>野田市立中央小学校</v>
      </c>
      <c r="U44" s="425"/>
      <c r="V44" s="425"/>
      <c r="W44" s="425"/>
      <c r="X44" s="425"/>
      <c r="Y44" s="425"/>
      <c r="Z44" s="425"/>
      <c r="AA44" s="425"/>
      <c r="AB44" s="425"/>
      <c r="AC44" s="425"/>
      <c r="AD44" s="425"/>
      <c r="AE44" s="425"/>
      <c r="AF44" s="425"/>
      <c r="AG44" s="425"/>
      <c r="AH44" s="425"/>
      <c r="AI44" s="426"/>
      <c r="AJ44" s="405">
        <f>IF(入力!M35="","",入力!M35)</f>
        <v>518726560</v>
      </c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7"/>
      <c r="AZ44" s="405">
        <f>IF(入力!P35="","",入力!P35)</f>
        <v>140</v>
      </c>
      <c r="BA44" s="406"/>
      <c r="BB44" s="406"/>
      <c r="BC44" s="406"/>
      <c r="BD44" s="406"/>
      <c r="BE44" s="406"/>
      <c r="BF44" s="411"/>
    </row>
    <row r="45" spans="3:58" ht="15" customHeight="1">
      <c r="C45" s="434"/>
      <c r="D45" s="435"/>
      <c r="E45" s="436"/>
      <c r="F45" s="421"/>
      <c r="G45" s="422"/>
      <c r="H45" s="422"/>
      <c r="I45" s="422"/>
      <c r="J45" s="422"/>
      <c r="K45" s="422"/>
      <c r="L45" s="422"/>
      <c r="M45" s="422"/>
      <c r="N45" s="422"/>
      <c r="O45" s="422"/>
      <c r="P45" s="423"/>
      <c r="Q45" s="408"/>
      <c r="R45" s="409"/>
      <c r="S45" s="410"/>
      <c r="T45" s="427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9"/>
      <c r="AJ45" s="408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10"/>
      <c r="AZ45" s="408"/>
      <c r="BA45" s="409"/>
      <c r="BB45" s="409"/>
      <c r="BC45" s="409"/>
      <c r="BD45" s="409"/>
      <c r="BE45" s="409"/>
      <c r="BF45" s="412"/>
    </row>
    <row r="46" spans="3:58" ht="15" customHeight="1">
      <c r="C46" s="431">
        <f>IF(入力!B37="","",入力!B37)</f>
        <v>7</v>
      </c>
      <c r="D46" s="432"/>
      <c r="E46" s="433"/>
      <c r="F46" s="418" t="str">
        <f>IF(入力!C38="","",入力!C37&amp;"　"&amp;入力!E37&amp;"
"&amp;入力!C38&amp;"　"&amp;入力!E38)</f>
        <v>ホドタ　アヤネ
程田　彩音</v>
      </c>
      <c r="G46" s="419"/>
      <c r="H46" s="419"/>
      <c r="I46" s="419"/>
      <c r="J46" s="419"/>
      <c r="K46" s="419"/>
      <c r="L46" s="419"/>
      <c r="M46" s="419"/>
      <c r="N46" s="419"/>
      <c r="O46" s="419"/>
      <c r="P46" s="420"/>
      <c r="Q46" s="405">
        <f>IF(入力!G37="","",入力!G37)</f>
        <v>4</v>
      </c>
      <c r="R46" s="406"/>
      <c r="S46" s="407"/>
      <c r="T46" s="424" t="str">
        <f>IF(入力!I37="","",入力!I37)</f>
        <v>野田市立清水台小学校</v>
      </c>
      <c r="U46" s="425"/>
      <c r="V46" s="425"/>
      <c r="W46" s="425"/>
      <c r="X46" s="425"/>
      <c r="Y46" s="425"/>
      <c r="Z46" s="425"/>
      <c r="AA46" s="425"/>
      <c r="AB46" s="425"/>
      <c r="AC46" s="425"/>
      <c r="AD46" s="425"/>
      <c r="AE46" s="425"/>
      <c r="AF46" s="425"/>
      <c r="AG46" s="425"/>
      <c r="AH46" s="425"/>
      <c r="AI46" s="426"/>
      <c r="AJ46" s="405">
        <f>IF(入力!M37="","",入力!M37)</f>
        <v>518726577</v>
      </c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7"/>
      <c r="AZ46" s="405">
        <f>IF(入力!P37="","",入力!P37)</f>
        <v>140</v>
      </c>
      <c r="BA46" s="406"/>
      <c r="BB46" s="406"/>
      <c r="BC46" s="406"/>
      <c r="BD46" s="406"/>
      <c r="BE46" s="406"/>
      <c r="BF46" s="411"/>
    </row>
    <row r="47" spans="3:58" ht="15" customHeight="1">
      <c r="C47" s="434"/>
      <c r="D47" s="435"/>
      <c r="E47" s="436"/>
      <c r="F47" s="421"/>
      <c r="G47" s="422"/>
      <c r="H47" s="422"/>
      <c r="I47" s="422"/>
      <c r="J47" s="422"/>
      <c r="K47" s="422"/>
      <c r="L47" s="422"/>
      <c r="M47" s="422"/>
      <c r="N47" s="422"/>
      <c r="O47" s="422"/>
      <c r="P47" s="423"/>
      <c r="Q47" s="408"/>
      <c r="R47" s="409"/>
      <c r="S47" s="410"/>
      <c r="T47" s="427"/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9"/>
      <c r="AJ47" s="408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10"/>
      <c r="AZ47" s="408"/>
      <c r="BA47" s="409"/>
      <c r="BB47" s="409"/>
      <c r="BC47" s="409"/>
      <c r="BD47" s="409"/>
      <c r="BE47" s="409"/>
      <c r="BF47" s="412"/>
    </row>
    <row r="48" spans="3:58" ht="15" customHeight="1">
      <c r="C48" s="431">
        <f>IF(入力!B39="","",入力!B39)</f>
        <v>8</v>
      </c>
      <c r="D48" s="432"/>
      <c r="E48" s="433"/>
      <c r="F48" s="418" t="str">
        <f>IF(入力!C40="","",入力!C39&amp;"　"&amp;入力!E39&amp;"
"&amp;入力!C40&amp;"　"&amp;入力!E40)</f>
        <v>ヒラサワ　ユメ
平澤　結愛</v>
      </c>
      <c r="G48" s="419"/>
      <c r="H48" s="419"/>
      <c r="I48" s="419"/>
      <c r="J48" s="419"/>
      <c r="K48" s="419"/>
      <c r="L48" s="419"/>
      <c r="M48" s="419"/>
      <c r="N48" s="419"/>
      <c r="O48" s="419"/>
      <c r="P48" s="420"/>
      <c r="Q48" s="405">
        <f>IF(入力!G39="","",入力!G39)</f>
        <v>1</v>
      </c>
      <c r="R48" s="406"/>
      <c r="S48" s="407"/>
      <c r="T48" s="424" t="str">
        <f>IF(入力!I39="","",入力!I39)</f>
        <v>野田市立清水台小学校</v>
      </c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6"/>
      <c r="AJ48" s="405">
        <f>IF(入力!M39="","",入力!M39)</f>
        <v>518726607</v>
      </c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7"/>
      <c r="AZ48" s="405">
        <f>IF(入力!P39="","",入力!P39)</f>
        <v>110</v>
      </c>
      <c r="BA48" s="406"/>
      <c r="BB48" s="406"/>
      <c r="BC48" s="406"/>
      <c r="BD48" s="406"/>
      <c r="BE48" s="406"/>
      <c r="BF48" s="411"/>
    </row>
    <row r="49" spans="3:58" ht="15" customHeight="1">
      <c r="C49" s="434"/>
      <c r="D49" s="435"/>
      <c r="E49" s="436"/>
      <c r="F49" s="421"/>
      <c r="G49" s="422"/>
      <c r="H49" s="422"/>
      <c r="I49" s="422"/>
      <c r="J49" s="422"/>
      <c r="K49" s="422"/>
      <c r="L49" s="422"/>
      <c r="M49" s="422"/>
      <c r="N49" s="422"/>
      <c r="O49" s="422"/>
      <c r="P49" s="423"/>
      <c r="Q49" s="408"/>
      <c r="R49" s="409"/>
      <c r="S49" s="410"/>
      <c r="T49" s="427"/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9"/>
      <c r="AJ49" s="408"/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10"/>
      <c r="AZ49" s="408"/>
      <c r="BA49" s="409"/>
      <c r="BB49" s="409"/>
      <c r="BC49" s="409"/>
      <c r="BD49" s="409"/>
      <c r="BE49" s="409"/>
      <c r="BF49" s="412"/>
    </row>
    <row r="50" spans="3:58" ht="15" customHeight="1">
      <c r="C50" s="431">
        <f>IF(入力!B41="","",入力!B41)</f>
        <v>9</v>
      </c>
      <c r="D50" s="432"/>
      <c r="E50" s="433"/>
      <c r="F50" s="418" t="str">
        <f>IF(入力!C42="","",入力!C41&amp;"　"&amp;入力!E41&amp;"
"&amp;入力!C42&amp;"　"&amp;入力!E42)</f>
        <v>コジマ　ツバサ
小嶋　つばさ</v>
      </c>
      <c r="G50" s="419"/>
      <c r="H50" s="419"/>
      <c r="I50" s="419"/>
      <c r="J50" s="419"/>
      <c r="K50" s="419"/>
      <c r="L50" s="419"/>
      <c r="M50" s="419"/>
      <c r="N50" s="419"/>
      <c r="O50" s="419"/>
      <c r="P50" s="420"/>
      <c r="Q50" s="405">
        <f>IF(入力!G41="","",入力!G41)</f>
        <v>5</v>
      </c>
      <c r="R50" s="406"/>
      <c r="S50" s="407"/>
      <c r="T50" s="424" t="str">
        <f>IF(入力!I41="","",入力!I41)</f>
        <v>野田市立清水台小学校</v>
      </c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6"/>
      <c r="AJ50" s="405">
        <f>IF(入力!M41="","",入力!M41)</f>
        <v>518800741</v>
      </c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7"/>
      <c r="AZ50" s="405">
        <f>IF(入力!P41="","",入力!P41)</f>
        <v>143</v>
      </c>
      <c r="BA50" s="406"/>
      <c r="BB50" s="406"/>
      <c r="BC50" s="406"/>
      <c r="BD50" s="406"/>
      <c r="BE50" s="406"/>
      <c r="BF50" s="411"/>
    </row>
    <row r="51" spans="3:58" ht="15" customHeight="1">
      <c r="C51" s="434"/>
      <c r="D51" s="435"/>
      <c r="E51" s="436"/>
      <c r="F51" s="421"/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408"/>
      <c r="R51" s="409"/>
      <c r="S51" s="410"/>
      <c r="T51" s="427"/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9"/>
      <c r="AJ51" s="408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10"/>
      <c r="AZ51" s="408"/>
      <c r="BA51" s="409"/>
      <c r="BB51" s="409"/>
      <c r="BC51" s="409"/>
      <c r="BD51" s="409"/>
      <c r="BE51" s="409"/>
      <c r="BF51" s="412"/>
    </row>
    <row r="52" spans="3:58" ht="15" customHeight="1">
      <c r="C52" s="431">
        <f>IF(入力!B43="","",入力!B43)</f>
        <v>10</v>
      </c>
      <c r="D52" s="432"/>
      <c r="E52" s="433"/>
      <c r="F52" s="418" t="str">
        <f>IF(入力!C44="","",入力!C43&amp;"　"&amp;入力!E43&amp;"
"&amp;入力!C44&amp;"　"&amp;入力!E44)</f>
        <v>フカイ　ホノカ
深井　桜香</v>
      </c>
      <c r="G52" s="419"/>
      <c r="H52" s="419"/>
      <c r="I52" s="419"/>
      <c r="J52" s="419"/>
      <c r="K52" s="419"/>
      <c r="L52" s="419"/>
      <c r="M52" s="419"/>
      <c r="N52" s="419"/>
      <c r="O52" s="419"/>
      <c r="P52" s="420"/>
      <c r="Q52" s="405">
        <f>IF(入力!G43="","",入力!G43)</f>
        <v>4</v>
      </c>
      <c r="R52" s="406"/>
      <c r="S52" s="407"/>
      <c r="T52" s="424" t="str">
        <f>IF(入力!I43="","",入力!I43)</f>
        <v>野田市立清水台小学校</v>
      </c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26"/>
      <c r="AJ52" s="405">
        <f>IF(入力!M43="","",入力!M43)</f>
        <v>518726584</v>
      </c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7"/>
      <c r="AZ52" s="405">
        <f>IF(入力!P43="","",入力!P43)</f>
        <v>147</v>
      </c>
      <c r="BA52" s="406"/>
      <c r="BB52" s="406"/>
      <c r="BC52" s="406"/>
      <c r="BD52" s="406"/>
      <c r="BE52" s="406"/>
      <c r="BF52" s="411"/>
    </row>
    <row r="53" spans="3:58" ht="15" customHeight="1">
      <c r="C53" s="434"/>
      <c r="D53" s="435"/>
      <c r="E53" s="436"/>
      <c r="F53" s="421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Q53" s="408"/>
      <c r="R53" s="409"/>
      <c r="S53" s="410"/>
      <c r="T53" s="427"/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9"/>
      <c r="AJ53" s="408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10"/>
      <c r="AZ53" s="408"/>
      <c r="BA53" s="409"/>
      <c r="BB53" s="409"/>
      <c r="BC53" s="409"/>
      <c r="BD53" s="409"/>
      <c r="BE53" s="409"/>
      <c r="BF53" s="412"/>
    </row>
    <row r="54" spans="3:58" ht="15" customHeight="1">
      <c r="C54" s="431">
        <f>IF(入力!B45="","",入力!B45)</f>
        <v>11</v>
      </c>
      <c r="D54" s="432"/>
      <c r="E54" s="433"/>
      <c r="F54" s="418" t="str">
        <f>IF(入力!C46="","",入力!C45&amp;"　"&amp;入力!E45&amp;"
"&amp;入力!C46&amp;"　"&amp;入力!E46)</f>
        <v>ノダ　ナナカ
野田　菜々香</v>
      </c>
      <c r="G54" s="419"/>
      <c r="H54" s="419"/>
      <c r="I54" s="419"/>
      <c r="J54" s="419"/>
      <c r="K54" s="419"/>
      <c r="L54" s="419"/>
      <c r="M54" s="419"/>
      <c r="N54" s="419"/>
      <c r="O54" s="419"/>
      <c r="P54" s="420"/>
      <c r="Q54" s="405">
        <f>IF(入力!G45="","",入力!G45)</f>
        <v>3</v>
      </c>
      <c r="R54" s="406"/>
      <c r="S54" s="407"/>
      <c r="T54" s="424" t="str">
        <f>IF(入力!I45="","",入力!I45)</f>
        <v>野田市立岩木小学校</v>
      </c>
      <c r="U54" s="425"/>
      <c r="V54" s="425"/>
      <c r="W54" s="425"/>
      <c r="X54" s="425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6"/>
      <c r="AJ54" s="405">
        <f>IF(入力!M45="","",入力!M45)</f>
        <v>518726591</v>
      </c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7"/>
      <c r="AZ54" s="405">
        <f>IF(入力!P45="","",入力!P45)</f>
        <v>135</v>
      </c>
      <c r="BA54" s="406"/>
      <c r="BB54" s="406"/>
      <c r="BC54" s="406"/>
      <c r="BD54" s="406"/>
      <c r="BE54" s="406"/>
      <c r="BF54" s="411"/>
    </row>
    <row r="55" spans="3:58" ht="15" customHeight="1">
      <c r="C55" s="434"/>
      <c r="D55" s="435"/>
      <c r="E55" s="436"/>
      <c r="F55" s="421"/>
      <c r="G55" s="422"/>
      <c r="H55" s="422"/>
      <c r="I55" s="422"/>
      <c r="J55" s="422"/>
      <c r="K55" s="422"/>
      <c r="L55" s="422"/>
      <c r="M55" s="422"/>
      <c r="N55" s="422"/>
      <c r="O55" s="422"/>
      <c r="P55" s="423"/>
      <c r="Q55" s="408"/>
      <c r="R55" s="409"/>
      <c r="S55" s="410"/>
      <c r="T55" s="427"/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9"/>
      <c r="AJ55" s="408"/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10"/>
      <c r="AZ55" s="408"/>
      <c r="BA55" s="409"/>
      <c r="BB55" s="409"/>
      <c r="BC55" s="409"/>
      <c r="BD55" s="409"/>
      <c r="BE55" s="409"/>
      <c r="BF55" s="412"/>
    </row>
    <row r="56" spans="3:58" ht="15" customHeight="1">
      <c r="C56" s="431">
        <f>IF(入力!B47="","",入力!B47)</f>
        <v>12</v>
      </c>
      <c r="D56" s="432"/>
      <c r="E56" s="433"/>
      <c r="F56" s="418" t="str">
        <f>IF(入力!C48="","",入力!C47&amp;"　"&amp;入力!E47&amp;"
"&amp;入力!C48&amp;"　"&amp;入力!E48)</f>
        <v/>
      </c>
      <c r="G56" s="419"/>
      <c r="H56" s="419"/>
      <c r="I56" s="419"/>
      <c r="J56" s="419"/>
      <c r="K56" s="419"/>
      <c r="L56" s="419"/>
      <c r="M56" s="419"/>
      <c r="N56" s="419"/>
      <c r="O56" s="419"/>
      <c r="P56" s="420"/>
      <c r="Q56" s="405" t="str">
        <f>IF(入力!G47="","",入力!G47)</f>
        <v/>
      </c>
      <c r="R56" s="406"/>
      <c r="S56" s="407"/>
      <c r="T56" s="424" t="str">
        <f>IF(入力!I47="","",入力!I47)</f>
        <v/>
      </c>
      <c r="U56" s="425"/>
      <c r="V56" s="425"/>
      <c r="W56" s="425"/>
      <c r="X56" s="425"/>
      <c r="Y56" s="425"/>
      <c r="Z56" s="425"/>
      <c r="AA56" s="425"/>
      <c r="AB56" s="425"/>
      <c r="AC56" s="425"/>
      <c r="AD56" s="425"/>
      <c r="AE56" s="425"/>
      <c r="AF56" s="425"/>
      <c r="AG56" s="425"/>
      <c r="AH56" s="425"/>
      <c r="AI56" s="426"/>
      <c r="AJ56" s="405" t="str">
        <f>IF(入力!M47="","",入力!M47)</f>
        <v/>
      </c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7"/>
      <c r="AZ56" s="405" t="str">
        <f>IF(入力!P47="","",入力!P47)</f>
        <v/>
      </c>
      <c r="BA56" s="406"/>
      <c r="BB56" s="406"/>
      <c r="BC56" s="406"/>
      <c r="BD56" s="406"/>
      <c r="BE56" s="406"/>
      <c r="BF56" s="411"/>
    </row>
    <row r="57" spans="3:58" ht="15" customHeight="1" thickBot="1">
      <c r="C57" s="437"/>
      <c r="D57" s="438"/>
      <c r="E57" s="439"/>
      <c r="F57" s="440"/>
      <c r="G57" s="441"/>
      <c r="H57" s="441"/>
      <c r="I57" s="441"/>
      <c r="J57" s="441"/>
      <c r="K57" s="441"/>
      <c r="L57" s="441"/>
      <c r="M57" s="441"/>
      <c r="N57" s="441"/>
      <c r="O57" s="441"/>
      <c r="P57" s="442"/>
      <c r="Q57" s="443"/>
      <c r="R57" s="444"/>
      <c r="S57" s="445"/>
      <c r="T57" s="446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48"/>
      <c r="AJ57" s="443"/>
      <c r="AK57" s="444"/>
      <c r="AL57" s="444"/>
      <c r="AM57" s="444"/>
      <c r="AN57" s="444"/>
      <c r="AO57" s="444"/>
      <c r="AP57" s="444"/>
      <c r="AQ57" s="444"/>
      <c r="AR57" s="444"/>
      <c r="AS57" s="444"/>
      <c r="AT57" s="444"/>
      <c r="AU57" s="444"/>
      <c r="AV57" s="444"/>
      <c r="AW57" s="444"/>
      <c r="AX57" s="444"/>
      <c r="AY57" s="445"/>
      <c r="AZ57" s="443"/>
      <c r="BA57" s="444"/>
      <c r="BB57" s="444"/>
      <c r="BC57" s="444"/>
      <c r="BD57" s="444"/>
      <c r="BE57" s="444"/>
      <c r="BF57" s="44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62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U12" sqref="U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0" t="s">
        <v>288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78" t="s">
        <v>0</v>
      </c>
      <c r="B2" s="278"/>
      <c r="C2" s="281" t="str">
        <f>IF(入力!C3="","",入力!C3)</f>
        <v>野田バイオレット</v>
      </c>
      <c r="D2" s="281"/>
      <c r="E2" s="281"/>
      <c r="F2" s="281"/>
      <c r="G2" s="281"/>
      <c r="H2" s="281"/>
      <c r="I2" s="281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2">
        <f>IF(入力!C4="","",IF(入力!C5="",入力!C4,入力!C4&amp;"　　"&amp;入力!C5))</f>
        <v>431767487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澤田　美智子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504419205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19</v>
      </c>
      <c r="B9" s="278"/>
      <c r="C9" s="290" t="str">
        <f>IF(入力!C10="","",入力!C10&amp;"　"&amp;入力!E10)</f>
        <v>佐藤　由和</v>
      </c>
      <c r="D9" s="291"/>
      <c r="E9" s="291"/>
      <c r="F9" s="291"/>
      <c r="G9" s="280">
        <f>IF(入力!G9="","",入力!G9)</f>
        <v>513662232</v>
      </c>
      <c r="H9" s="280"/>
      <c r="I9" s="280"/>
      <c r="J9" s="280">
        <f>IF(入力!J9="","",入力!J9)</f>
        <v>27456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20</v>
      </c>
      <c r="B11" s="278"/>
      <c r="C11" s="290" t="str">
        <f>IF(入力!C12="","",入力!C12&amp;"　"&amp;入力!E12)</f>
        <v>小坂　裕</v>
      </c>
      <c r="D11" s="291"/>
      <c r="E11" s="291"/>
      <c r="F11" s="291"/>
      <c r="G11" s="280">
        <f>IF(入力!G11="","",入力!G11)</f>
        <v>512505660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091-C0183783</v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佐藤　由和</v>
      </c>
      <c r="D13" s="291"/>
      <c r="E13" s="291"/>
      <c r="F13" s="29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8"/>
      <c r="B14" s="278"/>
      <c r="C14" s="292"/>
      <c r="D14" s="293"/>
      <c r="E14" s="293"/>
      <c r="F14" s="29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8" t="s">
        <v>5</v>
      </c>
      <c r="B15" s="278"/>
      <c r="C15" s="290" t="str">
        <f>IF(入力!C16="","",入力!C16&amp;"　"&amp;入力!E16)</f>
        <v>澤田　美智子</v>
      </c>
      <c r="D15" s="291"/>
      <c r="E15" s="291"/>
      <c r="F15" s="28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8"/>
      <c r="B16" s="278"/>
      <c r="C16" s="292"/>
      <c r="D16" s="293"/>
      <c r="E16" s="293"/>
      <c r="F16" s="28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8" t="s">
        <v>6</v>
      </c>
      <c r="B17" s="278"/>
      <c r="C17" s="281" t="str">
        <f>IF(入力!C17="","",入力!C17&amp;"　"&amp;入力!E17)</f>
        <v>千葉県野田市中野台177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04-7124-4167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090－3471－9678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>
        <f>IF(入力!B25="","",入力!B25)</f>
        <v>1</v>
      </c>
      <c r="C25" s="290" t="str">
        <f>IF(入力!C26="","",入力!C26&amp;"　"&amp;入力!E26)</f>
        <v>渡辺　未栞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野田市立宮崎小学校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514414134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大橋　幸華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野田市立宮崎小学校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513454025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島村　陽咲</v>
      </c>
      <c r="D29" s="291"/>
      <c r="E29" s="291"/>
      <c r="F29" s="291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野田市立清水台小学校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513127530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島村　彩乃</v>
      </c>
      <c r="D31" s="291"/>
      <c r="E31" s="291"/>
      <c r="F31" s="291"/>
      <c r="G31" s="278">
        <f>IF(入力!G31="","",入力!G31)</f>
        <v>4</v>
      </c>
      <c r="H31" s="278" t="str">
        <f>IF(入力!H31="","",入力!H31)</f>
        <v/>
      </c>
      <c r="I31" s="278" t="str">
        <f>IF(入力!I31="","",入力!I31)</f>
        <v>野田市立清水台小学校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514414125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佐藤　和珂</v>
      </c>
      <c r="D33" s="291"/>
      <c r="E33" s="291"/>
      <c r="F33" s="291"/>
      <c r="G33" s="278">
        <f>IF(入力!G33="","",入力!G33)</f>
        <v>3</v>
      </c>
      <c r="H33" s="278" t="str">
        <f>IF(入力!H33="","",入力!H33)</f>
        <v/>
      </c>
      <c r="I33" s="278" t="str">
        <f>IF(入力!I33="","",入力!I33)</f>
        <v>野田市立宮崎小学校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514718096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難波　未采</v>
      </c>
      <c r="D35" s="291"/>
      <c r="E35" s="291"/>
      <c r="F35" s="291"/>
      <c r="G35" s="278">
        <f>IF(入力!G35="","",入力!G35)</f>
        <v>5</v>
      </c>
      <c r="H35" s="278" t="str">
        <f>IF(入力!H35="","",入力!H35)</f>
        <v/>
      </c>
      <c r="I35" s="278" t="str">
        <f>IF(入力!I35="","",入力!I35)</f>
        <v>野田市立中央小学校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518726560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程田　彩音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野田市立清水台小学校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518726577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平澤　結愛</v>
      </c>
      <c r="D39" s="291"/>
      <c r="E39" s="291"/>
      <c r="F39" s="291"/>
      <c r="G39" s="278">
        <f>IF(入力!G39="","",入力!G39)</f>
        <v>1</v>
      </c>
      <c r="H39" s="278" t="str">
        <f>IF(入力!H39="","",入力!H39)</f>
        <v/>
      </c>
      <c r="I39" s="278" t="str">
        <f>IF(入力!I39="","",入力!I39)</f>
        <v>野田市立清水台小学校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518726607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9</v>
      </c>
      <c r="C41" s="290" t="str">
        <f>IF(入力!C42="","",入力!C42&amp;"　"&amp;入力!E42)</f>
        <v>小嶋　つばさ</v>
      </c>
      <c r="D41" s="291"/>
      <c r="E41" s="291"/>
      <c r="F41" s="291"/>
      <c r="G41" s="278">
        <f>IF(入力!G41="","",入力!G41)</f>
        <v>5</v>
      </c>
      <c r="H41" s="278" t="str">
        <f>IF(入力!H41="","",入力!H41)</f>
        <v/>
      </c>
      <c r="I41" s="278" t="str">
        <f>IF(入力!I41="","",入力!I41)</f>
        <v>野田市立清水台小学校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518800741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>IF(入力!B43="","",入力!B43)</f>
        <v>10</v>
      </c>
      <c r="C43" s="290" t="str">
        <f>IF(入力!C44="","",入力!C44&amp;"　"&amp;入力!E44)</f>
        <v>深井　桜香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野田市立清水台小学校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518726584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>
        <f>IF(入力!B45="","",入力!B45)</f>
        <v>11</v>
      </c>
      <c r="C45" s="290" t="str">
        <f>IF(入力!C46="","",入力!C46&amp;"　"&amp;入力!E46)</f>
        <v>野田　菜々香</v>
      </c>
      <c r="D45" s="291"/>
      <c r="E45" s="291"/>
      <c r="F45" s="291"/>
      <c r="G45" s="278">
        <f>IF(入力!G45="","",入力!G45)</f>
        <v>3</v>
      </c>
      <c r="H45" s="278" t="str">
        <f>IF(入力!H45="","",入力!H45)</f>
        <v/>
      </c>
      <c r="I45" s="278" t="str">
        <f>IF(入力!I45="","",入力!I45)</f>
        <v>野田市立岩木小学校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518726591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>
        <f>IF(入力!B47="","",入力!B47)</f>
        <v>12</v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>
        <f>IF(入力!B49="","",入力!B49)</f>
        <v>13</v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>
        <f>IF(入力!B51="","",入力!B51)</f>
        <v>14</v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R28" sqref="R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0" t="s">
        <v>25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78" t="s">
        <v>0</v>
      </c>
      <c r="B2" s="278"/>
      <c r="C2" s="281" t="str">
        <f>IF(入力!C3="","",入力!C3)</f>
        <v>野田バイオレット</v>
      </c>
      <c r="D2" s="281"/>
      <c r="E2" s="281"/>
      <c r="F2" s="281"/>
      <c r="G2" s="281"/>
      <c r="H2" s="281"/>
      <c r="I2" s="281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2">
        <f>IF(入力!C4="","",IF(入力!C5="",入力!C4,入力!C4&amp;"　　"&amp;入力!C5))</f>
        <v>431767487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8" t="s">
        <v>1</v>
      </c>
      <c r="B6" s="278"/>
      <c r="C6" s="290" t="str">
        <f>IF(入力!C8="","",入力!C8&amp;"　"&amp;入力!E8)</f>
        <v>澤田　美智子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8"/>
      <c r="B7" s="278"/>
      <c r="C7" s="295"/>
      <c r="D7" s="296"/>
      <c r="E7" s="296"/>
      <c r="F7" s="296"/>
      <c r="G7" s="280">
        <f>IF(入力!G7="","",入力!G7)</f>
        <v>504419205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8" t="s">
        <v>19</v>
      </c>
      <c r="B9" s="278"/>
      <c r="C9" s="290" t="str">
        <f>IF(入力!C10="","",入力!C10&amp;"　"&amp;入力!E10)</f>
        <v>佐藤　由和</v>
      </c>
      <c r="D9" s="291"/>
      <c r="E9" s="291"/>
      <c r="F9" s="291"/>
      <c r="G9" s="280">
        <f>IF(入力!G9="","",入力!G9)</f>
        <v>513662232</v>
      </c>
      <c r="H9" s="280"/>
      <c r="I9" s="280"/>
      <c r="J9" s="280">
        <f>IF(入力!J9="","",入力!J9)</f>
        <v>27456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8" t="s">
        <v>20</v>
      </c>
      <c r="B11" s="278"/>
      <c r="C11" s="290" t="str">
        <f>IF(入力!C12="","",入力!C12&amp;"　"&amp;入力!E12)</f>
        <v>小坂　裕</v>
      </c>
      <c r="D11" s="291"/>
      <c r="E11" s="291"/>
      <c r="F11" s="291"/>
      <c r="G11" s="280">
        <f>IF(入力!G11="","",入力!G11)</f>
        <v>512505660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091-C0183783</v>
      </c>
      <c r="N11" s="280"/>
      <c r="O11" s="280"/>
    </row>
    <row r="12" spans="1:15" ht="14.45" customHeight="1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8" t="s">
        <v>4</v>
      </c>
      <c r="B13" s="278"/>
      <c r="C13" s="290" t="str">
        <f>IF(入力!C14="","",入力!C14&amp;"　"&amp;入力!E14)</f>
        <v>佐藤　由和</v>
      </c>
      <c r="D13" s="291"/>
      <c r="E13" s="291"/>
      <c r="F13" s="29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8"/>
      <c r="B14" s="278"/>
      <c r="C14" s="292"/>
      <c r="D14" s="293"/>
      <c r="E14" s="293"/>
      <c r="F14" s="29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8" t="s">
        <v>5</v>
      </c>
      <c r="B15" s="278"/>
      <c r="C15" s="290" t="str">
        <f>IF(入力!C16="","",入力!C16&amp;"　"&amp;入力!E16)</f>
        <v>澤田　美智子</v>
      </c>
      <c r="D15" s="291"/>
      <c r="E15" s="291"/>
      <c r="F15" s="28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8"/>
      <c r="B16" s="278"/>
      <c r="C16" s="292"/>
      <c r="D16" s="293"/>
      <c r="E16" s="293"/>
      <c r="F16" s="28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8" t="s">
        <v>6</v>
      </c>
      <c r="B17" s="278"/>
      <c r="C17" s="281" t="str">
        <f>IF(入力!C17="","",入力!C17&amp;"　"&amp;入力!E17)</f>
        <v>千葉県野田市中野台177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8" t="s">
        <v>7</v>
      </c>
      <c r="B19" s="278"/>
      <c r="C19" s="281" t="str">
        <f>IF(入力!C19="","",入力!C19&amp;"　"&amp;入力!E19)</f>
        <v>04-7124-4167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8" t="s">
        <v>8</v>
      </c>
      <c r="B21" s="278"/>
      <c r="C21" s="281" t="str">
        <f>IF(入力!C21="","",入力!C21&amp;"－"&amp;入力!E21&amp;"－"&amp;入力!G21)</f>
        <v>090－3471－9678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>
        <f>IF(入力!B25="","",入力!B25)</f>
        <v>1</v>
      </c>
      <c r="C25" s="290" t="str">
        <f>IF(入力!C26="","",入力!C26&amp;"　"&amp;入力!E26)</f>
        <v>渡辺　未栞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野田市立宮崎小学校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514414134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90" t="str">
        <f>IF(入力!C28="","",入力!C28&amp;"　"&amp;入力!E28)</f>
        <v>大橋　幸華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野田市立宮崎小学校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513454025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90" t="str">
        <f>IF(入力!C30="","",入力!C30&amp;"　"&amp;入力!E30)</f>
        <v>島村　陽咲</v>
      </c>
      <c r="D29" s="291"/>
      <c r="E29" s="291"/>
      <c r="F29" s="291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野田市立清水台小学校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513127530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90" t="str">
        <f>IF(入力!C32="","",入力!C32&amp;"　"&amp;入力!E32)</f>
        <v>島村　彩乃</v>
      </c>
      <c r="D31" s="291"/>
      <c r="E31" s="291"/>
      <c r="F31" s="291"/>
      <c r="G31" s="278">
        <f>IF(入力!G31="","",入力!G31)</f>
        <v>4</v>
      </c>
      <c r="H31" s="278" t="str">
        <f>IF(入力!H31="","",入力!H31)</f>
        <v/>
      </c>
      <c r="I31" s="278" t="str">
        <f>IF(入力!I31="","",入力!I31)</f>
        <v>野田市立清水台小学校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514414125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90" t="str">
        <f>IF(入力!C34="","",入力!C34&amp;"　"&amp;入力!E34)</f>
        <v>佐藤　和珂</v>
      </c>
      <c r="D33" s="291"/>
      <c r="E33" s="291"/>
      <c r="F33" s="291"/>
      <c r="G33" s="278">
        <f>IF(入力!G33="","",入力!G33)</f>
        <v>3</v>
      </c>
      <c r="H33" s="278" t="str">
        <f>IF(入力!H33="","",入力!H33)</f>
        <v/>
      </c>
      <c r="I33" s="278" t="str">
        <f>IF(入力!I33="","",入力!I33)</f>
        <v>野田市立宮崎小学校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514718096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90" t="str">
        <f>IF(入力!C36="","",入力!C36&amp;"　"&amp;入力!E36)</f>
        <v>難波　未采</v>
      </c>
      <c r="D35" s="291"/>
      <c r="E35" s="291"/>
      <c r="F35" s="291"/>
      <c r="G35" s="278">
        <f>IF(入力!G35="","",入力!G35)</f>
        <v>5</v>
      </c>
      <c r="H35" s="278" t="str">
        <f>IF(入力!H35="","",入力!H35)</f>
        <v/>
      </c>
      <c r="I35" s="278" t="str">
        <f>IF(入力!I35="","",入力!I35)</f>
        <v>野田市立中央小学校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518726560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90" t="str">
        <f>IF(入力!C38="","",入力!C38&amp;"　"&amp;入力!E38)</f>
        <v>程田　彩音</v>
      </c>
      <c r="D37" s="291"/>
      <c r="E37" s="291"/>
      <c r="F37" s="291"/>
      <c r="G37" s="278">
        <f>IF(入力!G37="","",入力!G37)</f>
        <v>4</v>
      </c>
      <c r="H37" s="278" t="str">
        <f>IF(入力!H37="","",入力!H37)</f>
        <v/>
      </c>
      <c r="I37" s="278" t="str">
        <f>IF(入力!I37="","",入力!I37)</f>
        <v>野田市立清水台小学校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518726577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90" t="str">
        <f>IF(入力!C40="","",入力!C40&amp;"　"&amp;入力!E40)</f>
        <v>平澤　結愛</v>
      </c>
      <c r="D39" s="291"/>
      <c r="E39" s="291"/>
      <c r="F39" s="291"/>
      <c r="G39" s="278">
        <f>IF(入力!G39="","",入力!G39)</f>
        <v>1</v>
      </c>
      <c r="H39" s="278" t="str">
        <f>IF(入力!H39="","",入力!H39)</f>
        <v/>
      </c>
      <c r="I39" s="278" t="str">
        <f>IF(入力!I39="","",入力!I39)</f>
        <v>野田市立清水台小学校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518726607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9</v>
      </c>
      <c r="C41" s="290" t="str">
        <f>IF(入力!C42="","",入力!C42&amp;"　"&amp;入力!E42)</f>
        <v>小嶋　つばさ</v>
      </c>
      <c r="D41" s="291"/>
      <c r="E41" s="291"/>
      <c r="F41" s="291"/>
      <c r="G41" s="278">
        <f>IF(入力!G41="","",入力!G41)</f>
        <v>5</v>
      </c>
      <c r="H41" s="278" t="str">
        <f>IF(入力!H41="","",入力!H41)</f>
        <v/>
      </c>
      <c r="I41" s="278" t="str">
        <f>IF(入力!I41="","",入力!I41)</f>
        <v>野田市立清水台小学校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518800741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>IF(入力!B43="","",入力!B43)</f>
        <v>10</v>
      </c>
      <c r="C43" s="290" t="str">
        <f>IF(入力!C44="","",入力!C44&amp;"　"&amp;入力!E44)</f>
        <v>深井　桜香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野田市立清水台小学校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518726584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>
        <f>IF(入力!B45="","",入力!B45)</f>
        <v>11</v>
      </c>
      <c r="C45" s="290" t="str">
        <f>IF(入力!C46="","",入力!C46&amp;"　"&amp;入力!E46)</f>
        <v>野田　菜々香</v>
      </c>
      <c r="D45" s="291"/>
      <c r="E45" s="291"/>
      <c r="F45" s="291"/>
      <c r="G45" s="278">
        <f>IF(入力!G45="","",入力!G45)</f>
        <v>3</v>
      </c>
      <c r="H45" s="278" t="str">
        <f>IF(入力!H45="","",入力!H45)</f>
        <v/>
      </c>
      <c r="I45" s="278" t="str">
        <f>IF(入力!I45="","",入力!I45)</f>
        <v>野田市立岩木小学校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518726591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>
        <f>IF(入力!B47="","",入力!B47)</f>
        <v>12</v>
      </c>
      <c r="C47" s="290" t="str">
        <f>IF(入力!C48="","",入力!C48&amp;"　"&amp;入力!E48)</f>
        <v/>
      </c>
      <c r="D47" s="291"/>
      <c r="E47" s="291"/>
      <c r="F47" s="291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>
        <f>IF(入力!B49="","",入力!B49)</f>
        <v>13</v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>
        <f>IF(入力!B51="","",入力!B51)</f>
        <v>14</v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0" workbookViewId="0">
      <selection activeCell="K7" sqref="K7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1" t="s">
        <v>79</v>
      </c>
      <c r="B1" s="45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51"/>
      <c r="B2" s="45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2" t="s">
        <v>86</v>
      </c>
      <c r="B4" s="453"/>
      <c r="C4" s="453"/>
      <c r="D4" s="453"/>
      <c r="E4" s="453"/>
      <c r="F4" s="453"/>
      <c r="G4" s="454"/>
      <c r="H4" s="25" t="s">
        <v>87</v>
      </c>
      <c r="I4" s="25" t="s">
        <v>88</v>
      </c>
      <c r="J4" s="455" t="s">
        <v>137</v>
      </c>
      <c r="K4" s="453"/>
      <c r="L4" s="453"/>
      <c r="M4" s="453"/>
      <c r="N4" s="453"/>
      <c r="O4" s="453"/>
      <c r="P4" s="453"/>
      <c r="Q4" s="454"/>
    </row>
    <row r="5" spans="1:41" ht="72" customHeight="1" thickBot="1">
      <c r="A5" s="456"/>
      <c r="B5" s="457"/>
      <c r="C5" s="457"/>
      <c r="D5" s="457"/>
      <c r="E5" s="457"/>
      <c r="F5" s="457"/>
      <c r="G5" s="458"/>
      <c r="H5" s="29" t="str">
        <f>IF(入力!J3="","",入力!J3)</f>
        <v>女子</v>
      </c>
      <c r="I5" s="29">
        <f>入力!Y25</f>
        <v>11</v>
      </c>
      <c r="J5" s="459" t="str">
        <f>IF(入力!A55="","",入力!A55)</f>
        <v>県大会出場を目標に一生懸命練習してきました。まずは１勝できるように、チーム一丸となってがんばります。</v>
      </c>
      <c r="K5" s="460"/>
      <c r="L5" s="460"/>
      <c r="M5" s="460"/>
      <c r="N5" s="460"/>
      <c r="O5" s="460"/>
      <c r="P5" s="460"/>
      <c r="Q5" s="46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21004</v>
      </c>
      <c r="B7" s="33" t="str">
        <f>IF(入力!C3="","",入力!C3)</f>
        <v>野田バイオレット</v>
      </c>
      <c r="C7" s="33" t="str">
        <f>IF(入力!C2="","",入力!C2)</f>
        <v>ノダバイオレット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野田市</v>
      </c>
      <c r="T7" s="33"/>
      <c r="U7" s="33">
        <f>IF(入力!C4="","",入力!C4)</f>
        <v>431767487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澤田</v>
      </c>
      <c r="D16" s="33" t="str">
        <f>IF(入力!E8="","",入力!E8)</f>
        <v>美智子</v>
      </c>
      <c r="E16" s="33" t="str">
        <f>IF(入力!C7="","",入力!C7)</f>
        <v>サワダ</v>
      </c>
      <c r="F16" s="33" t="str">
        <f>IF(入力!E7="","",入力!E7)</f>
        <v>ミチコ</v>
      </c>
      <c r="G16" s="33">
        <f>IF(入力!G7="","",入力!G7)</f>
        <v>504419205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74</v>
      </c>
      <c r="M16" s="33"/>
      <c r="N16" s="33"/>
      <c r="O16" s="33"/>
      <c r="P16" s="33"/>
      <c r="Q16" s="33"/>
      <c r="R16" s="33" t="str">
        <f>IF(入力!R7="","",入力!R7)</f>
        <v>278</v>
      </c>
      <c r="S16" s="33" t="str">
        <f>IF(入力!W7="","",入力!W7)</f>
        <v>0035</v>
      </c>
      <c r="T16" s="33" t="str">
        <f>IF(入力!P8="","",入力!P8)</f>
        <v>千葉県野田市中野台177</v>
      </c>
      <c r="U16" s="33" t="str">
        <f>IF(入力!AL7="","",入力!AL7)</f>
        <v>04</v>
      </c>
      <c r="V16" s="33" t="str">
        <f>IF(入力!AK8="","",入力!AK8)</f>
        <v>7124</v>
      </c>
      <c r="W16" s="33" t="str">
        <f>IF(入力!AP8="","",入力!AP8)</f>
        <v>4167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佐藤</v>
      </c>
      <c r="D17" s="33" t="str">
        <f>IF(入力!E10="","",入力!E10)</f>
        <v>由和</v>
      </c>
      <c r="E17" s="33" t="str">
        <f>IF(入力!C9="","",入力!C9)</f>
        <v>サトウ</v>
      </c>
      <c r="F17" s="33" t="str">
        <f>IF(入力!E9="","",入力!E9)</f>
        <v>ヨシカズ</v>
      </c>
      <c r="G17" s="33">
        <f>IF(入力!G9="","",入力!G9)</f>
        <v>513662232</v>
      </c>
      <c r="H17" s="33">
        <f>IF(入力!J9="","",入力!J9)</f>
        <v>27456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0026</v>
      </c>
      <c r="T17" s="33" t="str">
        <f>IF(入力!P10="","",入力!P10)</f>
        <v>千葉県野田市花井228-1</v>
      </c>
      <c r="U17" s="33" t="str">
        <f>IF(入力!AL9="","",入力!AL9)</f>
        <v>090</v>
      </c>
      <c r="V17" s="33" t="str">
        <f>IF(入力!AK10="","",入力!AK10)</f>
        <v>8347</v>
      </c>
      <c r="W17" s="33" t="str">
        <f>IF(入力!AP10="","",入力!AP10)</f>
        <v>5656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小坂</v>
      </c>
      <c r="D20" s="33" t="str">
        <f>IF(入力!E12="","",入力!E12)</f>
        <v>裕</v>
      </c>
      <c r="E20" s="33" t="str">
        <f>IF(入力!C11="","",入力!C11)</f>
        <v>オサカ</v>
      </c>
      <c r="F20" s="33" t="str">
        <f>IF(入力!E11="","",入力!E11)</f>
        <v>ヒロシ</v>
      </c>
      <c r="G20" s="33">
        <f>IF(入力!G11="","",入力!G11)</f>
        <v>512505660</v>
      </c>
      <c r="H20" s="33" t="str">
        <f>IF(入力!J11="","",入力!J11)</f>
        <v/>
      </c>
      <c r="I20" s="33" t="str">
        <f>IF(入力!M11="","",入力!M11)</f>
        <v>091-C0183783</v>
      </c>
      <c r="J20" s="33"/>
      <c r="K20" s="33"/>
      <c r="L20" s="33">
        <f>IF(入力!AT11="","",入力!AT11)</f>
        <v>69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0055</v>
      </c>
      <c r="T20" s="33" t="str">
        <f>IF(入力!P12="","",入力!P12)</f>
        <v>野田市岩名1815-45</v>
      </c>
      <c r="U20" s="33" t="str">
        <f>IF(入力!AL11="","",入力!AL11)</f>
        <v>04</v>
      </c>
      <c r="V20" s="33" t="str">
        <f>IF(入力!AK12="","",入力!AK12)</f>
        <v>7124</v>
      </c>
      <c r="W20" s="33" t="str">
        <f>IF(入力!AP12="","",入力!AP12)</f>
        <v>9844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澤田</v>
      </c>
      <c r="D22" s="33" t="str">
        <f>IF(入力!E16="","",入力!E16)</f>
        <v>美智子</v>
      </c>
      <c r="E22" s="33" t="str">
        <f>IF(入力!C15="","",入力!C15)</f>
        <v>サワダ</v>
      </c>
      <c r="F22" s="33" t="str">
        <f>IF(入力!E15="","",入力!E15)</f>
        <v>ミチコ</v>
      </c>
      <c r="G22" s="33"/>
      <c r="H22" s="33"/>
      <c r="I22" s="33"/>
      <c r="J22" s="33"/>
      <c r="K22" s="33"/>
      <c r="L22" s="33">
        <f>IF(入力!AT15="","",入力!AT15)</f>
        <v>74</v>
      </c>
      <c r="M22" s="33"/>
      <c r="N22" s="33" t="str">
        <f>IF(入力!C21="","",入力!C21)</f>
        <v>090</v>
      </c>
      <c r="O22" s="33">
        <f>IF(入力!E21="","",入力!E21)</f>
        <v>3471</v>
      </c>
      <c r="P22" s="33">
        <f>IF(入力!G21="","",入力!G21)</f>
        <v>9678</v>
      </c>
      <c r="Q22" s="33"/>
      <c r="R22" s="33" t="str">
        <f>IF(入力!R15="","",入力!R15)</f>
        <v>278</v>
      </c>
      <c r="S22" s="33" t="str">
        <f>IF(入力!W15="","",入力!W15)</f>
        <v>0035</v>
      </c>
      <c r="T22" s="33" t="str">
        <f>IF(入力!P16="","",入力!P16)</f>
        <v>千葉県野田市中野台177</v>
      </c>
      <c r="U22" s="33" t="str">
        <f>IF(入力!AL15="","",入力!AL15)</f>
        <v>04</v>
      </c>
      <c r="V22" s="33" t="str">
        <f>IF(入力!AK16="","",入力!AK16)</f>
        <v>7124</v>
      </c>
      <c r="W22" s="33" t="str">
        <f>IF(入力!AP16="","",入力!AP16)</f>
        <v>4167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佐藤</v>
      </c>
      <c r="D23" s="33" t="str">
        <f>IF(入力!$E$14="","",入力!$E$14)</f>
        <v>由和</v>
      </c>
      <c r="E23" s="33" t="str">
        <f>IF(入力!$C$13="","",入力!$C$13)</f>
        <v>サトウ</v>
      </c>
      <c r="F23" s="33" t="str">
        <f>IF(入力!$E$13="","",入力!$E$13)</f>
        <v>ヨシカズ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渡辺</v>
      </c>
      <c r="D24" s="75" t="str">
        <f>VLOOKUP($B$51,$A$53:$F$352,4)</f>
        <v>未栞</v>
      </c>
      <c r="E24" s="75" t="str">
        <f>VLOOKUP($B$51,$A$53:$F$352,5)</f>
        <v>ワタナベ</v>
      </c>
      <c r="F24" s="75" t="str">
        <f>VLOOKUP($B$51,$A$53:$F$352,6)</f>
        <v>ミシオ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渡辺</v>
      </c>
      <c r="D53" s="33" t="str">
        <f>IF(入力!E26="","",入力!E26)</f>
        <v>未栞</v>
      </c>
      <c r="E53" s="33" t="str">
        <f>IF(入力!C25="","",入力!C25)</f>
        <v>ワタナベ</v>
      </c>
      <c r="F53" s="33" t="str">
        <f>IF(入力!E25="","",入力!E25)</f>
        <v>ミシオ</v>
      </c>
      <c r="G53" s="33">
        <f>IF(入力!M25="","",入力!M25)</f>
        <v>514414134</v>
      </c>
      <c r="H53" s="33" t="str">
        <f>IF(入力!I25="","",入力!I25)</f>
        <v>野田市立宮崎小学校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大橋</v>
      </c>
      <c r="D54" s="33" t="str">
        <f>IF(入力!E28="","",入力!E28)</f>
        <v>幸華</v>
      </c>
      <c r="E54" s="33" t="str">
        <f>IF(入力!C27="","",入力!C27)</f>
        <v>オオハシ</v>
      </c>
      <c r="F54" s="33" t="str">
        <f>IF(入力!E27="","",入力!E27)</f>
        <v>サヤカ</v>
      </c>
      <c r="G54" s="33">
        <f>IF(入力!M27="","",入力!M27)</f>
        <v>513454025</v>
      </c>
      <c r="H54" s="33" t="str">
        <f>IF(入力!I27="","",入力!I27)</f>
        <v>野田市立宮崎小学校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島村</v>
      </c>
      <c r="D55" s="33" t="str">
        <f>IF(入力!E30="","",入力!E30)</f>
        <v>陽咲</v>
      </c>
      <c r="E55" s="33" t="str">
        <f>IF(入力!C29="","",入力!C29)</f>
        <v>シマムラ</v>
      </c>
      <c r="F55" s="33" t="str">
        <f>IF(入力!E29="","",入力!E29)</f>
        <v>ヒサキ</v>
      </c>
      <c r="G55" s="33">
        <f>IF(入力!M29="","",入力!M29)</f>
        <v>513127530</v>
      </c>
      <c r="H55" s="33" t="str">
        <f>IF(入力!I29="","",入力!I29)</f>
        <v>野田市立清水台小学校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島村</v>
      </c>
      <c r="D56" s="33" t="str">
        <f>IF(入力!E32="","",入力!E32)</f>
        <v>彩乃</v>
      </c>
      <c r="E56" s="33" t="str">
        <f>IF(入力!C31="","",入力!C31)</f>
        <v>シマムラ</v>
      </c>
      <c r="F56" s="33" t="str">
        <f>IF(入力!E31="","",入力!E31)</f>
        <v>アヤノ</v>
      </c>
      <c r="G56" s="33">
        <f>IF(入力!M31="","",入力!M31)</f>
        <v>514414125</v>
      </c>
      <c r="H56" s="33" t="str">
        <f>IF(入力!I31="","",入力!I31)</f>
        <v>野田市立清水台小学校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和珂</v>
      </c>
      <c r="E57" s="33" t="str">
        <f>IF(入力!C33="","",入力!C33)</f>
        <v>サトウ</v>
      </c>
      <c r="F57" s="33" t="str">
        <f>IF(入力!E33="","",入力!E33)</f>
        <v>ヨリカ</v>
      </c>
      <c r="G57" s="33">
        <f>IF(入力!M33="","",入力!M33)</f>
        <v>514718096</v>
      </c>
      <c r="H57" s="33" t="str">
        <f>IF(入力!I33="","",入力!I33)</f>
        <v>野田市立宮崎小学校</v>
      </c>
      <c r="I57" s="33">
        <f>IF(入力!G33="","",入力!G33)</f>
        <v>3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難波</v>
      </c>
      <c r="D58" s="33" t="str">
        <f>IF(入力!E36="","",入力!E36)</f>
        <v>未采</v>
      </c>
      <c r="E58" s="33" t="str">
        <f>IF(入力!C35="","",入力!C35)</f>
        <v>ナンバ</v>
      </c>
      <c r="F58" s="33" t="str">
        <f>IF(入力!E35="","",入力!E35)</f>
        <v>ミコト</v>
      </c>
      <c r="G58" s="33">
        <f>IF(入力!M35="","",入力!M35)</f>
        <v>518726560</v>
      </c>
      <c r="H58" s="33" t="str">
        <f>IF(入力!I35="","",入力!I35)</f>
        <v>野田市立中央小学校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程田</v>
      </c>
      <c r="D59" s="33" t="str">
        <f>IF(入力!E38="","",入力!E38)</f>
        <v>彩音</v>
      </c>
      <c r="E59" s="33" t="str">
        <f>IF(入力!C37="","",入力!C37)</f>
        <v>ホドタ</v>
      </c>
      <c r="F59" s="33" t="str">
        <f>IF(入力!E37="","",入力!E37)</f>
        <v>アヤネ</v>
      </c>
      <c r="G59" s="33">
        <f>IF(入力!M37="","",入力!M37)</f>
        <v>518726577</v>
      </c>
      <c r="H59" s="33" t="str">
        <f>IF(入力!I37="","",入力!I37)</f>
        <v>野田市立清水台小学校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平澤</v>
      </c>
      <c r="D60" s="33" t="str">
        <f>IF(入力!E40="","",入力!E40)</f>
        <v>結愛</v>
      </c>
      <c r="E60" s="33" t="str">
        <f>IF(入力!C39="","",入力!C39)</f>
        <v>ヒラサワ</v>
      </c>
      <c r="F60" s="33" t="str">
        <f>IF(入力!E39="","",入力!E39)</f>
        <v>ユメ</v>
      </c>
      <c r="G60" s="33">
        <f>IF(入力!M39="","",入力!M39)</f>
        <v>518726607</v>
      </c>
      <c r="H60" s="33" t="str">
        <f>IF(入力!I39="","",入力!I39)</f>
        <v>野田市立清水台小学校</v>
      </c>
      <c r="I60" s="33">
        <f>IF(入力!G39="","",入力!G39)</f>
        <v>1</v>
      </c>
      <c r="J60" s="33">
        <f>IF(入力!P39="","",入力!P39)</f>
        <v>110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小嶋</v>
      </c>
      <c r="D61" s="33" t="str">
        <f>IF(入力!E42="","",入力!E42)</f>
        <v>つばさ</v>
      </c>
      <c r="E61" s="33" t="str">
        <f>IF(入力!C41="","",入力!C41)</f>
        <v>コジマ</v>
      </c>
      <c r="F61" s="33" t="str">
        <f>IF(入力!E41="","",入力!E41)</f>
        <v>ツバサ</v>
      </c>
      <c r="G61" s="33">
        <f>IF(入力!M41="","",入力!M41)</f>
        <v>518800741</v>
      </c>
      <c r="H61" s="33" t="str">
        <f>IF(入力!I41="","",入力!I41)</f>
        <v>野田市立清水台小学校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深井</v>
      </c>
      <c r="D62" s="33" t="str">
        <f>IF(入力!E44="","",入力!E44)</f>
        <v>桜香</v>
      </c>
      <c r="E62" s="33" t="str">
        <f>IF(入力!C43="","",入力!C43)</f>
        <v>フカイ</v>
      </c>
      <c r="F62" s="33" t="str">
        <f>IF(入力!E43="","",入力!E43)</f>
        <v>ホノカ</v>
      </c>
      <c r="G62" s="33">
        <f>IF(入力!M43="","",入力!M43)</f>
        <v>518726584</v>
      </c>
      <c r="H62" s="33" t="str">
        <f>IF(入力!I43="","",入力!I43)</f>
        <v>野田市立清水台小学校</v>
      </c>
      <c r="I62" s="33">
        <f>IF(入力!G43="","",入力!G43)</f>
        <v>4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野田</v>
      </c>
      <c r="D63" s="33" t="str">
        <f>IF(入力!E46="","",入力!E46)</f>
        <v>菜々香</v>
      </c>
      <c r="E63" s="33" t="str">
        <f>IF(入力!C45="","",入力!C45)</f>
        <v>ノダ</v>
      </c>
      <c r="F63" s="33" t="str">
        <f>IF(入力!E45="","",入力!E45)</f>
        <v>ナナカ</v>
      </c>
      <c r="G63" s="33">
        <f>IF(入力!M45="","",入力!M45)</f>
        <v>518726591</v>
      </c>
      <c r="H63" s="33" t="str">
        <f>IF(入力!I45="","",入力!I45)</f>
        <v>野田市立岩木小学校</v>
      </c>
      <c r="I63" s="33">
        <f>IF(入力!G45="","",入力!G45)</f>
        <v>3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2018-09-28T04:02:02Z</cp:lastPrinted>
  <dcterms:created xsi:type="dcterms:W3CDTF">2014-04-05T09:56:00Z</dcterms:created>
  <dcterms:modified xsi:type="dcterms:W3CDTF">2018-09-29T08:02:21Z</dcterms:modified>
</cp:coreProperties>
</file>