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80B54C1D-8C68-4441-91A6-06D42A8863DD}" xr6:coauthVersionLast="40" xr6:coauthVersionMax="40" xr10:uidLastSave="{00000000-0000-0000-0000-000000000000}"/>
  <workbookProtection lockStructure="1"/>
  <bookViews>
    <workbookView xWindow="0" yWindow="0" windowWidth="17256" windowHeight="77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<sst xmlns="http://schemas.openxmlformats.org/spreadsheetml/2006/main" count="412" uniqueCount="268">
  <si>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</si>
  <si>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</si>
  <si>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</si>
  <si>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</si>
  <si>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</si>
  <si>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</si>
  <si>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</si>
  <si>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</si>
  <si>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</si>
  <si>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</si>
  <si>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</si>
  <si>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</si>
  <si>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</si>
  <si>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</si>
  <si>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</si>
  <si>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</si>
  <si>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</si>
  <si>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</si>
  <si>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</si>
  <si>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</si>
  <si>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</si>
  <si>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</si>
  <si>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</si>
  <si>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</si>
  <si>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</si>
  <si>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</si>
  <si>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</si>
  <si>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</si>
  <si>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</si>
  <si>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</si>
  <si>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</si>
  <si>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</si>
  <si>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</si>
  <si>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</si>
  <si>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</si>
  <si>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</si>
  <si>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</si>
  <si>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</si>
  <si>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</si>
  <si>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</si>
  <si>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</si>
  <si>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</si>
  <si>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</si>
  <si>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</si>
  <si>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</si>
  <si>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</si>
  <si>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</si>
  <si>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</si>
  <si>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</si>
  <si>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</si>
  <si>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</si>
  <si>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</si>
  <si>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</si>
  <si>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</si>
  <si>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</si>
  <si>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</si>
  <si>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</si>
  <si>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</si>
  <si>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</si>
  <si>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</si>
  <si>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</si>
  <si>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</si>
  <si>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</si>
  <si>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</si>
  <si>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</si>
  <si>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</si>
  <si>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</si>
  <si>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</si>
  <si>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</si>
  <si>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</si>
  <si>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</si>
  <si>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</si>
  <si>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</si>
  <si>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</si>
  <si>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</si>
  <si>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</si>
  <si>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</si>
  <si>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</si>
  <si>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</si>
  <si>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</si>
  <si>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</si>
  <si>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</si>
  <si>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</si>
  <si>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</si>
  <si>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</si>
  <si>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</si>
  <si>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</si>
  <si>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</si>
  <si>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</si>
  <si>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</si>
  <si>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</si>
  <si>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</si>
  <si>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</si>
  <si>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</si>
  <si>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</si>
  <si>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</si>
  <si>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</si>
  <si>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</si>
  <si>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</si>
  <si>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</si>
  <si>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</si>
  <si>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</si>
  <si>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</si>
  <si>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</si>
  <si>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</si>
  <si>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</si>
  <si>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</si>
  <si>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</si>
  <si>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</si>
  <si>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</si>
  <si>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</si>
  <si>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</si>
  <si>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</si>
  <si>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</si>
  <si>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</si>
  <si>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</si>
  <si>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</si>
  <si>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</si>
  <si>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</si>
  <si>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</si>
  <si>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</si>
  <si>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</si>
  <si>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</si>
  <si>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</si>
  <si>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</si>
  <si>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</si>
  <si>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</si>
  <si>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</si>
  <si>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</si>
  <si>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</si>
  <si>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</si>
  <si>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</si>
  <si>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</si>
  <si>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</si>
  <si>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</si>
  <si>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</si>
  <si>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</si>
  <si>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</si>
  <si>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</si>
  <si>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</si>
  <si>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</si>
  <si>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</si>
  <si>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</si>
  <si>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</si>
  <si>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</si>
  <si>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</si>
  <si>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</si>
  <si>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</si>
  <si>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</si>
  <si>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</si>
  <si>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</si>
  <si>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</si>
  <si>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</si>
  <si>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</si>
  <si>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</si>
  <si>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</si>
  <si>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</si>
  <si>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</si>
  <si>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</si>
  <si>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</si>
  <si>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</si>
  <si>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</si>
  <si>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</si>
  <si>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</si>
  <si>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</si>
  <si>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</si>
  <si>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</si>
  <si>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</si>
  <si>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</si>
  <si>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</si>
  <si>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</si>
  <si>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</si>
  <si>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</si>
  <si>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</si>
  <si>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</si>
  <si>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</si>
  <si>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</si>
  <si>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</si>
  <si>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</si>
  <si>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</si>
  <si>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</si>
  <si>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</si>
  <si>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</si>
  <si>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</si>
  <si>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</si>
  <si>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</si>
  <si>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</si>
  <si>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</si>
  <si>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</si>
  <si>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</si>
  <si>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</si>
  <si>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</si>
  <si>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</si>
  <si>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</si>
  <si>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</si>
  <si>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</si>
  <si>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</si>
  <si>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</si>
  <si>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</si>
  <si>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</si>
  <si>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エヌ・ビーナス</t>
    <phoneticPr fontId="2"/>
  </si>
  <si>
    <t>Ｎ．ＶＥＮＵＳ</t>
    <phoneticPr fontId="2"/>
  </si>
  <si>
    <t>野田市</t>
    <rPh sb="0" eb="3">
      <t>ノダシ</t>
    </rPh>
    <phoneticPr fontId="2"/>
  </si>
  <si>
    <t>東武アーバンパークライン</t>
    <rPh sb="0" eb="2">
      <t>トウブ</t>
    </rPh>
    <phoneticPr fontId="2"/>
  </si>
  <si>
    <t>梅郷</t>
    <rPh sb="0" eb="2">
      <t>ウメサト</t>
    </rPh>
    <phoneticPr fontId="2"/>
  </si>
  <si>
    <t>寺前</t>
    <rPh sb="0" eb="2">
      <t>テラマエ</t>
    </rPh>
    <phoneticPr fontId="2"/>
  </si>
  <si>
    <t>式孝</t>
    <rPh sb="0" eb="2">
      <t>シキタカ</t>
    </rPh>
    <phoneticPr fontId="2"/>
  </si>
  <si>
    <t>テラマエ</t>
    <phoneticPr fontId="2"/>
  </si>
  <si>
    <t>ノリタカ</t>
    <phoneticPr fontId="2"/>
  </si>
  <si>
    <t>２７７</t>
    <phoneticPr fontId="2"/>
  </si>
  <si>
    <t>００３４</t>
    <phoneticPr fontId="2"/>
  </si>
  <si>
    <t>千葉県柏市藤心１－１８－９</t>
    <rPh sb="0" eb="5">
      <t>チバケンカシワシ</t>
    </rPh>
    <rPh sb="5" eb="6">
      <t>フジ</t>
    </rPh>
    <rPh sb="6" eb="7">
      <t>ココロ</t>
    </rPh>
    <phoneticPr fontId="2"/>
  </si>
  <si>
    <t>０９０</t>
    <phoneticPr fontId="2"/>
  </si>
  <si>
    <t>３５７２</t>
    <phoneticPr fontId="2"/>
  </si>
  <si>
    <t>０５２１</t>
    <phoneticPr fontId="2"/>
  </si>
  <si>
    <t>サカマキ</t>
    <phoneticPr fontId="2"/>
  </si>
  <si>
    <t>トシヒロ</t>
    <phoneticPr fontId="2"/>
  </si>
  <si>
    <t>坂巻</t>
    <rPh sb="0" eb="2">
      <t>サカマキ</t>
    </rPh>
    <phoneticPr fontId="2"/>
  </si>
  <si>
    <t>利博</t>
    <rPh sb="0" eb="2">
      <t>トシヒロ</t>
    </rPh>
    <phoneticPr fontId="2"/>
  </si>
  <si>
    <t>２７８</t>
    <phoneticPr fontId="2"/>
  </si>
  <si>
    <t>００１５</t>
    <phoneticPr fontId="2"/>
  </si>
  <si>
    <t>千葉県野田市西三ヶ尾７３９－２</t>
    <rPh sb="0" eb="6">
      <t>チバケンノダシ</t>
    </rPh>
    <rPh sb="6" eb="10">
      <t>ニシサンガオ</t>
    </rPh>
    <phoneticPr fontId="2"/>
  </si>
  <si>
    <t>１６１４</t>
    <phoneticPr fontId="2"/>
  </si>
  <si>
    <t>７０４６</t>
    <phoneticPr fontId="2"/>
  </si>
  <si>
    <t>原</t>
    <rPh sb="0" eb="1">
      <t>ハラ</t>
    </rPh>
    <phoneticPr fontId="2"/>
  </si>
  <si>
    <t>奈津子</t>
    <rPh sb="0" eb="3">
      <t>ナツコ</t>
    </rPh>
    <phoneticPr fontId="2"/>
  </si>
  <si>
    <t>ハラ</t>
    <phoneticPr fontId="2"/>
  </si>
  <si>
    <t>ナツコ</t>
    <phoneticPr fontId="2"/>
  </si>
  <si>
    <t>００１１</t>
    <phoneticPr fontId="2"/>
  </si>
  <si>
    <t>千葉県野田市三ツ堀８３２－２９</t>
    <rPh sb="0" eb="6">
      <t>チバケンノダシ</t>
    </rPh>
    <rPh sb="6" eb="7">
      <t>ミ</t>
    </rPh>
    <rPh sb="8" eb="9">
      <t>ボリ</t>
    </rPh>
    <phoneticPr fontId="2"/>
  </si>
  <si>
    <t>８８４９</t>
    <phoneticPr fontId="2"/>
  </si>
  <si>
    <t>８０２５</t>
    <phoneticPr fontId="2"/>
  </si>
  <si>
    <t>①</t>
    <phoneticPr fontId="2"/>
  </si>
  <si>
    <t>大川</t>
    <rPh sb="0" eb="2">
      <t>オオカワ</t>
    </rPh>
    <phoneticPr fontId="2"/>
  </si>
  <si>
    <t>莉茉</t>
    <rPh sb="0" eb="2">
      <t>リマツ</t>
    </rPh>
    <phoneticPr fontId="2"/>
  </si>
  <si>
    <t>オオカワ</t>
    <phoneticPr fontId="2"/>
  </si>
  <si>
    <t>リマ</t>
    <phoneticPr fontId="2"/>
  </si>
  <si>
    <t>野田市立南部小学校</t>
    <rPh sb="0" eb="9">
      <t>ノダシリツナンブショウガッコウ</t>
    </rPh>
    <phoneticPr fontId="2"/>
  </si>
  <si>
    <t>イイヅカ</t>
    <phoneticPr fontId="2"/>
  </si>
  <si>
    <t>ユイナ</t>
    <phoneticPr fontId="2"/>
  </si>
  <si>
    <t>飯塚</t>
    <rPh sb="0" eb="2">
      <t>イイヅカ</t>
    </rPh>
    <phoneticPr fontId="2"/>
  </si>
  <si>
    <t>結彩奈</t>
    <rPh sb="0" eb="3">
      <t>ユイサイナ</t>
    </rPh>
    <phoneticPr fontId="2"/>
  </si>
  <si>
    <t>ナカムラ</t>
    <phoneticPr fontId="2"/>
  </si>
  <si>
    <t>もも</t>
    <phoneticPr fontId="2"/>
  </si>
  <si>
    <t>中村</t>
    <rPh sb="0" eb="2">
      <t>ナカムラ</t>
    </rPh>
    <phoneticPr fontId="2"/>
  </si>
  <si>
    <t>桃</t>
    <rPh sb="0" eb="1">
      <t>モモ</t>
    </rPh>
    <phoneticPr fontId="2"/>
  </si>
  <si>
    <t>ヤマグチ</t>
    <phoneticPr fontId="2"/>
  </si>
  <si>
    <t>チオ</t>
    <phoneticPr fontId="2"/>
  </si>
  <si>
    <t>山口</t>
    <rPh sb="0" eb="2">
      <t>ヤマグチ</t>
    </rPh>
    <phoneticPr fontId="2"/>
  </si>
  <si>
    <t>千桜</t>
    <rPh sb="0" eb="1">
      <t>チ</t>
    </rPh>
    <rPh sb="1" eb="2">
      <t>サクラ</t>
    </rPh>
    <phoneticPr fontId="2"/>
  </si>
  <si>
    <t>野田市立二ツ塚小学校</t>
    <rPh sb="0" eb="4">
      <t>ノダシリツ</t>
    </rPh>
    <rPh sb="4" eb="5">
      <t>フタ</t>
    </rPh>
    <rPh sb="6" eb="7">
      <t>ヅカ</t>
    </rPh>
    <rPh sb="7" eb="10">
      <t>ショウガッコウ</t>
    </rPh>
    <phoneticPr fontId="2"/>
  </si>
  <si>
    <t>イトウ</t>
    <phoneticPr fontId="2"/>
  </si>
  <si>
    <t>クルミ</t>
    <phoneticPr fontId="2"/>
  </si>
  <si>
    <t>伊東</t>
    <rPh sb="0" eb="2">
      <t>イトウ</t>
    </rPh>
    <phoneticPr fontId="2"/>
  </si>
  <si>
    <t>来美</t>
    <rPh sb="0" eb="1">
      <t>ク</t>
    </rPh>
    <rPh sb="1" eb="2">
      <t>ミ</t>
    </rPh>
    <phoneticPr fontId="2"/>
  </si>
  <si>
    <t>野田市立東部小学校</t>
    <rPh sb="0" eb="9">
      <t>ノダシリツトウブショウガッコウ</t>
    </rPh>
    <phoneticPr fontId="2"/>
  </si>
  <si>
    <t>クサカ</t>
    <phoneticPr fontId="2"/>
  </si>
  <si>
    <t>イロハ</t>
    <phoneticPr fontId="2"/>
  </si>
  <si>
    <t>日下</t>
    <rPh sb="0" eb="2">
      <t>クサカ</t>
    </rPh>
    <phoneticPr fontId="2"/>
  </si>
  <si>
    <t>彩葉</t>
    <rPh sb="0" eb="1">
      <t>イロ</t>
    </rPh>
    <rPh sb="1" eb="2">
      <t>ハ</t>
    </rPh>
    <phoneticPr fontId="2"/>
  </si>
  <si>
    <t>ハシモト</t>
    <phoneticPr fontId="2"/>
  </si>
  <si>
    <t>ミワ</t>
    <phoneticPr fontId="2"/>
  </si>
  <si>
    <t>橋本</t>
    <rPh sb="0" eb="2">
      <t>ハシモト</t>
    </rPh>
    <phoneticPr fontId="2"/>
  </si>
  <si>
    <t>実和</t>
    <rPh sb="0" eb="2">
      <t>ミワ</t>
    </rPh>
    <phoneticPr fontId="2"/>
  </si>
  <si>
    <t>流山市立東深井小学校</t>
    <rPh sb="0" eb="10">
      <t>ナガレヤマシリツヒガシフカイショウガッコウ</t>
    </rPh>
    <phoneticPr fontId="2"/>
  </si>
  <si>
    <t>ミノン</t>
    <phoneticPr fontId="2"/>
  </si>
  <si>
    <t>美音</t>
    <rPh sb="0" eb="1">
      <t>ミ</t>
    </rPh>
    <rPh sb="1" eb="2">
      <t>オト</t>
    </rPh>
    <phoneticPr fontId="2"/>
  </si>
  <si>
    <t>まだまだ成長中．．．！！
新チーム５年生３人を中心に、これからの１年がとても楽しみなチームです。
全員で声を出し、一つでも多く勝ち進めるように頑張ります。</t>
    <rPh sb="4" eb="7">
      <t>セイチョウチュウ</t>
    </rPh>
    <rPh sb="13" eb="14">
      <t>シン</t>
    </rPh>
    <rPh sb="18" eb="19">
      <t>ネン</t>
    </rPh>
    <rPh sb="19" eb="20">
      <t>セイ</t>
    </rPh>
    <rPh sb="21" eb="22">
      <t>ニン</t>
    </rPh>
    <rPh sb="23" eb="25">
      <t>チュウシン</t>
    </rPh>
    <rPh sb="33" eb="34">
      <t>ネン</t>
    </rPh>
    <rPh sb="38" eb="39">
      <t>タノ</t>
    </rPh>
    <rPh sb="49" eb="51">
      <t>ゼンイン</t>
    </rPh>
    <rPh sb="52" eb="53">
      <t>コエ</t>
    </rPh>
    <rPh sb="54" eb="55">
      <t>ダ</t>
    </rPh>
    <rPh sb="57" eb="58">
      <t>ヒト</t>
    </rPh>
    <rPh sb="61" eb="62">
      <t>オオ</t>
    </rPh>
    <rPh sb="63" eb="64">
      <t>カ</t>
    </rPh>
    <rPh sb="65" eb="66">
      <t>スス</t>
    </rPh>
    <rPh sb="71" eb="73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</si>
</sst>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16"/>
      <color rgb="FF000000"/>
      <name val="游ゴシック"/>
      <family val="2"/>
      <charset val="128"/>
    </font>
    <font>
      <sz val="11"/>
      <color rgb="FF000000"/>
      <name val="Yu Gothic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0" fillId="0" borderId="37" xfId="0" applyFont="1" applyBorder="1" applyAlignment="1" applyProtection="1">
      <alignment horizontal="center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0" fillId="0" borderId="4" xfId="0" applyFont="1" applyBorder="1" applyAlignment="1" applyProtection="1">
      <alignment horizontal="center" vertical="center"/>
      <protection locked="0"/>
    </xf>
    <xf numFmtId="0" fontId="40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43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8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7" t="s">
        <v>183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</row>
    <row r="2" spans="1:51" ht="14.4" customHeight="1">
      <c r="A2" s="139" t="s">
        <v>189</v>
      </c>
      <c r="B2" s="140"/>
      <c r="C2" s="141" t="s">
        <v>200</v>
      </c>
      <c r="D2" s="142"/>
      <c r="E2" s="142"/>
      <c r="F2" s="142"/>
      <c r="G2" s="142"/>
      <c r="H2" s="142"/>
      <c r="I2" s="143"/>
      <c r="J2" s="116" t="s">
        <v>187</v>
      </c>
      <c r="K2" s="252"/>
      <c r="L2" s="252"/>
      <c r="M2" s="252"/>
      <c r="N2" s="252"/>
      <c r="O2" s="253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201</v>
      </c>
      <c r="D3" s="147"/>
      <c r="E3" s="147"/>
      <c r="F3" s="147"/>
      <c r="G3" s="147"/>
      <c r="H3" s="147"/>
      <c r="I3" s="148"/>
      <c r="J3" s="249" t="s">
        <v>159</v>
      </c>
      <c r="K3" s="250"/>
      <c r="L3" s="250"/>
      <c r="M3" s="250"/>
      <c r="N3" s="250"/>
      <c r="O3" s="251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2" t="s">
        <v>178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1" t="s">
        <v>191</v>
      </c>
      <c r="B4" s="262"/>
      <c r="C4" s="254">
        <v>434252460</v>
      </c>
      <c r="D4" s="255"/>
      <c r="E4" s="255"/>
      <c r="F4" s="255"/>
      <c r="G4" s="255"/>
      <c r="H4" s="255"/>
      <c r="I4" s="256"/>
      <c r="J4" s="265" t="s">
        <v>185</v>
      </c>
      <c r="K4" s="266"/>
      <c r="L4" s="266"/>
      <c r="M4" s="266"/>
      <c r="N4" s="266"/>
      <c r="O4" s="267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3" t="s">
        <v>184</v>
      </c>
      <c r="B5" s="264"/>
      <c r="C5" s="257"/>
      <c r="D5" s="258"/>
      <c r="E5" s="258"/>
      <c r="F5" s="258"/>
      <c r="G5" s="258"/>
      <c r="H5" s="258"/>
      <c r="I5" s="259"/>
      <c r="J5" s="230">
        <v>21006</v>
      </c>
      <c r="K5" s="230"/>
      <c r="L5" s="230"/>
      <c r="M5" s="230"/>
      <c r="N5" s="230"/>
      <c r="O5" s="230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8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7" t="s">
        <v>192</v>
      </c>
    </row>
    <row r="7" spans="1:51" ht="13.5" customHeight="1">
      <c r="A7" s="98"/>
      <c r="B7" s="166"/>
      <c r="C7" s="174" t="s">
        <v>207</v>
      </c>
      <c r="D7" s="134"/>
      <c r="E7" s="175" t="s">
        <v>208</v>
      </c>
      <c r="F7" s="135"/>
      <c r="G7" s="232">
        <v>514592739</v>
      </c>
      <c r="H7" s="232"/>
      <c r="I7" s="232"/>
      <c r="J7" s="232">
        <v>18432</v>
      </c>
      <c r="K7" s="232"/>
      <c r="L7" s="232"/>
      <c r="M7" s="232"/>
      <c r="N7" s="232"/>
      <c r="O7" s="232"/>
      <c r="P7" s="205" t="s">
        <v>72</v>
      </c>
      <c r="Q7" s="206"/>
      <c r="R7" s="168" t="s">
        <v>209</v>
      </c>
      <c r="S7" s="169"/>
      <c r="T7" s="169"/>
      <c r="U7" s="169"/>
      <c r="V7" s="50" t="s">
        <v>73</v>
      </c>
      <c r="W7" s="157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4"/>
      <c r="AN7" s="84"/>
      <c r="AO7" s="84"/>
      <c r="AP7" s="84"/>
      <c r="AQ7" s="84"/>
      <c r="AR7" s="84"/>
      <c r="AS7" s="59" t="s">
        <v>75</v>
      </c>
      <c r="AT7" s="77">
        <v>48</v>
      </c>
    </row>
    <row r="8" spans="1:51" ht="18" customHeight="1">
      <c r="A8" s="98"/>
      <c r="B8" s="166"/>
      <c r="C8" s="176" t="s">
        <v>205</v>
      </c>
      <c r="D8" s="137"/>
      <c r="E8" s="177" t="s">
        <v>206</v>
      </c>
      <c r="F8" s="138"/>
      <c r="G8" s="232"/>
      <c r="H8" s="232"/>
      <c r="I8" s="232"/>
      <c r="J8" s="232"/>
      <c r="K8" s="232"/>
      <c r="L8" s="232"/>
      <c r="M8" s="232"/>
      <c r="N8" s="232"/>
      <c r="O8" s="232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213</v>
      </c>
      <c r="AL8" s="86"/>
      <c r="AM8" s="86"/>
      <c r="AN8" s="86"/>
      <c r="AO8" s="60" t="s">
        <v>76</v>
      </c>
      <c r="AP8" s="87" t="s">
        <v>214</v>
      </c>
      <c r="AQ8" s="86"/>
      <c r="AR8" s="86"/>
      <c r="AS8" s="88"/>
      <c r="AT8" s="77"/>
    </row>
    <row r="9" spans="1:51" ht="14.4" customHeight="1">
      <c r="A9" s="98" t="s">
        <v>150</v>
      </c>
      <c r="B9" s="166"/>
      <c r="C9" s="174" t="s">
        <v>215</v>
      </c>
      <c r="D9" s="134"/>
      <c r="E9" s="175" t="s">
        <v>216</v>
      </c>
      <c r="F9" s="135"/>
      <c r="G9" s="232">
        <v>510197995</v>
      </c>
      <c r="H9" s="232"/>
      <c r="I9" s="232"/>
      <c r="J9" s="232">
        <v>24095</v>
      </c>
      <c r="K9" s="232"/>
      <c r="L9" s="232"/>
      <c r="M9" s="232"/>
      <c r="N9" s="232"/>
      <c r="O9" s="232"/>
      <c r="P9" s="205" t="s">
        <v>72</v>
      </c>
      <c r="Q9" s="206"/>
      <c r="R9" s="168" t="s">
        <v>219</v>
      </c>
      <c r="S9" s="169"/>
      <c r="T9" s="169"/>
      <c r="U9" s="169"/>
      <c r="V9" s="50" t="s">
        <v>73</v>
      </c>
      <c r="W9" s="157" t="s">
        <v>220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212</v>
      </c>
      <c r="AM9" s="84"/>
      <c r="AN9" s="84"/>
      <c r="AO9" s="84"/>
      <c r="AP9" s="84"/>
      <c r="AQ9" s="84"/>
      <c r="AR9" s="84"/>
      <c r="AS9" s="59" t="s">
        <v>194</v>
      </c>
      <c r="AT9" s="78">
        <v>46</v>
      </c>
    </row>
    <row r="10" spans="1:51" ht="18" customHeight="1">
      <c r="A10" s="98"/>
      <c r="B10" s="166"/>
      <c r="C10" s="176" t="s">
        <v>217</v>
      </c>
      <c r="D10" s="137"/>
      <c r="E10" s="177" t="s">
        <v>218</v>
      </c>
      <c r="F10" s="138"/>
      <c r="G10" s="232"/>
      <c r="H10" s="232"/>
      <c r="I10" s="232"/>
      <c r="J10" s="232"/>
      <c r="K10" s="232"/>
      <c r="L10" s="232"/>
      <c r="M10" s="232"/>
      <c r="N10" s="232"/>
      <c r="O10" s="232"/>
      <c r="P10" s="180" t="s">
        <v>221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5" t="s">
        <v>222</v>
      </c>
      <c r="AL10" s="86"/>
      <c r="AM10" s="86"/>
      <c r="AN10" s="86"/>
      <c r="AO10" s="60" t="s">
        <v>195</v>
      </c>
      <c r="AP10" s="87" t="s">
        <v>223</v>
      </c>
      <c r="AQ10" s="86"/>
      <c r="AR10" s="86"/>
      <c r="AS10" s="88"/>
      <c r="AT10" s="78"/>
    </row>
    <row r="11" spans="1:51" ht="14.4" customHeight="1">
      <c r="A11" s="98" t="s">
        <v>151</v>
      </c>
      <c r="B11" s="166"/>
      <c r="C11" s="174" t="s">
        <v>226</v>
      </c>
      <c r="D11" s="134"/>
      <c r="E11" s="175" t="s">
        <v>227</v>
      </c>
      <c r="F11" s="135"/>
      <c r="G11" s="232">
        <v>514729643</v>
      </c>
      <c r="H11" s="232"/>
      <c r="I11" s="232"/>
      <c r="J11" s="232"/>
      <c r="K11" s="232"/>
      <c r="L11" s="232"/>
      <c r="M11" s="232"/>
      <c r="N11" s="232"/>
      <c r="O11" s="232"/>
      <c r="P11" s="205" t="s">
        <v>72</v>
      </c>
      <c r="Q11" s="206"/>
      <c r="R11" s="168" t="s">
        <v>219</v>
      </c>
      <c r="S11" s="169"/>
      <c r="T11" s="169"/>
      <c r="U11" s="169"/>
      <c r="V11" s="50" t="s">
        <v>73</v>
      </c>
      <c r="W11" s="157" t="s">
        <v>228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212</v>
      </c>
      <c r="AM11" s="84"/>
      <c r="AN11" s="84"/>
      <c r="AO11" s="84"/>
      <c r="AP11" s="84"/>
      <c r="AQ11" s="84"/>
      <c r="AR11" s="84"/>
      <c r="AS11" s="59" t="s">
        <v>194</v>
      </c>
      <c r="AT11" s="78">
        <v>48</v>
      </c>
    </row>
    <row r="12" spans="1:51" ht="18" customHeight="1">
      <c r="A12" s="98"/>
      <c r="B12" s="166"/>
      <c r="C12" s="176" t="s">
        <v>224</v>
      </c>
      <c r="D12" s="137"/>
      <c r="E12" s="177" t="s">
        <v>225</v>
      </c>
      <c r="F12" s="138"/>
      <c r="G12" s="232"/>
      <c r="H12" s="232"/>
      <c r="I12" s="232"/>
      <c r="J12" s="232"/>
      <c r="K12" s="232"/>
      <c r="L12" s="232"/>
      <c r="M12" s="232"/>
      <c r="N12" s="232"/>
      <c r="O12" s="232"/>
      <c r="P12" s="160" t="s">
        <v>229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5" t="s">
        <v>230</v>
      </c>
      <c r="AL12" s="86"/>
      <c r="AM12" s="86"/>
      <c r="AN12" s="86"/>
      <c r="AO12" s="60" t="s">
        <v>195</v>
      </c>
      <c r="AP12" s="87" t="s">
        <v>231</v>
      </c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74" t="s">
        <v>215</v>
      </c>
      <c r="D13" s="134"/>
      <c r="E13" s="175" t="s">
        <v>216</v>
      </c>
      <c r="F13" s="135"/>
      <c r="G13" s="235"/>
      <c r="H13" s="235"/>
      <c r="I13" s="235"/>
      <c r="J13" s="235"/>
      <c r="K13" s="235"/>
      <c r="L13" s="235"/>
      <c r="M13" s="235"/>
      <c r="N13" s="235"/>
      <c r="O13" s="235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79"/>
    </row>
    <row r="14" spans="1:51" ht="18" customHeight="1">
      <c r="A14" s="98"/>
      <c r="B14" s="166"/>
      <c r="C14" s="176" t="s">
        <v>217</v>
      </c>
      <c r="D14" s="137"/>
      <c r="E14" s="177" t="s">
        <v>218</v>
      </c>
      <c r="F14" s="138"/>
      <c r="G14" s="235"/>
      <c r="H14" s="235"/>
      <c r="I14" s="235"/>
      <c r="J14" s="235"/>
      <c r="K14" s="235"/>
      <c r="L14" s="235"/>
      <c r="M14" s="235"/>
      <c r="N14" s="235"/>
      <c r="O14" s="235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79"/>
    </row>
    <row r="15" spans="1:51" ht="15" customHeight="1">
      <c r="A15" s="236" t="s">
        <v>166</v>
      </c>
      <c r="B15" s="166"/>
      <c r="C15" s="174" t="s">
        <v>215</v>
      </c>
      <c r="D15" s="134"/>
      <c r="E15" s="175" t="s">
        <v>216</v>
      </c>
      <c r="F15" s="135"/>
      <c r="G15" s="235"/>
      <c r="H15" s="235"/>
      <c r="I15" s="235"/>
      <c r="J15" s="235"/>
      <c r="K15" s="235"/>
      <c r="L15" s="235"/>
      <c r="M15" s="235"/>
      <c r="N15" s="235"/>
      <c r="O15" s="235"/>
      <c r="P15" s="205" t="s">
        <v>72</v>
      </c>
      <c r="Q15" s="206"/>
      <c r="R15" s="168" t="s">
        <v>219</v>
      </c>
      <c r="S15" s="169"/>
      <c r="T15" s="169"/>
      <c r="U15" s="169"/>
      <c r="V15" s="49" t="s">
        <v>73</v>
      </c>
      <c r="W15" s="157" t="s">
        <v>220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212</v>
      </c>
      <c r="AM15" s="84"/>
      <c r="AN15" s="84"/>
      <c r="AO15" s="84"/>
      <c r="AP15" s="84"/>
      <c r="AQ15" s="84"/>
      <c r="AR15" s="84"/>
      <c r="AS15" s="59" t="s">
        <v>194</v>
      </c>
      <c r="AT15" s="78">
        <v>46</v>
      </c>
    </row>
    <row r="16" spans="1:51" ht="18" customHeight="1">
      <c r="A16" s="98"/>
      <c r="B16" s="166"/>
      <c r="C16" s="176" t="s">
        <v>217</v>
      </c>
      <c r="D16" s="137"/>
      <c r="E16" s="177" t="s">
        <v>218</v>
      </c>
      <c r="F16" s="138"/>
      <c r="G16" s="235"/>
      <c r="H16" s="235"/>
      <c r="I16" s="235"/>
      <c r="J16" s="235"/>
      <c r="K16" s="235"/>
      <c r="L16" s="235"/>
      <c r="M16" s="235"/>
      <c r="N16" s="235"/>
      <c r="O16" s="235"/>
      <c r="P16" s="160" t="s">
        <v>221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222</v>
      </c>
      <c r="AL16" s="86"/>
      <c r="AM16" s="86"/>
      <c r="AN16" s="86"/>
      <c r="AO16" s="60" t="s">
        <v>195</v>
      </c>
      <c r="AP16" s="87" t="s">
        <v>223</v>
      </c>
      <c r="AQ16" s="86"/>
      <c r="AR16" s="86"/>
      <c r="AS16" s="88"/>
      <c r="AT16" s="78"/>
    </row>
    <row r="17" spans="1:46">
      <c r="A17" s="98" t="s">
        <v>6</v>
      </c>
      <c r="B17" s="166"/>
      <c r="C17" s="223" t="str">
        <f>IF(P16="","",P16)</f>
        <v>千葉県野田市西三ヶ尾７３９－２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6"/>
      <c r="C19" s="223" t="str">
        <f>IF(AL15="","",AL15&amp;"-"&amp;AK16&amp;"-"&amp;AP16)</f>
        <v>０９０-１６１４-７０４６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6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6"/>
      <c r="C21" s="245">
        <v>90</v>
      </c>
      <c r="D21" s="237"/>
      <c r="E21" s="237">
        <v>1614</v>
      </c>
      <c r="F21" s="237"/>
      <c r="G21" s="237">
        <v>7046</v>
      </c>
      <c r="H21" s="23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60"/>
      <c r="C22" s="246"/>
      <c r="D22" s="238"/>
      <c r="E22" s="238"/>
      <c r="F22" s="238"/>
      <c r="G22" s="238"/>
      <c r="H22" s="238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3" t="s">
        <v>198</v>
      </c>
      <c r="B23" s="164" t="s">
        <v>154</v>
      </c>
      <c r="C23" s="224" t="s">
        <v>173</v>
      </c>
      <c r="D23" s="225"/>
      <c r="E23" s="226" t="s">
        <v>174</v>
      </c>
      <c r="F23" s="227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4"/>
      <c r="B24" s="166"/>
      <c r="C24" s="213" t="s">
        <v>171</v>
      </c>
      <c r="D24" s="214"/>
      <c r="E24" s="215" t="s">
        <v>172</v>
      </c>
      <c r="F24" s="21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229" t="s">
        <v>232</v>
      </c>
      <c r="C25" s="174" t="s">
        <v>235</v>
      </c>
      <c r="D25" s="134"/>
      <c r="E25" s="175" t="s">
        <v>236</v>
      </c>
      <c r="F25" s="135"/>
      <c r="G25" s="121">
        <v>5</v>
      </c>
      <c r="H25" s="122"/>
      <c r="I25" s="228" t="s">
        <v>237</v>
      </c>
      <c r="J25" s="125"/>
      <c r="K25" s="125"/>
      <c r="L25" s="122"/>
      <c r="M25" s="121">
        <v>514451257</v>
      </c>
      <c r="N25" s="125"/>
      <c r="O25" s="122"/>
      <c r="P25" s="121">
        <v>151</v>
      </c>
      <c r="Q25" s="125"/>
      <c r="R25" s="125"/>
      <c r="S25" s="125"/>
      <c r="T25" s="127"/>
      <c r="U25" s="1"/>
      <c r="V25" s="1"/>
      <c r="W25" s="1"/>
      <c r="X25" s="1"/>
      <c r="Y25" s="239">
        <v>11</v>
      </c>
      <c r="Z25" s="240"/>
      <c r="AA25" s="240"/>
      <c r="AB25" s="240"/>
      <c r="AC25" s="240"/>
      <c r="AD25" s="240"/>
      <c r="AE25" s="240"/>
      <c r="AF25" s="240"/>
      <c r="AG25" s="24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233</v>
      </c>
      <c r="D26" s="137"/>
      <c r="E26" s="177" t="s">
        <v>234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2"/>
      <c r="Z26" s="243"/>
      <c r="AA26" s="243"/>
      <c r="AB26" s="243"/>
      <c r="AC26" s="243"/>
      <c r="AD26" s="243"/>
      <c r="AE26" s="243"/>
      <c r="AF26" s="243"/>
      <c r="AG26" s="2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74" t="s">
        <v>238</v>
      </c>
      <c r="D27" s="134"/>
      <c r="E27" s="175" t="s">
        <v>239</v>
      </c>
      <c r="F27" s="135"/>
      <c r="G27" s="121">
        <v>5</v>
      </c>
      <c r="H27" s="122"/>
      <c r="I27" s="228" t="s">
        <v>237</v>
      </c>
      <c r="J27" s="125"/>
      <c r="K27" s="125"/>
      <c r="L27" s="122"/>
      <c r="M27" s="121">
        <v>5158659228</v>
      </c>
      <c r="N27" s="125"/>
      <c r="O27" s="122"/>
      <c r="P27" s="121">
        <v>151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240</v>
      </c>
      <c r="D28" s="137"/>
      <c r="E28" s="177" t="s">
        <v>241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74" t="s">
        <v>242</v>
      </c>
      <c r="D29" s="134"/>
      <c r="E29" s="175" t="s">
        <v>243</v>
      </c>
      <c r="F29" s="135"/>
      <c r="G29" s="121">
        <v>5</v>
      </c>
      <c r="H29" s="122"/>
      <c r="I29" s="228" t="s">
        <v>237</v>
      </c>
      <c r="J29" s="125"/>
      <c r="K29" s="125"/>
      <c r="L29" s="122"/>
      <c r="M29" s="121">
        <v>516967802</v>
      </c>
      <c r="N29" s="125"/>
      <c r="O29" s="122"/>
      <c r="P29" s="121">
        <v>165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244</v>
      </c>
      <c r="D30" s="137"/>
      <c r="E30" s="177" t="s">
        <v>245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74" t="s">
        <v>246</v>
      </c>
      <c r="D31" s="134"/>
      <c r="E31" s="175" t="s">
        <v>247</v>
      </c>
      <c r="F31" s="135"/>
      <c r="G31" s="121">
        <v>4</v>
      </c>
      <c r="H31" s="122"/>
      <c r="I31" s="228" t="s">
        <v>250</v>
      </c>
      <c r="J31" s="125"/>
      <c r="K31" s="125"/>
      <c r="L31" s="122"/>
      <c r="M31" s="121">
        <v>513654609</v>
      </c>
      <c r="N31" s="125"/>
      <c r="O31" s="122"/>
      <c r="P31" s="121">
        <v>143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248</v>
      </c>
      <c r="D32" s="137"/>
      <c r="E32" s="177" t="s">
        <v>249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74" t="s">
        <v>251</v>
      </c>
      <c r="D33" s="134"/>
      <c r="E33" s="175" t="s">
        <v>252</v>
      </c>
      <c r="F33" s="135"/>
      <c r="G33" s="121">
        <v>4</v>
      </c>
      <c r="H33" s="122"/>
      <c r="I33" s="228" t="s">
        <v>255</v>
      </c>
      <c r="J33" s="125"/>
      <c r="K33" s="125"/>
      <c r="L33" s="122"/>
      <c r="M33" s="121">
        <v>518664817</v>
      </c>
      <c r="N33" s="125"/>
      <c r="O33" s="122"/>
      <c r="P33" s="121">
        <v>142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253</v>
      </c>
      <c r="D34" s="137"/>
      <c r="E34" s="177" t="s">
        <v>254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74" t="s">
        <v>256</v>
      </c>
      <c r="D35" s="134"/>
      <c r="E35" s="175" t="s">
        <v>257</v>
      </c>
      <c r="F35" s="135"/>
      <c r="G35" s="121">
        <v>4</v>
      </c>
      <c r="H35" s="122"/>
      <c r="I35" s="228" t="s">
        <v>237</v>
      </c>
      <c r="J35" s="125"/>
      <c r="K35" s="125"/>
      <c r="L35" s="122"/>
      <c r="M35" s="121">
        <v>518566241</v>
      </c>
      <c r="N35" s="125"/>
      <c r="O35" s="122"/>
      <c r="P35" s="121">
        <v>139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258</v>
      </c>
      <c r="D36" s="137"/>
      <c r="E36" s="177" t="s">
        <v>259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74" t="s">
        <v>260</v>
      </c>
      <c r="D37" s="134"/>
      <c r="E37" s="175" t="s">
        <v>261</v>
      </c>
      <c r="F37" s="135"/>
      <c r="G37" s="121">
        <v>3</v>
      </c>
      <c r="H37" s="122"/>
      <c r="I37" s="228" t="s">
        <v>264</v>
      </c>
      <c r="J37" s="125"/>
      <c r="K37" s="125"/>
      <c r="L37" s="122"/>
      <c r="M37" s="121">
        <v>518437534</v>
      </c>
      <c r="N37" s="125"/>
      <c r="O37" s="122"/>
      <c r="P37" s="121">
        <v>124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6" t="s">
        <v>262</v>
      </c>
      <c r="D38" s="137"/>
      <c r="E38" s="177" t="s">
        <v>263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74" t="s">
        <v>242</v>
      </c>
      <c r="D39" s="134"/>
      <c r="E39" s="175" t="s">
        <v>265</v>
      </c>
      <c r="F39" s="135"/>
      <c r="G39" s="121">
        <v>3</v>
      </c>
      <c r="H39" s="122"/>
      <c r="I39" s="228" t="s">
        <v>264</v>
      </c>
      <c r="J39" s="125"/>
      <c r="K39" s="125"/>
      <c r="L39" s="122"/>
      <c r="M39" s="121">
        <v>518437527</v>
      </c>
      <c r="N39" s="125"/>
      <c r="O39" s="122"/>
      <c r="P39" s="121">
        <v>135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6" t="s">
        <v>244</v>
      </c>
      <c r="D40" s="137"/>
      <c r="E40" s="177" t="s">
        <v>266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/>
      <c r="D48" s="221"/>
      <c r="E48" s="221"/>
      <c r="F48" s="222"/>
      <c r="G48" s="202"/>
      <c r="H48" s="217"/>
      <c r="I48" s="202"/>
      <c r="J48" s="203"/>
      <c r="K48" s="203"/>
      <c r="L48" s="217"/>
      <c r="M48" s="202"/>
      <c r="N48" s="203"/>
      <c r="O48" s="217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0" t="s">
        <v>267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77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Ｎ．ＶＥＮＵＳ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>
        <f>IF(入力!C4="","",IF(入力!C5="",入力!C4,入力!C4&amp;"　　"&amp;入力!C5))</f>
        <v>434252460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寺前　式孝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514592739</v>
      </c>
      <c r="H7" s="277"/>
      <c r="I7" s="277"/>
      <c r="J7" s="277">
        <f>IF(入力!J7="","",入力!J7)</f>
        <v>18432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" customHeight="1">
      <c r="A9" s="269" t="s">
        <v>2</v>
      </c>
      <c r="B9" s="269"/>
      <c r="C9" s="270" t="str">
        <f>IF(入力!C10="","",入力!C10&amp;"　"&amp;入力!E10)</f>
        <v>坂巻　利博</v>
      </c>
      <c r="D9" s="271"/>
      <c r="E9" s="271"/>
      <c r="F9" s="271"/>
      <c r="G9" s="277">
        <f>IF(入力!G9="","",入力!G9)</f>
        <v>510197995</v>
      </c>
      <c r="H9" s="277"/>
      <c r="I9" s="277"/>
      <c r="J9" s="277">
        <f>IF(入力!J9="","",入力!J9)</f>
        <v>24095</v>
      </c>
      <c r="K9" s="277"/>
      <c r="L9" s="277"/>
      <c r="M9" s="277" t="str">
        <f>IF(入力!M9="","",入力!M9)</f>
        <v/>
      </c>
      <c r="N9" s="277"/>
      <c r="O9" s="277"/>
    </row>
    <row r="10" spans="1:15" ht="14.4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" customHeight="1">
      <c r="A11" s="269" t="s">
        <v>3</v>
      </c>
      <c r="B11" s="269"/>
      <c r="C11" s="270" t="str">
        <f>IF(入力!C12="","",入力!C12&amp;"　"&amp;入力!E12)</f>
        <v>原　奈津子</v>
      </c>
      <c r="D11" s="271"/>
      <c r="E11" s="271"/>
      <c r="F11" s="271"/>
      <c r="G11" s="277">
        <f>IF(入力!G11="","",入力!G11)</f>
        <v>514729643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坂巻　利博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坂巻　利博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>
      <c r="A17" s="269" t="s">
        <v>6</v>
      </c>
      <c r="B17" s="269"/>
      <c r="C17" s="280" t="str">
        <f>IF(入力!C17="","",入力!C17&amp;"　"&amp;入力!E17)</f>
        <v>千葉県野田市西三ヶ尾７３９－２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" customHeight="1">
      <c r="A19" s="269" t="s">
        <v>7</v>
      </c>
      <c r="B19" s="269"/>
      <c r="C19" s="280" t="str">
        <f>IF(入力!C19="","",入力!C19&amp;"　"&amp;入力!E19)</f>
        <v>０９０-１６１４-７０４６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" customHeight="1">
      <c r="A21" s="269" t="s">
        <v>8</v>
      </c>
      <c r="B21" s="269"/>
      <c r="C21" s="280" t="str">
        <f>IF(入力!C21="","",入力!C21&amp;"－"&amp;入力!E21&amp;"－"&amp;入力!G21)</f>
        <v>90－1614－7046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大川　莉茉</v>
      </c>
      <c r="D25" s="271"/>
      <c r="E25" s="271"/>
      <c r="F25" s="271"/>
      <c r="G25" s="269">
        <f>IF(入力!G25="","",入力!G25)</f>
        <v>5</v>
      </c>
      <c r="H25" s="269" t="str">
        <f>IF(入力!H25="","",入力!H25)</f>
        <v/>
      </c>
      <c r="I25" s="269" t="str">
        <f>IF(入力!I25="","",入力!I25)</f>
        <v>野田市立南部小学校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514451257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飯塚　結彩奈</v>
      </c>
      <c r="D27" s="271"/>
      <c r="E27" s="271"/>
      <c r="F27" s="271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野田市立南部小学校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5158659228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中村　桃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野田市立南部小学校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516967802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山口　千桜</v>
      </c>
      <c r="D31" s="271"/>
      <c r="E31" s="271"/>
      <c r="F31" s="271"/>
      <c r="G31" s="269">
        <f>IF(入力!G31="","",入力!G31)</f>
        <v>4</v>
      </c>
      <c r="H31" s="269" t="str">
        <f>IF(入力!H31="","",入力!H31)</f>
        <v/>
      </c>
      <c r="I31" s="269" t="str">
        <f>IF(入力!I31="","",入力!I31)</f>
        <v>野田市立二ツ塚小学校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513654609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伊東　来美</v>
      </c>
      <c r="D33" s="271"/>
      <c r="E33" s="271"/>
      <c r="F33" s="271"/>
      <c r="G33" s="269">
        <f>IF(入力!G33="","",入力!G33)</f>
        <v>4</v>
      </c>
      <c r="H33" s="269" t="str">
        <f>IF(入力!H33="","",入力!H33)</f>
        <v/>
      </c>
      <c r="I33" s="269" t="str">
        <f>IF(入力!I33="","",入力!I33)</f>
        <v>野田市立東部小学校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518664817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日下　彩葉</v>
      </c>
      <c r="D35" s="271"/>
      <c r="E35" s="271"/>
      <c r="F35" s="271"/>
      <c r="G35" s="269">
        <f>IF(入力!G35="","",入力!G35)</f>
        <v>4</v>
      </c>
      <c r="H35" s="269" t="str">
        <f>IF(入力!H35="","",入力!H35)</f>
        <v/>
      </c>
      <c r="I35" s="269" t="str">
        <f>IF(入力!I35="","",入力!I35)</f>
        <v>野田市立南部小学校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518566241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橋本　実和</v>
      </c>
      <c r="D37" s="271"/>
      <c r="E37" s="271"/>
      <c r="F37" s="271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流山市立東深井小学校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518437534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中村　美音</v>
      </c>
      <c r="D39" s="271"/>
      <c r="E39" s="271"/>
      <c r="F39" s="271"/>
      <c r="G39" s="269">
        <f>IF(入力!G39="","",入力!G39)</f>
        <v>3</v>
      </c>
      <c r="H39" s="269" t="str">
        <f>IF(入力!H39="","",入力!H39)</f>
        <v/>
      </c>
      <c r="I39" s="269" t="str">
        <f>IF(入力!I39="","",入力!I39)</f>
        <v>流山市立東深井小学校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518437527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1"/>
      <c r="AW1" s="371"/>
      <c r="AX1" s="4" t="s">
        <v>28</v>
      </c>
      <c r="AY1" s="5"/>
      <c r="AZ1" s="371"/>
      <c r="BA1" s="371"/>
      <c r="BB1" s="4" t="s">
        <v>29</v>
      </c>
      <c r="BC1" s="5"/>
      <c r="BD1" s="371"/>
      <c r="BE1" s="371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2" t="s">
        <v>65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32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7">
        <v>36</v>
      </c>
      <c r="I12" s="408"/>
      <c r="J12" s="409"/>
      <c r="K12" s="4"/>
    </row>
    <row r="13" spans="1:60" ht="13.5" customHeight="1">
      <c r="F13" s="4" t="s">
        <v>35</v>
      </c>
      <c r="G13" s="4"/>
      <c r="H13" s="410"/>
      <c r="I13" s="411"/>
      <c r="J13" s="41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37</v>
      </c>
      <c r="D16" s="383"/>
      <c r="E16" s="383"/>
      <c r="F16" s="383"/>
      <c r="G16" s="384"/>
      <c r="H16" s="405" t="s">
        <v>66</v>
      </c>
      <c r="I16" s="406"/>
      <c r="J16" s="406"/>
      <c r="K16" s="383" t="str">
        <f>IF(入力!C2="","",入力!C2)</f>
        <v>エヌ・ビーナス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415" t="s">
        <v>67</v>
      </c>
      <c r="Z16" s="416"/>
      <c r="AA16" s="416"/>
      <c r="AB16" s="416"/>
      <c r="AC16" s="416"/>
      <c r="AD16" s="416"/>
      <c r="AE16" s="416"/>
      <c r="AF16" s="416"/>
      <c r="AG16" s="416"/>
      <c r="AH16" s="416"/>
      <c r="AI16" s="417"/>
      <c r="AJ16" s="374" t="s">
        <v>38</v>
      </c>
      <c r="AK16" s="375"/>
      <c r="AL16" s="375"/>
      <c r="AM16" s="376"/>
      <c r="AN16" s="399" t="str">
        <f>IF(入力!P3="","",入力!P3)</f>
        <v>野田市</v>
      </c>
      <c r="AO16" s="400"/>
      <c r="AP16" s="400"/>
      <c r="AQ16" s="400"/>
      <c r="AR16" s="400"/>
      <c r="AS16" s="400"/>
      <c r="AT16" s="375" t="s">
        <v>68</v>
      </c>
      <c r="AU16" s="376"/>
      <c r="AV16" s="382" t="s">
        <v>39</v>
      </c>
      <c r="AW16" s="383"/>
      <c r="AX16" s="383"/>
      <c r="AY16" s="384"/>
      <c r="AZ16" s="387" t="str">
        <f>IF(入力!P5="","",入力!P5)</f>
        <v>東武アーバンパークライン</v>
      </c>
      <c r="BA16" s="388"/>
      <c r="BB16" s="388"/>
      <c r="BC16" s="388"/>
      <c r="BD16" s="388"/>
      <c r="BE16" s="388"/>
      <c r="BF16" s="435" t="s">
        <v>40</v>
      </c>
    </row>
    <row r="17" spans="3:58" ht="4.5" customHeight="1">
      <c r="C17" s="434"/>
      <c r="D17" s="326"/>
      <c r="E17" s="326"/>
      <c r="F17" s="326"/>
      <c r="G17" s="386"/>
      <c r="H17" s="397" t="str">
        <f>IF(入力!C3="","",入力!C3)</f>
        <v>Ｎ．ＶＥＮＵＳ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(女子)</v>
      </c>
      <c r="V17" s="393"/>
      <c r="W17" s="393"/>
      <c r="X17" s="394"/>
      <c r="Y17" s="418">
        <f>IF(入力!C4="","",入力!C4)</f>
        <v>434252460</v>
      </c>
      <c r="Z17" s="419"/>
      <c r="AA17" s="419"/>
      <c r="AB17" s="419"/>
      <c r="AC17" s="419"/>
      <c r="AD17" s="419"/>
      <c r="AE17" s="419"/>
      <c r="AF17" s="419"/>
      <c r="AG17" s="419"/>
      <c r="AH17" s="419"/>
      <c r="AI17" s="420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26"/>
      <c r="AX17" s="326"/>
      <c r="AY17" s="386"/>
      <c r="AZ17" s="389"/>
      <c r="BA17" s="390"/>
      <c r="BB17" s="390"/>
      <c r="BC17" s="390"/>
      <c r="BD17" s="390"/>
      <c r="BE17" s="390"/>
      <c r="BF17" s="436"/>
    </row>
    <row r="18" spans="3:58" ht="16.5" customHeight="1">
      <c r="C18" s="368"/>
      <c r="D18" s="327"/>
      <c r="E18" s="327"/>
      <c r="F18" s="327"/>
      <c r="G18" s="369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95"/>
      <c r="V18" s="395"/>
      <c r="W18" s="395"/>
      <c r="X18" s="396"/>
      <c r="Y18" s="421"/>
      <c r="Z18" s="422"/>
      <c r="AA18" s="422"/>
      <c r="AB18" s="422"/>
      <c r="AC18" s="422"/>
      <c r="AD18" s="422"/>
      <c r="AE18" s="422"/>
      <c r="AF18" s="422"/>
      <c r="AG18" s="422"/>
      <c r="AH18" s="422"/>
      <c r="AI18" s="423"/>
      <c r="AJ18" s="380"/>
      <c r="AK18" s="352"/>
      <c r="AL18" s="352"/>
      <c r="AM18" s="381"/>
      <c r="AN18" s="403"/>
      <c r="AO18" s="404"/>
      <c r="AP18" s="404"/>
      <c r="AQ18" s="404"/>
      <c r="AR18" s="404"/>
      <c r="AS18" s="404"/>
      <c r="AT18" s="352"/>
      <c r="AU18" s="381"/>
      <c r="AV18" s="359"/>
      <c r="AW18" s="327"/>
      <c r="AX18" s="327"/>
      <c r="AY18" s="369"/>
      <c r="AZ18" s="391" t="str">
        <f>IF(入力!AE5="","",入力!AE5)</f>
        <v>梅郷</v>
      </c>
      <c r="BA18" s="392"/>
      <c r="BB18" s="392"/>
      <c r="BC18" s="392"/>
      <c r="BD18" s="392"/>
      <c r="BE18" s="392"/>
      <c r="BF18" s="13" t="s">
        <v>41</v>
      </c>
    </row>
    <row r="19" spans="3:58" ht="15" customHeight="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48" t="s">
        <v>42</v>
      </c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8"/>
      <c r="AD19" s="348" t="s">
        <v>69</v>
      </c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  <c r="AO19" s="348"/>
      <c r="AP19" s="348"/>
      <c r="AQ19" s="348"/>
      <c r="AR19" s="348"/>
      <c r="AS19" s="348" t="s">
        <v>70</v>
      </c>
      <c r="AT19" s="348"/>
      <c r="AU19" s="348"/>
      <c r="AV19" s="348"/>
      <c r="AW19" s="348"/>
      <c r="AX19" s="348"/>
      <c r="AY19" s="348"/>
      <c r="AZ19" s="348"/>
      <c r="BA19" s="348"/>
      <c r="BB19" s="348"/>
      <c r="BC19" s="348"/>
      <c r="BD19" s="348"/>
      <c r="BE19" s="348"/>
      <c r="BF19" s="373"/>
    </row>
    <row r="20" spans="3:58" ht="15" customHeight="1">
      <c r="C20" s="438" t="s">
        <v>43</v>
      </c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N20" s="348"/>
      <c r="O20" s="437">
        <f>IF(入力!J7="","",入力!J7)</f>
        <v>18432</v>
      </c>
      <c r="P20" s="437"/>
      <c r="Q20" s="437"/>
      <c r="R20" s="437"/>
      <c r="S20" s="437"/>
      <c r="T20" s="437"/>
      <c r="U20" s="437"/>
      <c r="V20" s="437"/>
      <c r="W20" s="437"/>
      <c r="X20" s="437"/>
      <c r="Y20" s="437"/>
      <c r="Z20" s="437"/>
      <c r="AA20" s="437"/>
      <c r="AB20" s="437"/>
      <c r="AC20" s="437"/>
      <c r="AD20" s="437">
        <f>IF(入力!J9="","",入力!J9)</f>
        <v>24095</v>
      </c>
      <c r="AE20" s="437"/>
      <c r="AF20" s="437"/>
      <c r="AG20" s="437"/>
      <c r="AH20" s="437"/>
      <c r="AI20" s="437"/>
      <c r="AJ20" s="437"/>
      <c r="AK20" s="437"/>
      <c r="AL20" s="437"/>
      <c r="AM20" s="437"/>
      <c r="AN20" s="437"/>
      <c r="AO20" s="437"/>
      <c r="AP20" s="437"/>
      <c r="AQ20" s="437"/>
      <c r="AR20" s="437"/>
      <c r="AS20" s="437" t="str">
        <f>IF(入力!J11="","",入力!J11)</f>
        <v/>
      </c>
      <c r="AT20" s="437"/>
      <c r="AU20" s="437"/>
      <c r="AV20" s="437"/>
      <c r="AW20" s="437"/>
      <c r="AX20" s="437"/>
      <c r="AY20" s="437"/>
      <c r="AZ20" s="437"/>
      <c r="BA20" s="437"/>
      <c r="BB20" s="437"/>
      <c r="BC20" s="437"/>
      <c r="BD20" s="437"/>
      <c r="BE20" s="437"/>
      <c r="BF20" s="439"/>
    </row>
    <row r="21" spans="3:58" ht="15" customHeight="1">
      <c r="C21" s="438" t="s">
        <v>44</v>
      </c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N21" s="348"/>
      <c r="O21" s="437" t="str">
        <f>IF(入力!M7="","",入力!M7)</f>
        <v/>
      </c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 t="str">
        <f>IF(入力!M9="","",入力!M9)</f>
        <v/>
      </c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7"/>
      <c r="AP21" s="437"/>
      <c r="AQ21" s="437"/>
      <c r="AR21" s="437"/>
      <c r="AS21" s="437" t="str">
        <f>IF(入力!M11="","",入力!M11)</f>
        <v/>
      </c>
      <c r="AT21" s="437"/>
      <c r="AU21" s="437"/>
      <c r="AV21" s="437"/>
      <c r="AW21" s="437"/>
      <c r="AX21" s="437"/>
      <c r="AY21" s="437"/>
      <c r="AZ21" s="437"/>
      <c r="BA21" s="437"/>
      <c r="BB21" s="437"/>
      <c r="BC21" s="437"/>
      <c r="BD21" s="437"/>
      <c r="BE21" s="437"/>
      <c r="BF21" s="439"/>
    </row>
    <row r="22" spans="3:58" ht="12" customHeight="1">
      <c r="C22" s="365" t="s">
        <v>71</v>
      </c>
      <c r="D22" s="366"/>
      <c r="E22" s="366"/>
      <c r="F22" s="366"/>
      <c r="G22" s="367"/>
      <c r="H22" s="370" t="str">
        <f>IF(入力!C7="","",入力!C7&amp;"　"&amp;入力!E7)</f>
        <v>テラマエ　ノリタカ</v>
      </c>
      <c r="I22" s="337"/>
      <c r="J22" s="337"/>
      <c r="K22" s="337"/>
      <c r="L22" s="337"/>
      <c r="M22" s="337"/>
      <c r="N22" s="337"/>
      <c r="O22" s="337"/>
      <c r="P22" s="337"/>
      <c r="Q22" s="354"/>
      <c r="R22" s="336" t="s">
        <v>45</v>
      </c>
      <c r="S22" s="337"/>
      <c r="T22" s="330">
        <f>IF(入力!AT7="","",入力!AT7)</f>
        <v>48</v>
      </c>
      <c r="U22" s="331"/>
      <c r="V22" s="332"/>
      <c r="W22" s="336" t="s">
        <v>46</v>
      </c>
      <c r="X22" s="336"/>
      <c r="Y22" s="336"/>
      <c r="Z22" s="14" t="s">
        <v>72</v>
      </c>
      <c r="AA22" s="15"/>
      <c r="AB22" s="337" t="str">
        <f>IF(入力!R7="","",入力!R7)</f>
        <v>２７７</v>
      </c>
      <c r="AC22" s="337"/>
      <c r="AD22" s="337"/>
      <c r="AE22" s="337"/>
      <c r="AF22" s="16" t="s">
        <v>73</v>
      </c>
      <c r="AG22" s="337" t="str">
        <f>IF(入力!W7="","",入力!W7)</f>
        <v>００３４</v>
      </c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54"/>
      <c r="AU22" s="336" t="s">
        <v>47</v>
      </c>
      <c r="AV22" s="337"/>
      <c r="AW22" s="337"/>
      <c r="AX22" s="17" t="s">
        <v>74</v>
      </c>
      <c r="AY22" s="337" t="str">
        <f>IF(入力!AL7="","",入力!AL7)</f>
        <v>０９０</v>
      </c>
      <c r="AZ22" s="337"/>
      <c r="BA22" s="337"/>
      <c r="BB22" s="337"/>
      <c r="BC22" s="337"/>
      <c r="BD22" s="337"/>
      <c r="BE22" s="337"/>
      <c r="BF22" s="18" t="s">
        <v>75</v>
      </c>
    </row>
    <row r="23" spans="3:58" ht="19.5" customHeight="1">
      <c r="C23" s="368" t="s">
        <v>48</v>
      </c>
      <c r="D23" s="327"/>
      <c r="E23" s="327"/>
      <c r="F23" s="327"/>
      <c r="G23" s="369"/>
      <c r="H23" s="349" t="str">
        <f>IF(入力!C8="","",入力!C8&amp;"　"&amp;入力!E8)</f>
        <v>寺前　式孝</v>
      </c>
      <c r="I23" s="350"/>
      <c r="J23" s="350"/>
      <c r="K23" s="350"/>
      <c r="L23" s="350"/>
      <c r="M23" s="350"/>
      <c r="N23" s="350"/>
      <c r="O23" s="350"/>
      <c r="P23" s="350"/>
      <c r="Q23" s="351"/>
      <c r="R23" s="327"/>
      <c r="S23" s="327"/>
      <c r="T23" s="333"/>
      <c r="U23" s="334"/>
      <c r="V23" s="335"/>
      <c r="W23" s="352"/>
      <c r="X23" s="352"/>
      <c r="Y23" s="352"/>
      <c r="Z23" s="345" t="str">
        <f>IF(入力!P8="","",入力!P8)</f>
        <v>千葉県柏市藤心１－１８－９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27"/>
      <c r="AV23" s="327"/>
      <c r="AW23" s="327"/>
      <c r="AX23" s="359" t="str">
        <f>IF(入力!AK8="","",入力!AK8)</f>
        <v>３５７２</v>
      </c>
      <c r="AY23" s="327"/>
      <c r="AZ23" s="327"/>
      <c r="BA23" s="327"/>
      <c r="BB23" s="19" t="s">
        <v>76</v>
      </c>
      <c r="BC23" s="327" t="str">
        <f>IF(入力!AP8="","",入力!AP8)</f>
        <v>０５２１</v>
      </c>
      <c r="BD23" s="327"/>
      <c r="BE23" s="327"/>
      <c r="BF23" s="358"/>
    </row>
    <row r="24" spans="3:58" ht="12" customHeight="1">
      <c r="C24" s="365" t="s">
        <v>77</v>
      </c>
      <c r="D24" s="366"/>
      <c r="E24" s="366"/>
      <c r="F24" s="366"/>
      <c r="G24" s="367"/>
      <c r="H24" s="370" t="str">
        <f>IF(入力!C9="","",入力!C9&amp;"　"&amp;入力!E9)</f>
        <v>サカマキ　トシヒロ</v>
      </c>
      <c r="I24" s="337"/>
      <c r="J24" s="337"/>
      <c r="K24" s="337"/>
      <c r="L24" s="337"/>
      <c r="M24" s="337"/>
      <c r="N24" s="337"/>
      <c r="O24" s="337"/>
      <c r="P24" s="337"/>
      <c r="Q24" s="354"/>
      <c r="R24" s="336" t="s">
        <v>45</v>
      </c>
      <c r="S24" s="337"/>
      <c r="T24" s="330">
        <f>IF(入力!AT9="","",入力!AT9)</f>
        <v>46</v>
      </c>
      <c r="U24" s="331"/>
      <c r="V24" s="332"/>
      <c r="W24" s="336" t="s">
        <v>46</v>
      </c>
      <c r="X24" s="336"/>
      <c r="Y24" s="336"/>
      <c r="Z24" s="14" t="s">
        <v>72</v>
      </c>
      <c r="AA24" s="15"/>
      <c r="AB24" s="337" t="str">
        <f>IF(入力!R9="","",入力!R9)</f>
        <v>２７８</v>
      </c>
      <c r="AC24" s="337"/>
      <c r="AD24" s="337"/>
      <c r="AE24" s="337"/>
      <c r="AF24" s="16" t="s">
        <v>73</v>
      </c>
      <c r="AG24" s="337" t="str">
        <f>IF(入力!W9="","",入力!W9)</f>
        <v>００１５</v>
      </c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54"/>
      <c r="AU24" s="336" t="s">
        <v>47</v>
      </c>
      <c r="AV24" s="337"/>
      <c r="AW24" s="337"/>
      <c r="AX24" s="17" t="s">
        <v>74</v>
      </c>
      <c r="AY24" s="337" t="str">
        <f>IF(入力!AL9="","",入力!AL9)</f>
        <v>０９０</v>
      </c>
      <c r="AZ24" s="337"/>
      <c r="BA24" s="337"/>
      <c r="BB24" s="337"/>
      <c r="BC24" s="337"/>
      <c r="BD24" s="337"/>
      <c r="BE24" s="337"/>
      <c r="BF24" s="18" t="s">
        <v>75</v>
      </c>
    </row>
    <row r="25" spans="3:58" ht="19.5" customHeight="1">
      <c r="C25" s="368" t="s">
        <v>78</v>
      </c>
      <c r="D25" s="327"/>
      <c r="E25" s="327"/>
      <c r="F25" s="327"/>
      <c r="G25" s="369"/>
      <c r="H25" s="349" t="str">
        <f>IF(入力!C10="","",入力!C10&amp;"　"&amp;入力!E10)</f>
        <v>坂巻　利博</v>
      </c>
      <c r="I25" s="350"/>
      <c r="J25" s="350"/>
      <c r="K25" s="350"/>
      <c r="L25" s="350"/>
      <c r="M25" s="350"/>
      <c r="N25" s="350"/>
      <c r="O25" s="350"/>
      <c r="P25" s="350"/>
      <c r="Q25" s="351"/>
      <c r="R25" s="327"/>
      <c r="S25" s="327"/>
      <c r="T25" s="333"/>
      <c r="U25" s="334"/>
      <c r="V25" s="335"/>
      <c r="W25" s="352"/>
      <c r="X25" s="352"/>
      <c r="Y25" s="352"/>
      <c r="Z25" s="345" t="str">
        <f>IF(入力!P10="","",入力!P10)</f>
        <v>千葉県野田市西三ヶ尾７３９－２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27"/>
      <c r="AV25" s="327"/>
      <c r="AW25" s="327"/>
      <c r="AX25" s="359" t="str">
        <f>IF(入力!AK10="","",入力!AK10)</f>
        <v>１６１４</v>
      </c>
      <c r="AY25" s="327"/>
      <c r="AZ25" s="327"/>
      <c r="BA25" s="327"/>
      <c r="BB25" s="19" t="s">
        <v>76</v>
      </c>
      <c r="BC25" s="327" t="str">
        <f>IF(入力!AP10="","",入力!AP10)</f>
        <v>７０４６</v>
      </c>
      <c r="BD25" s="327"/>
      <c r="BE25" s="327"/>
      <c r="BF25" s="358"/>
    </row>
    <row r="26" spans="3:58" ht="12" customHeight="1">
      <c r="C26" s="365" t="s">
        <v>71</v>
      </c>
      <c r="D26" s="366"/>
      <c r="E26" s="366"/>
      <c r="F26" s="366"/>
      <c r="G26" s="367"/>
      <c r="H26" s="370" t="str">
        <f>IF(入力!C11="","",入力!C11&amp;"　"&amp;入力!E11)</f>
        <v>ハラ　ナツコ</v>
      </c>
      <c r="I26" s="337"/>
      <c r="J26" s="337"/>
      <c r="K26" s="337"/>
      <c r="L26" s="337"/>
      <c r="M26" s="337"/>
      <c r="N26" s="337"/>
      <c r="O26" s="337"/>
      <c r="P26" s="337"/>
      <c r="Q26" s="354"/>
      <c r="R26" s="336" t="s">
        <v>45</v>
      </c>
      <c r="S26" s="337"/>
      <c r="T26" s="330">
        <f>IF(入力!AT11="","",入力!AT11)</f>
        <v>48</v>
      </c>
      <c r="U26" s="331"/>
      <c r="V26" s="332"/>
      <c r="W26" s="336" t="s">
        <v>46</v>
      </c>
      <c r="X26" s="336"/>
      <c r="Y26" s="336"/>
      <c r="Z26" s="14" t="s">
        <v>72</v>
      </c>
      <c r="AA26" s="15"/>
      <c r="AB26" s="337" t="str">
        <f>IF(入力!R11="","",入力!R11)</f>
        <v>２７８</v>
      </c>
      <c r="AC26" s="337"/>
      <c r="AD26" s="337"/>
      <c r="AE26" s="337"/>
      <c r="AF26" s="16" t="s">
        <v>73</v>
      </c>
      <c r="AG26" s="337" t="str">
        <f>IF(入力!W11="","",入力!W11)</f>
        <v>００１１</v>
      </c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54"/>
      <c r="AU26" s="336" t="s">
        <v>47</v>
      </c>
      <c r="AV26" s="337"/>
      <c r="AW26" s="337"/>
      <c r="AX26" s="17" t="s">
        <v>74</v>
      </c>
      <c r="AY26" s="337" t="str">
        <f>IF(入力!AL11="","",入力!AL11)</f>
        <v>０９０</v>
      </c>
      <c r="AZ26" s="337"/>
      <c r="BA26" s="337"/>
      <c r="BB26" s="337"/>
      <c r="BC26" s="337"/>
      <c r="BD26" s="337"/>
      <c r="BE26" s="337"/>
      <c r="BF26" s="18" t="s">
        <v>75</v>
      </c>
    </row>
    <row r="27" spans="3:58" ht="19.5" customHeight="1">
      <c r="C27" s="368" t="s">
        <v>79</v>
      </c>
      <c r="D27" s="327"/>
      <c r="E27" s="327"/>
      <c r="F27" s="327"/>
      <c r="G27" s="369"/>
      <c r="H27" s="349" t="str">
        <f>IF(入力!C12="","",入力!C12&amp;"　"&amp;入力!E12)</f>
        <v>原　奈津子</v>
      </c>
      <c r="I27" s="350"/>
      <c r="J27" s="350"/>
      <c r="K27" s="350"/>
      <c r="L27" s="350"/>
      <c r="M27" s="350"/>
      <c r="N27" s="350"/>
      <c r="O27" s="350"/>
      <c r="P27" s="350"/>
      <c r="Q27" s="351"/>
      <c r="R27" s="327"/>
      <c r="S27" s="327"/>
      <c r="T27" s="333"/>
      <c r="U27" s="334"/>
      <c r="V27" s="335"/>
      <c r="W27" s="352"/>
      <c r="X27" s="352"/>
      <c r="Y27" s="352"/>
      <c r="Z27" s="345" t="str">
        <f>IF(入力!P12="","",入力!P12)</f>
        <v>千葉県野田市三ツ堀８３２－２９</v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27"/>
      <c r="AV27" s="327"/>
      <c r="AW27" s="327"/>
      <c r="AX27" s="359" t="str">
        <f>IF(入力!AK12="","",入力!AK12)</f>
        <v>８８４９</v>
      </c>
      <c r="AY27" s="327"/>
      <c r="AZ27" s="327"/>
      <c r="BA27" s="327"/>
      <c r="BB27" s="19" t="s">
        <v>76</v>
      </c>
      <c r="BC27" s="327" t="str">
        <f>IF(入力!AP12="","",入力!AP12)</f>
        <v>８０２５</v>
      </c>
      <c r="BD27" s="327"/>
      <c r="BE27" s="327"/>
      <c r="BF27" s="358"/>
    </row>
    <row r="28" spans="3:58" ht="12" customHeight="1">
      <c r="C28" s="365" t="s">
        <v>71</v>
      </c>
      <c r="D28" s="366"/>
      <c r="E28" s="366"/>
      <c r="F28" s="366"/>
      <c r="G28" s="367"/>
      <c r="H28" s="370" t="str">
        <f>IF(入力!C15="","",入力!C15&amp;"　"&amp;入力!E15)</f>
        <v>サカマキ　トシヒロ</v>
      </c>
      <c r="I28" s="337"/>
      <c r="J28" s="337"/>
      <c r="K28" s="337"/>
      <c r="L28" s="337"/>
      <c r="M28" s="337"/>
      <c r="N28" s="337"/>
      <c r="O28" s="337"/>
      <c r="P28" s="337"/>
      <c r="Q28" s="354"/>
      <c r="R28" s="336" t="s">
        <v>45</v>
      </c>
      <c r="S28" s="337"/>
      <c r="T28" s="330">
        <f>IF(入力!AT15="","",入力!AT15)</f>
        <v>46</v>
      </c>
      <c r="U28" s="331"/>
      <c r="V28" s="332"/>
      <c r="W28" s="336" t="s">
        <v>46</v>
      </c>
      <c r="X28" s="336"/>
      <c r="Y28" s="336"/>
      <c r="Z28" s="14" t="s">
        <v>72</v>
      </c>
      <c r="AA28" s="15"/>
      <c r="AB28" s="337" t="str">
        <f>IF(入力!R15="","",入力!R15)</f>
        <v>２７８</v>
      </c>
      <c r="AC28" s="337"/>
      <c r="AD28" s="337"/>
      <c r="AE28" s="337"/>
      <c r="AF28" s="16" t="s">
        <v>73</v>
      </c>
      <c r="AG28" s="337" t="str">
        <f>IF(入力!W15="","",入力!W15)</f>
        <v>００１５</v>
      </c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54"/>
      <c r="AU28" s="336" t="s">
        <v>47</v>
      </c>
      <c r="AV28" s="337"/>
      <c r="AW28" s="337"/>
      <c r="AX28" s="17" t="s">
        <v>74</v>
      </c>
      <c r="AY28" s="337" t="str">
        <f>IF(入力!AL15="","",入力!AL15)</f>
        <v>０９０</v>
      </c>
      <c r="AZ28" s="337"/>
      <c r="BA28" s="337"/>
      <c r="BB28" s="337"/>
      <c r="BC28" s="337"/>
      <c r="BD28" s="337"/>
      <c r="BE28" s="337"/>
      <c r="BF28" s="18" t="s">
        <v>75</v>
      </c>
    </row>
    <row r="29" spans="3:58" ht="19.5" customHeight="1" thickBot="1">
      <c r="C29" s="363" t="s">
        <v>49</v>
      </c>
      <c r="D29" s="339"/>
      <c r="E29" s="339"/>
      <c r="F29" s="339"/>
      <c r="G29" s="364"/>
      <c r="H29" s="360" t="str">
        <f>IF(入力!C16="","",入力!C16&amp;"　"&amp;入力!E16)</f>
        <v>坂巻　利博</v>
      </c>
      <c r="I29" s="361"/>
      <c r="J29" s="361"/>
      <c r="K29" s="361"/>
      <c r="L29" s="361"/>
      <c r="M29" s="361"/>
      <c r="N29" s="361"/>
      <c r="O29" s="361"/>
      <c r="P29" s="361"/>
      <c r="Q29" s="362"/>
      <c r="R29" s="339"/>
      <c r="S29" s="339"/>
      <c r="T29" s="355"/>
      <c r="U29" s="356"/>
      <c r="V29" s="357"/>
      <c r="W29" s="353"/>
      <c r="X29" s="353"/>
      <c r="Y29" s="353"/>
      <c r="Z29" s="340" t="str">
        <f>IF(入力!P16="","",入力!P16)</f>
        <v>千葉県野田市西三ヶ尾７３９－２</v>
      </c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2"/>
      <c r="AU29" s="339"/>
      <c r="AV29" s="339"/>
      <c r="AW29" s="339"/>
      <c r="AX29" s="343" t="str">
        <f>IF(入力!AK16="","",入力!AK16)</f>
        <v>１６１４</v>
      </c>
      <c r="AY29" s="339"/>
      <c r="AZ29" s="339"/>
      <c r="BA29" s="339"/>
      <c r="BB29" s="73" t="s">
        <v>76</v>
      </c>
      <c r="BC29" s="339" t="str">
        <f>IF(入力!AP16="","",入力!AP16)</f>
        <v>７０４６</v>
      </c>
      <c r="BD29" s="339"/>
      <c r="BE29" s="339"/>
      <c r="BF29" s="34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8" t="s">
        <v>52</v>
      </c>
      <c r="D33" s="329"/>
      <c r="E33" s="329"/>
      <c r="F33" s="329" t="s">
        <v>53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54</v>
      </c>
      <c r="R33" s="329"/>
      <c r="S33" s="329"/>
      <c r="T33" s="329" t="s">
        <v>55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56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57</v>
      </c>
      <c r="BA33" s="329"/>
      <c r="BB33" s="329"/>
      <c r="BC33" s="329"/>
      <c r="BD33" s="329"/>
      <c r="BE33" s="329"/>
      <c r="BF33" s="338"/>
    </row>
    <row r="34" spans="3:58" ht="15" customHeight="1">
      <c r="C34" s="287" t="str">
        <f>IF(入力!B25="","",入力!B25)</f>
        <v>①</v>
      </c>
      <c r="D34" s="288"/>
      <c r="E34" s="289"/>
      <c r="F34" s="293" t="str">
        <f>IF(入力!C26="","",入力!C25&amp;"　"&amp;入力!E25&amp;"
"&amp;入力!C26&amp;"　"&amp;入力!E26)</f>
        <v>オオカワ　リマ
大川　莉茉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>
        <f>IF(入力!G25="","",入力!G25)</f>
        <v>5</v>
      </c>
      <c r="R34" s="300"/>
      <c r="S34" s="301"/>
      <c r="T34" s="305" t="str">
        <f>IF(入力!I25="","",入力!I25)</f>
        <v>野田市立南部小学校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>
        <f>IF(入力!M25="","",入力!M25)</f>
        <v>514451257</v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151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2</v>
      </c>
      <c r="D36" s="288"/>
      <c r="E36" s="289"/>
      <c r="F36" s="293" t="str">
        <f>IF(入力!C28="","",入力!C27&amp;"　"&amp;入力!E27&amp;"
"&amp;入力!C28&amp;"　"&amp;入力!E28)</f>
        <v>イイヅカ　ユイナ
飯塚　結彩奈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>
        <f>IF(入力!G27="","",入力!G27)</f>
        <v>5</v>
      </c>
      <c r="R36" s="300"/>
      <c r="S36" s="301"/>
      <c r="T36" s="305" t="str">
        <f>IF(入力!I27="","",入力!I27)</f>
        <v>野田市立南部小学校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>
        <f>IF(入力!M27="","",入力!M27)</f>
        <v>5158659228</v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151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3</v>
      </c>
      <c r="D38" s="288"/>
      <c r="E38" s="289"/>
      <c r="F38" s="293" t="str">
        <f>IF(入力!C30="","",入力!C29&amp;"　"&amp;入力!E29&amp;"
"&amp;入力!C30&amp;"　"&amp;入力!E30)</f>
        <v>ナカムラ　もも
中村　桃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>
        <f>IF(入力!G29="","",入力!G29)</f>
        <v>5</v>
      </c>
      <c r="R38" s="300"/>
      <c r="S38" s="301"/>
      <c r="T38" s="305" t="str">
        <f>IF(入力!I29="","",入力!I29)</f>
        <v>野田市立南部小学校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>
        <f>IF(入力!M29="","",入力!M29)</f>
        <v>516967802</v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165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4</v>
      </c>
      <c r="D40" s="288"/>
      <c r="E40" s="289"/>
      <c r="F40" s="293" t="str">
        <f>IF(入力!C32="","",入力!C31&amp;"　"&amp;入力!E31&amp;"
"&amp;入力!C32&amp;"　"&amp;入力!E32)</f>
        <v>ヤマグチ　チオ
山口　千桜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>
        <f>IF(入力!G31="","",入力!G31)</f>
        <v>4</v>
      </c>
      <c r="R40" s="300"/>
      <c r="S40" s="301"/>
      <c r="T40" s="305" t="str">
        <f>IF(入力!I31="","",入力!I31)</f>
        <v>野田市立二ツ塚小学校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>
        <f>IF(入力!M31="","",入力!M31)</f>
        <v>513654609</v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143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5</v>
      </c>
      <c r="D42" s="288"/>
      <c r="E42" s="289"/>
      <c r="F42" s="293" t="str">
        <f>IF(入力!C34="","",入力!C33&amp;"　"&amp;入力!E33&amp;"
"&amp;入力!C34&amp;"　"&amp;入力!E34)</f>
        <v>イトウ　クルミ
伊東　来美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>
        <f>IF(入力!G33="","",入力!G33)</f>
        <v>4</v>
      </c>
      <c r="R42" s="300"/>
      <c r="S42" s="301"/>
      <c r="T42" s="305" t="str">
        <f>IF(入力!I33="","",入力!I33)</f>
        <v>野田市立東部小学校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>
        <f>IF(入力!M33="","",入力!M33)</f>
        <v>518664817</v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142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6</v>
      </c>
      <c r="D44" s="288"/>
      <c r="E44" s="289"/>
      <c r="F44" s="293" t="str">
        <f>IF(入力!C36="","",入力!C35&amp;"　"&amp;入力!E35&amp;"
"&amp;入力!C36&amp;"　"&amp;入力!E36)</f>
        <v>クサカ　イロハ
日下　彩葉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>
        <f>IF(入力!G35="","",入力!G35)</f>
        <v>4</v>
      </c>
      <c r="R44" s="300"/>
      <c r="S44" s="301"/>
      <c r="T44" s="305" t="str">
        <f>IF(入力!I35="","",入力!I35)</f>
        <v>野田市立南部小学校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>
        <f>IF(入力!M35="","",入力!M35)</f>
        <v>518566241</v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139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>
        <f>IF(入力!B37="","",入力!B37)</f>
        <v>7</v>
      </c>
      <c r="D46" s="288"/>
      <c r="E46" s="289"/>
      <c r="F46" s="293" t="str">
        <f>IF(入力!C38="","",入力!C37&amp;"　"&amp;入力!E37&amp;"
"&amp;入力!C38&amp;"　"&amp;入力!E38)</f>
        <v>ハシモト　ミワ
橋本　実和</v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>
        <f>IF(入力!G37="","",入力!G37)</f>
        <v>3</v>
      </c>
      <c r="R46" s="300"/>
      <c r="S46" s="301"/>
      <c r="T46" s="305" t="str">
        <f>IF(入力!I37="","",入力!I37)</f>
        <v>流山市立東深井小学校</v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>
        <f>IF(入力!M37="","",入力!M37)</f>
        <v>518437534</v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>
        <f>IF(入力!P37="","",入力!P37)</f>
        <v>124</v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>
        <f>IF(入力!B39="","",入力!B39)</f>
        <v>8</v>
      </c>
      <c r="D48" s="288"/>
      <c r="E48" s="289"/>
      <c r="F48" s="293" t="str">
        <f>IF(入力!C40="","",入力!C39&amp;"　"&amp;入力!E39&amp;"
"&amp;入力!C40&amp;"　"&amp;入力!E40)</f>
        <v>ナカムラ　ミノン
中村　美音</v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>
        <f>IF(入力!G39="","",入力!G39)</f>
        <v>3</v>
      </c>
      <c r="R48" s="300"/>
      <c r="S48" s="301"/>
      <c r="T48" s="305" t="str">
        <f>IF(入力!I39="","",入力!I39)</f>
        <v>流山市立東深井小学校</v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>
        <f>IF(入力!M39="","",入力!M39)</f>
        <v>518437527</v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>
        <f>IF(入力!P39="","",入力!P39)</f>
        <v>135</v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 t="str">
        <f>IF(入力!B41="","",入力!B41)</f>
        <v/>
      </c>
      <c r="D50" s="288"/>
      <c r="E50" s="289"/>
      <c r="F50" s="293" t="str">
        <f>IF(入力!C42="","",入力!C41&amp;"　"&amp;入力!E41&amp;"
"&amp;入力!C42&amp;"　"&amp;入力!E42)</f>
        <v/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 t="str">
        <f>IF(入力!G41="","",入力!G41)</f>
        <v/>
      </c>
      <c r="R50" s="300"/>
      <c r="S50" s="301"/>
      <c r="T50" s="305" t="str">
        <f>IF(入力!I41="","",入力!I41)</f>
        <v/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 t="str">
        <f>IF(入力!M41="","",入力!M41)</f>
        <v/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 t="str">
        <f>IF(入力!P41="","",入力!P41)</f>
        <v/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 t="str">
        <f>IF(入力!B43="","",入力!B43)</f>
        <v/>
      </c>
      <c r="D52" s="288"/>
      <c r="E52" s="289"/>
      <c r="F52" s="293" t="str">
        <f>IF(入力!C44="","",入力!C43&amp;"　"&amp;入力!E43&amp;"
"&amp;入力!C44&amp;"　"&amp;入力!E44)</f>
        <v/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 t="str">
        <f>IF(入力!G43="","",入力!G43)</f>
        <v/>
      </c>
      <c r="R52" s="300"/>
      <c r="S52" s="301"/>
      <c r="T52" s="305" t="str">
        <f>IF(入力!I43="","",入力!I43)</f>
        <v/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 t="str">
        <f>IF(入力!M43="","",入力!M43)</f>
        <v/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 t="str">
        <f>IF(入力!P43="","",入力!P43)</f>
        <v/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 t="str">
        <f>IF(入力!B45="","",入力!B45)</f>
        <v/>
      </c>
      <c r="D54" s="288"/>
      <c r="E54" s="289"/>
      <c r="F54" s="293" t="str">
        <f>IF(入力!C46="","",入力!C45&amp;"　"&amp;入力!E45&amp;"
"&amp;入力!C46&amp;"　"&amp;入力!E46)</f>
        <v/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 t="str">
        <f>IF(入力!G45="","",入力!G45)</f>
        <v/>
      </c>
      <c r="R54" s="300"/>
      <c r="S54" s="301"/>
      <c r="T54" s="305" t="str">
        <f>IF(入力!I45="","",入力!I45)</f>
        <v/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 t="str">
        <f>IF(入力!M45="","",入力!M45)</f>
        <v/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 t="str">
        <f>IF(入力!P45="","",入力!P45)</f>
        <v/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 t="str">
        <f>IF(入力!B47="","",入力!B47)</f>
        <v/>
      </c>
      <c r="D56" s="288"/>
      <c r="E56" s="289"/>
      <c r="F56" s="293" t="str">
        <f>IF(入力!C48="","",入力!C47&amp;"　"&amp;入力!E47&amp;"
"&amp;入力!C48&amp;"　"&amp;入力!E48)</f>
        <v/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 t="str">
        <f>IF(入力!G47="","",入力!G47)</f>
        <v/>
      </c>
      <c r="R56" s="300"/>
      <c r="S56" s="301"/>
      <c r="T56" s="305" t="str">
        <f>IF(入力!I47="","",入力!I47)</f>
        <v/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 t="str">
        <f>IF(入力!M47="","",入力!M47)</f>
        <v/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 t="str">
        <f>IF(入力!P47="","",入力!P47)</f>
        <v/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" customHeight="1">
      <c r="A2" s="269" t="s">
        <v>0</v>
      </c>
      <c r="B2" s="269"/>
      <c r="C2" s="280" t="str">
        <f>IF(入力!C3="","",入力!C3)</f>
        <v>Ｎ．ＶＥＮＵＳ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434252460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寺前　式孝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514592739</v>
      </c>
      <c r="H7" s="277"/>
      <c r="I7" s="277"/>
      <c r="J7" s="277">
        <f>IF(入力!J7="","",入力!J7)</f>
        <v>18432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" customHeight="1">
      <c r="A9" s="269" t="s">
        <v>19</v>
      </c>
      <c r="B9" s="269"/>
      <c r="C9" s="270" t="str">
        <f>IF(入力!C10="","",入力!C10&amp;"　"&amp;入力!E10)</f>
        <v>坂巻　利博</v>
      </c>
      <c r="D9" s="271"/>
      <c r="E9" s="271"/>
      <c r="F9" s="271"/>
      <c r="G9" s="277">
        <f>IF(入力!G9="","",入力!G9)</f>
        <v>510197995</v>
      </c>
      <c r="H9" s="277"/>
      <c r="I9" s="277"/>
      <c r="J9" s="277">
        <f>IF(入力!J9="","",入力!J9)</f>
        <v>24095</v>
      </c>
      <c r="K9" s="277"/>
      <c r="L9" s="277"/>
      <c r="M9" s="277" t="str">
        <f>IF(入力!M9="","",入力!M9)</f>
        <v/>
      </c>
      <c r="N9" s="277"/>
      <c r="O9" s="277"/>
    </row>
    <row r="10" spans="1:15" ht="14.4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" customHeight="1">
      <c r="A11" s="269" t="s">
        <v>20</v>
      </c>
      <c r="B11" s="269"/>
      <c r="C11" s="270" t="str">
        <f>IF(入力!C12="","",入力!C12&amp;"　"&amp;入力!E12)</f>
        <v>原　奈津子</v>
      </c>
      <c r="D11" s="271"/>
      <c r="E11" s="271"/>
      <c r="F11" s="271"/>
      <c r="G11" s="277">
        <f>IF(入力!G11="","",入力!G11)</f>
        <v>514729643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坂巻　利博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坂巻　利博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" customHeight="1">
      <c r="A17" s="269" t="s">
        <v>6</v>
      </c>
      <c r="B17" s="269"/>
      <c r="C17" s="280" t="str">
        <f>IF(入力!C17="","",入力!C17&amp;"　"&amp;入力!E17)</f>
        <v>千葉県野田市西三ヶ尾７３９－２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" customHeight="1">
      <c r="A19" s="269" t="s">
        <v>7</v>
      </c>
      <c r="B19" s="269"/>
      <c r="C19" s="280" t="str">
        <f>IF(入力!C19="","",入力!C19&amp;"　"&amp;入力!E19)</f>
        <v>０９０-１６１４-７０４６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" customHeight="1">
      <c r="A21" s="269" t="s">
        <v>8</v>
      </c>
      <c r="B21" s="269"/>
      <c r="C21" s="280" t="str">
        <f>IF(入力!C21="","",入力!C21&amp;"－"&amp;入力!E21&amp;"－"&amp;入力!G21)</f>
        <v>90－1614－7046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大川　莉茉</v>
      </c>
      <c r="D25" s="271"/>
      <c r="E25" s="271"/>
      <c r="F25" s="271"/>
      <c r="G25" s="269">
        <f>IF(入力!G25="","",入力!G25)</f>
        <v>5</v>
      </c>
      <c r="H25" s="269" t="str">
        <f>IF(入力!H25="","",入力!H25)</f>
        <v/>
      </c>
      <c r="I25" s="269" t="str">
        <f>IF(入力!I25="","",入力!I25)</f>
        <v>野田市立南部小学校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514451257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飯塚　結彩奈</v>
      </c>
      <c r="D27" s="271"/>
      <c r="E27" s="271"/>
      <c r="F27" s="271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野田市立南部小学校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5158659228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中村　桃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野田市立南部小学校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516967802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山口　千桜</v>
      </c>
      <c r="D31" s="271"/>
      <c r="E31" s="271"/>
      <c r="F31" s="271"/>
      <c r="G31" s="269">
        <f>IF(入力!G31="","",入力!G31)</f>
        <v>4</v>
      </c>
      <c r="H31" s="269" t="str">
        <f>IF(入力!H31="","",入力!H31)</f>
        <v/>
      </c>
      <c r="I31" s="269" t="str">
        <f>IF(入力!I31="","",入力!I31)</f>
        <v>野田市立二ツ塚小学校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513654609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伊東　来美</v>
      </c>
      <c r="D33" s="271"/>
      <c r="E33" s="271"/>
      <c r="F33" s="271"/>
      <c r="G33" s="269">
        <f>IF(入力!G33="","",入力!G33)</f>
        <v>4</v>
      </c>
      <c r="H33" s="269" t="str">
        <f>IF(入力!H33="","",入力!H33)</f>
        <v/>
      </c>
      <c r="I33" s="269" t="str">
        <f>IF(入力!I33="","",入力!I33)</f>
        <v>野田市立東部小学校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518664817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日下　彩葉</v>
      </c>
      <c r="D35" s="271"/>
      <c r="E35" s="271"/>
      <c r="F35" s="271"/>
      <c r="G35" s="269">
        <f>IF(入力!G35="","",入力!G35)</f>
        <v>4</v>
      </c>
      <c r="H35" s="269" t="str">
        <f>IF(入力!H35="","",入力!H35)</f>
        <v/>
      </c>
      <c r="I35" s="269" t="str">
        <f>IF(入力!I35="","",入力!I35)</f>
        <v>野田市立南部小学校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518566241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橋本　実和</v>
      </c>
      <c r="D37" s="271"/>
      <c r="E37" s="271"/>
      <c r="F37" s="271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流山市立東深井小学校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518437534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中村　美音</v>
      </c>
      <c r="D39" s="271"/>
      <c r="E39" s="271"/>
      <c r="F39" s="271"/>
      <c r="G39" s="269">
        <f>IF(入力!G39="","",入力!G39)</f>
        <v>3</v>
      </c>
      <c r="H39" s="269" t="str">
        <f>IF(入力!H39="","",入力!H39)</f>
        <v/>
      </c>
      <c r="I39" s="269" t="str">
        <f>IF(入力!I39="","",入力!I39)</f>
        <v>流山市立東深井小学校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518437527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" customHeight="1">
      <c r="A2" s="269" t="s">
        <v>0</v>
      </c>
      <c r="B2" s="269"/>
      <c r="C2" s="280" t="str">
        <f>IF(入力!C3="","",入力!C3)</f>
        <v>Ｎ．ＶＥＮＵＳ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434252460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寺前　式孝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514592739</v>
      </c>
      <c r="H7" s="277"/>
      <c r="I7" s="277"/>
      <c r="J7" s="277">
        <f>IF(入力!J7="","",入力!J7)</f>
        <v>18432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" customHeight="1">
      <c r="A9" s="269" t="s">
        <v>19</v>
      </c>
      <c r="B9" s="269"/>
      <c r="C9" s="270" t="str">
        <f>IF(入力!C10="","",入力!C10&amp;"　"&amp;入力!E10)</f>
        <v>坂巻　利博</v>
      </c>
      <c r="D9" s="271"/>
      <c r="E9" s="271"/>
      <c r="F9" s="271"/>
      <c r="G9" s="277">
        <f>IF(入力!G9="","",入力!G9)</f>
        <v>510197995</v>
      </c>
      <c r="H9" s="277"/>
      <c r="I9" s="277"/>
      <c r="J9" s="277">
        <f>IF(入力!J9="","",入力!J9)</f>
        <v>24095</v>
      </c>
      <c r="K9" s="277"/>
      <c r="L9" s="277"/>
      <c r="M9" s="277" t="str">
        <f>IF(入力!M9="","",入力!M9)</f>
        <v/>
      </c>
      <c r="N9" s="277"/>
      <c r="O9" s="277"/>
    </row>
    <row r="10" spans="1:15" ht="14.4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" customHeight="1">
      <c r="A11" s="269" t="s">
        <v>20</v>
      </c>
      <c r="B11" s="269"/>
      <c r="C11" s="270" t="str">
        <f>IF(入力!C12="","",入力!C12&amp;"　"&amp;入力!E12)</f>
        <v>原　奈津子</v>
      </c>
      <c r="D11" s="271"/>
      <c r="E11" s="271"/>
      <c r="F11" s="271"/>
      <c r="G11" s="277">
        <f>IF(入力!G11="","",入力!G11)</f>
        <v>514729643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坂巻　利博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坂巻　利博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" customHeight="1">
      <c r="A17" s="269" t="s">
        <v>6</v>
      </c>
      <c r="B17" s="269"/>
      <c r="C17" s="280" t="str">
        <f>IF(入力!C17="","",入力!C17&amp;"　"&amp;入力!E17)</f>
        <v>千葉県野田市西三ヶ尾７３９－２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" customHeight="1">
      <c r="A19" s="269" t="s">
        <v>7</v>
      </c>
      <c r="B19" s="269"/>
      <c r="C19" s="280" t="str">
        <f>IF(入力!C19="","",入力!C19&amp;"　"&amp;入力!E19)</f>
        <v>０９０-１６１４-７０４６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" customHeight="1">
      <c r="A21" s="269" t="s">
        <v>8</v>
      </c>
      <c r="B21" s="269"/>
      <c r="C21" s="280" t="str">
        <f>IF(入力!C21="","",入力!C21&amp;"－"&amp;入力!E21&amp;"－"&amp;入力!G21)</f>
        <v>90－1614－7046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大川　莉茉</v>
      </c>
      <c r="D25" s="271"/>
      <c r="E25" s="271"/>
      <c r="F25" s="271"/>
      <c r="G25" s="269">
        <f>IF(入力!G25="","",入力!G25)</f>
        <v>5</v>
      </c>
      <c r="H25" s="269" t="str">
        <f>IF(入力!H25="","",入力!H25)</f>
        <v/>
      </c>
      <c r="I25" s="269" t="str">
        <f>IF(入力!I25="","",入力!I25)</f>
        <v>野田市立南部小学校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514451257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飯塚　結彩奈</v>
      </c>
      <c r="D27" s="271"/>
      <c r="E27" s="271"/>
      <c r="F27" s="271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野田市立南部小学校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5158659228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中村　桃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野田市立南部小学校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516967802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山口　千桜</v>
      </c>
      <c r="D31" s="271"/>
      <c r="E31" s="271"/>
      <c r="F31" s="271"/>
      <c r="G31" s="269">
        <f>IF(入力!G31="","",入力!G31)</f>
        <v>4</v>
      </c>
      <c r="H31" s="269" t="str">
        <f>IF(入力!H31="","",入力!H31)</f>
        <v/>
      </c>
      <c r="I31" s="269" t="str">
        <f>IF(入力!I31="","",入力!I31)</f>
        <v>野田市立二ツ塚小学校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513654609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伊東　来美</v>
      </c>
      <c r="D33" s="271"/>
      <c r="E33" s="271"/>
      <c r="F33" s="271"/>
      <c r="G33" s="269">
        <f>IF(入力!G33="","",入力!G33)</f>
        <v>4</v>
      </c>
      <c r="H33" s="269" t="str">
        <f>IF(入力!H33="","",入力!H33)</f>
        <v/>
      </c>
      <c r="I33" s="269" t="str">
        <f>IF(入力!I33="","",入力!I33)</f>
        <v>野田市立東部小学校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518664817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日下　彩葉</v>
      </c>
      <c r="D35" s="271"/>
      <c r="E35" s="271"/>
      <c r="F35" s="271"/>
      <c r="G35" s="269">
        <f>IF(入力!G35="","",入力!G35)</f>
        <v>4</v>
      </c>
      <c r="H35" s="269" t="str">
        <f>IF(入力!H35="","",入力!H35)</f>
        <v/>
      </c>
      <c r="I35" s="269" t="str">
        <f>IF(入力!I35="","",入力!I35)</f>
        <v>野田市立南部小学校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518566241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橋本　実和</v>
      </c>
      <c r="D37" s="271"/>
      <c r="E37" s="271"/>
      <c r="F37" s="271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流山市立東深井小学校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518437534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中村　美音</v>
      </c>
      <c r="D39" s="271"/>
      <c r="E39" s="271"/>
      <c r="F39" s="271"/>
      <c r="G39" s="269">
        <f>IF(入力!G39="","",入力!G39)</f>
        <v>3</v>
      </c>
      <c r="H39" s="269" t="str">
        <f>IF(入力!H39="","",入力!H39)</f>
        <v/>
      </c>
      <c r="I39" s="269" t="str">
        <f>IF(入力!I39="","",入力!I39)</f>
        <v>流山市立東深井小学校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518437527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11</v>
      </c>
      <c r="J5" s="449" t="str">
        <f>IF(入力!A55="","",入力!A55)</f>
        <v>まだまだ成長中．．．！！
新チーム５年生３人を中心に、これからの１年がとても楽しみなチームです。
全員で声を出し、一つでも多く勝ち進めるように頑張ります。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21006</v>
      </c>
      <c r="B7" s="33" t="str">
        <f>IF(入力!C3="","",入力!C3)</f>
        <v>Ｎ．ＶＥＮＵＳ</v>
      </c>
      <c r="C7" s="33" t="str">
        <f>IF(入力!C2="","",入力!C2)</f>
        <v>エヌ・ビーナス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梅郷</v>
      </c>
      <c r="T7" s="33"/>
      <c r="U7" s="33">
        <f>IF(入力!C4="","",入力!C4)</f>
        <v>434252460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寺前</v>
      </c>
      <c r="D16" s="33" t="str">
        <f>IF(入力!E8="","",入力!E8)</f>
        <v>式孝</v>
      </c>
      <c r="E16" s="33" t="str">
        <f>IF(入力!C7="","",入力!C7)</f>
        <v>テラマエ</v>
      </c>
      <c r="F16" s="33" t="str">
        <f>IF(入力!E7="","",入力!E7)</f>
        <v>ノリタカ</v>
      </c>
      <c r="G16" s="33">
        <f>IF(入力!G7="","",入力!G7)</f>
        <v>514592739</v>
      </c>
      <c r="H16" s="33">
        <f>IF(入力!J7="","",入力!J7)</f>
        <v>18432</v>
      </c>
      <c r="I16" s="33" t="str">
        <f>IF(入力!M7="","",入力!M7)</f>
        <v/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２７７</v>
      </c>
      <c r="S16" s="33" t="str">
        <f>IF(入力!W7="","",入力!W7)</f>
        <v>００３４</v>
      </c>
      <c r="T16" s="33" t="str">
        <f>IF(入力!P8="","",入力!P8)</f>
        <v>千葉県柏市藤心１－１８－９</v>
      </c>
      <c r="U16" s="33" t="str">
        <f>IF(入力!AL7="","",入力!AL7)</f>
        <v>０９０</v>
      </c>
      <c r="V16" s="33" t="str">
        <f>IF(入力!AK8="","",入力!AK8)</f>
        <v>３５７２</v>
      </c>
      <c r="W16" s="33" t="str">
        <f>IF(入力!AP8="","",入力!AP8)</f>
        <v>０５２１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坂巻</v>
      </c>
      <c r="D17" s="33" t="str">
        <f>IF(入力!E10="","",入力!E10)</f>
        <v>利博</v>
      </c>
      <c r="E17" s="33" t="str">
        <f>IF(入力!C9="","",入力!C9)</f>
        <v>サカマキ</v>
      </c>
      <c r="F17" s="33" t="str">
        <f>IF(入力!E9="","",入力!E9)</f>
        <v>トシヒロ</v>
      </c>
      <c r="G17" s="33">
        <f>IF(入力!G9="","",入力!G9)</f>
        <v>510197995</v>
      </c>
      <c r="H17" s="33">
        <f>IF(入力!J9="","",入力!J9)</f>
        <v>24095</v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２７８</v>
      </c>
      <c r="S17" s="33" t="str">
        <f>IF(入力!W9="","",入力!W9)</f>
        <v>００１５</v>
      </c>
      <c r="T17" s="33" t="str">
        <f>IF(入力!P10="","",入力!P10)</f>
        <v>千葉県野田市西三ヶ尾７３９－２</v>
      </c>
      <c r="U17" s="33" t="str">
        <f>IF(入力!AL9="","",入力!AL9)</f>
        <v>０９０</v>
      </c>
      <c r="V17" s="33" t="str">
        <f>IF(入力!AK10="","",入力!AK10)</f>
        <v>１６１４</v>
      </c>
      <c r="W17" s="33" t="str">
        <f>IF(入力!AP10="","",入力!AP10)</f>
        <v>７０４６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原</v>
      </c>
      <c r="D20" s="33" t="str">
        <f>IF(入力!E12="","",入力!E12)</f>
        <v>奈津子</v>
      </c>
      <c r="E20" s="33" t="str">
        <f>IF(入力!C11="","",入力!C11)</f>
        <v>ハラ</v>
      </c>
      <c r="F20" s="33" t="str">
        <f>IF(入力!E11="","",入力!E11)</f>
        <v>ナツコ</v>
      </c>
      <c r="G20" s="33">
        <f>IF(入力!G11="","",入力!G11)</f>
        <v>514729643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>２７８</v>
      </c>
      <c r="S20" s="33" t="str">
        <f>IF(入力!W11="","",入力!W11)</f>
        <v>００１１</v>
      </c>
      <c r="T20" s="33" t="str">
        <f>IF(入力!P12="","",入力!P12)</f>
        <v>千葉県野田市三ツ堀８３２－２９</v>
      </c>
      <c r="U20" s="33" t="str">
        <f>IF(入力!AL11="","",入力!AL11)</f>
        <v>０９０</v>
      </c>
      <c r="V20" s="33" t="str">
        <f>IF(入力!AK12="","",入力!AK12)</f>
        <v>８８４９</v>
      </c>
      <c r="W20" s="33" t="str">
        <f>IF(入力!AP12="","",入力!AP12)</f>
        <v>８０２５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坂巻</v>
      </c>
      <c r="D22" s="33" t="str">
        <f>IF(入力!E16="","",入力!E16)</f>
        <v>利博</v>
      </c>
      <c r="E22" s="33" t="str">
        <f>IF(入力!C15="","",入力!C15)</f>
        <v>サカマキ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7046</v>
      </c>
      <c r="Q22" s="33"/>
      <c r="R22" s="33" t="str">
        <f>IF(入力!R15="","",入力!R15)</f>
        <v>２７８</v>
      </c>
      <c r="S22" s="33" t="str">
        <f>IF(入力!W15="","",入力!W15)</f>
        <v>００１５</v>
      </c>
      <c r="T22" s="33" t="str">
        <f>IF(入力!P16="","",入力!P16)</f>
        <v>千葉県野田市西三ヶ尾７３９－２</v>
      </c>
      <c r="U22" s="33" t="str">
        <f>IF(入力!AL15="","",入力!AL15)</f>
        <v>０９０</v>
      </c>
      <c r="V22" s="33" t="str">
        <f>IF(入力!AK16="","",入力!AK16)</f>
        <v>１６１４</v>
      </c>
      <c r="W22" s="33" t="str">
        <f>IF(入力!AP16="","",入力!AP16)</f>
        <v>７０４６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坂巻</v>
      </c>
      <c r="D23" s="33" t="str">
        <f>IF(入力!$E$14="","",入力!$E$14)</f>
        <v>利博</v>
      </c>
      <c r="E23" s="33" t="str">
        <f>IF(入力!$C$13="","",入力!$C$13)</f>
        <v>サカマキ</v>
      </c>
      <c r="F23" s="33" t="str">
        <f>IF(入力!$E$13="","",入力!$E$13)</f>
        <v>トシヒロ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大川</v>
      </c>
      <c r="D24" s="75" t="str">
        <f>VLOOKUP($B$51,$A$53:$F$352,4)</f>
        <v>莉茉</v>
      </c>
      <c r="E24" s="75" t="str">
        <f>VLOOKUP($B$51,$A$53:$F$352,5)</f>
        <v>オオカワ</v>
      </c>
      <c r="F24" s="75" t="str">
        <f>VLOOKUP($B$51,$A$53:$F$352,6)</f>
        <v>リマ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大川</v>
      </c>
      <c r="D53" s="33" t="str">
        <f>IF(入力!E26="","",入力!E26)</f>
        <v>莉茉</v>
      </c>
      <c r="E53" s="33" t="str">
        <f>IF(入力!C25="","",入力!C25)</f>
        <v>オオカワ</v>
      </c>
      <c r="F53" s="33" t="str">
        <f>IF(入力!E25="","",入力!E25)</f>
        <v>リマ</v>
      </c>
      <c r="G53" s="33">
        <f>IF(入力!M25="","",入力!M25)</f>
        <v>514451257</v>
      </c>
      <c r="H53" s="33" t="str">
        <f>IF(入力!I25="","",入力!I25)</f>
        <v>野田市立南部小学校</v>
      </c>
      <c r="I53" s="33">
        <f>IF(入力!G25="","",入力!G25)</f>
        <v>5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飯塚</v>
      </c>
      <c r="D54" s="33" t="str">
        <f>IF(入力!E28="","",入力!E28)</f>
        <v>結彩奈</v>
      </c>
      <c r="E54" s="33" t="str">
        <f>IF(入力!C27="","",入力!C27)</f>
        <v>イイヅカ</v>
      </c>
      <c r="F54" s="33" t="str">
        <f>IF(入力!E27="","",入力!E27)</f>
        <v>ユイナ</v>
      </c>
      <c r="G54" s="33">
        <f>IF(入力!M27="","",入力!M27)</f>
        <v>5158659228</v>
      </c>
      <c r="H54" s="33" t="str">
        <f>IF(入力!I27="","",入力!I27)</f>
        <v>野田市立南部小学校</v>
      </c>
      <c r="I54" s="33">
        <f>IF(入力!G27="","",入力!G27)</f>
        <v>5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中村</v>
      </c>
      <c r="D55" s="33" t="str">
        <f>IF(入力!E30="","",入力!E30)</f>
        <v>桃</v>
      </c>
      <c r="E55" s="33" t="str">
        <f>IF(入力!C29="","",入力!C29)</f>
        <v>ナカムラ</v>
      </c>
      <c r="F55" s="33" t="str">
        <f>IF(入力!E29="","",入力!E29)</f>
        <v>もも</v>
      </c>
      <c r="G55" s="33">
        <f>IF(入力!M29="","",入力!M29)</f>
        <v>516967802</v>
      </c>
      <c r="H55" s="33" t="str">
        <f>IF(入力!I29="","",入力!I29)</f>
        <v>野田市立南部小学校</v>
      </c>
      <c r="I55" s="33">
        <f>IF(入力!G29="","",入力!G29)</f>
        <v>5</v>
      </c>
      <c r="J55" s="33">
        <f>IF(入力!P29="","",入力!P29)</f>
        <v>165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山口</v>
      </c>
      <c r="D56" s="33" t="str">
        <f>IF(入力!E32="","",入力!E32)</f>
        <v>千桜</v>
      </c>
      <c r="E56" s="33" t="str">
        <f>IF(入力!C31="","",入力!C31)</f>
        <v>ヤマグチ</v>
      </c>
      <c r="F56" s="33" t="str">
        <f>IF(入力!E31="","",入力!E31)</f>
        <v>チオ</v>
      </c>
      <c r="G56" s="33">
        <f>IF(入力!M31="","",入力!M31)</f>
        <v>513654609</v>
      </c>
      <c r="H56" s="33" t="str">
        <f>IF(入力!I31="","",入力!I31)</f>
        <v>野田市立二ツ塚小学校</v>
      </c>
      <c r="I56" s="33">
        <f>IF(入力!G31="","",入力!G31)</f>
        <v>4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伊東</v>
      </c>
      <c r="D57" s="33" t="str">
        <f>IF(入力!E34="","",入力!E34)</f>
        <v>来美</v>
      </c>
      <c r="E57" s="33" t="str">
        <f>IF(入力!C33="","",入力!C33)</f>
        <v>イトウ</v>
      </c>
      <c r="F57" s="33" t="str">
        <f>IF(入力!E33="","",入力!E33)</f>
        <v>クルミ</v>
      </c>
      <c r="G57" s="33">
        <f>IF(入力!M33="","",入力!M33)</f>
        <v>518664817</v>
      </c>
      <c r="H57" s="33" t="str">
        <f>IF(入力!I33="","",入力!I33)</f>
        <v>野田市立東部小学校</v>
      </c>
      <c r="I57" s="33">
        <f>IF(入力!G33="","",入力!G33)</f>
        <v>4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日下</v>
      </c>
      <c r="D58" s="33" t="str">
        <f>IF(入力!E36="","",入力!E36)</f>
        <v>彩葉</v>
      </c>
      <c r="E58" s="33" t="str">
        <f>IF(入力!C35="","",入力!C35)</f>
        <v>クサカ</v>
      </c>
      <c r="F58" s="33" t="str">
        <f>IF(入力!E35="","",入力!E35)</f>
        <v>イロハ</v>
      </c>
      <c r="G58" s="33">
        <f>IF(入力!M35="","",入力!M35)</f>
        <v>518566241</v>
      </c>
      <c r="H58" s="33" t="str">
        <f>IF(入力!I35="","",入力!I35)</f>
        <v>野田市立南部小学校</v>
      </c>
      <c r="I58" s="33">
        <f>IF(入力!G35="","",入力!G35)</f>
        <v>4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橋本</v>
      </c>
      <c r="D59" s="33" t="str">
        <f>IF(入力!E38="","",入力!E38)</f>
        <v>実和</v>
      </c>
      <c r="E59" s="33" t="str">
        <f>IF(入力!C37="","",入力!C37)</f>
        <v>ハシモト</v>
      </c>
      <c r="F59" s="33" t="str">
        <f>IF(入力!E37="","",入力!E37)</f>
        <v>ミワ</v>
      </c>
      <c r="G59" s="33">
        <f>IF(入力!M37="","",入力!M37)</f>
        <v>518437534</v>
      </c>
      <c r="H59" s="33" t="str">
        <f>IF(入力!I37="","",入力!I37)</f>
        <v>流山市立東深井小学校</v>
      </c>
      <c r="I59" s="33">
        <f>IF(入力!G37="","",入力!G37)</f>
        <v>3</v>
      </c>
      <c r="J59" s="33">
        <f>IF(入力!P37="","",入力!P37)</f>
        <v>124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中村</v>
      </c>
      <c r="D60" s="33" t="str">
        <f>IF(入力!E40="","",入力!E40)</f>
        <v>美音</v>
      </c>
      <c r="E60" s="33" t="str">
        <f>IF(入力!C39="","",入力!C39)</f>
        <v>ナカムラ</v>
      </c>
      <c r="F60" s="33" t="str">
        <f>IF(入力!E39="","",入力!E39)</f>
        <v>ミノン</v>
      </c>
      <c r="G60" s="33">
        <f>IF(入力!M39="","",入力!M39)</f>
        <v>518437527</v>
      </c>
      <c r="H60" s="33" t="str">
        <f>IF(入力!I39="","",入力!I39)</f>
        <v>流山市立東深井小学校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森愛</cp:lastModifiedBy>
  <cp:lastPrinted>2016-05-09T15:17:35Z</cp:lastPrinted>
  <dcterms:created xsi:type="dcterms:W3CDTF">2014-04-05T09:56:00Z</dcterms:created>
  <dcterms:modified xsi:type="dcterms:W3CDTF">2019-01-29T05:55:46Z</dcterms:modified>
</cp:coreProperties>
</file>