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user\Desktop\みはる\"/>
    </mc:Choice>
  </mc:AlternateContent>
  <xr:revisionPtr revIDLastSave="0" documentId="13_ncr:1_{9E9C7711-8205-4E8C-8D02-E3C751D025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<sst xmlns="http://schemas.openxmlformats.org/spreadsheetml/2006/main" count="413" uniqueCount="266">
  <si>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</si>
  <si>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</si>
  <si>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</si>
  <si>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</si>
  <si>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</si>
  <si>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</si>
  <si>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</si>
  <si>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</si>
  <si>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</si>
  <si>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</si>
  <si>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</si>
  <si>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</si>
  <si>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</si>
  <si>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</si>
  <si>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</si>
  <si>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</si>
  <si>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</si>
  <si>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</si>
  <si>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</si>
  <si>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</si>
  <si>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</si>
  <si>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</si>
  <si>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</si>
  <si>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</si>
  <si>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</si>
  <si>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</si>
  <si>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</si>
  <si>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</si>
  <si>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</si>
  <si>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</si>
  <si>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</si>
  <si>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</si>
  <si>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</si>
  <si>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</si>
  <si>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</si>
  <si>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</si>
  <si>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</si>
  <si>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</si>
  <si>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</si>
  <si>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</si>
  <si>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</si>
  <si>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</si>
  <si>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</si>
  <si>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</si>
  <si>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</si>
  <si>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</si>
  <si>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</si>
  <si>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</si>
  <si>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</si>
  <si>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</si>
  <si>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</si>
  <si>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</si>
  <si>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</si>
  <si>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</si>
  <si>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</si>
  <si>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</si>
  <si>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</si>
  <si>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</si>
  <si>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</si>
  <si>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</si>
  <si>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</si>
  <si>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</si>
  <si>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</si>
  <si>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</si>
  <si>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</si>
  <si>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</si>
  <si>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</si>
  <si>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</si>
  <si>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</si>
  <si>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</si>
  <si>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</si>
  <si>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</si>
  <si>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</si>
  <si>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</si>
  <si>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</si>
  <si>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</si>
  <si>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</si>
  <si>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</si>
  <si>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</si>
  <si>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</si>
  <si>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</si>
  <si>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</si>
  <si>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</si>
  <si>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</si>
  <si>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</si>
  <si>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</si>
  <si>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</si>
  <si>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</si>
  <si>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</si>
  <si>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</si>
  <si>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</si>
  <si>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</si>
  <si>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</si>
  <si>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</si>
  <si>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</si>
  <si>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</si>
  <si>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</si>
  <si>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</si>
  <si>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</si>
  <si>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</si>
  <si>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</si>
  <si>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</si>
  <si>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</si>
  <si>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</si>
  <si>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</si>
  <si>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</si>
  <si>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</si>
  <si>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</si>
  <si>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</si>
  <si>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</si>
  <si>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</si>
  <si>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</si>
  <si>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</si>
  <si>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</si>
  <si>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</si>
  <si>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</si>
  <si>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</si>
  <si>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</si>
  <si>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</si>
  <si>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</si>
  <si>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</si>
  <si>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</si>
  <si>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</si>
  <si>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</si>
  <si>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</si>
  <si>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</si>
  <si>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</si>
  <si>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</si>
  <si>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</si>
  <si>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</si>
  <si>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</si>
  <si>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</si>
  <si>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</si>
  <si>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</si>
  <si>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</si>
  <si>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</si>
  <si>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</si>
  <si>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</si>
  <si>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</si>
  <si>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</si>
  <si>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</si>
  <si>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</si>
  <si>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</si>
  <si>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</si>
  <si>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</si>
  <si>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</si>
  <si>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</si>
  <si>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</si>
  <si>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</si>
  <si>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</si>
  <si>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</si>
  <si>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</si>
  <si>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</si>
  <si>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</si>
  <si>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</si>
  <si>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</si>
  <si>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</si>
  <si>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</si>
  <si>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</si>
  <si>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</si>
  <si>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</si>
  <si>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</si>
  <si>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</si>
  <si>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</si>
  <si>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</si>
  <si>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</si>
  <si>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</si>
  <si>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</si>
  <si>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</si>
  <si>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</si>
  <si>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</si>
  <si>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</si>
  <si>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</si>
  <si>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</si>
  <si>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</si>
  <si>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</si>
  <si>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</si>
  <si>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</si>
  <si>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</si>
  <si>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</si>
  <si>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</si>
  <si>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</si>
  <si>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</si>
  <si>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</si>
  <si>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</si>
  <si>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</si>
  <si>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</si>
  <si>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</si>
  <si>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</si>
  <si>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</si>
  <si>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</si>
  <si>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</si>
  <si>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</si>
  <si>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</si>
  <si>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</si>
  <si>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</si>
  <si>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</si>
  <si>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</si>
  <si>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</si>
  <si>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</si>
  <si>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</si>
  <si>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</si>
  <si>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</si>
  <si>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</si>
  <si>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薬円台</t>
    <rPh sb="0" eb="3">
      <t>ヤクエンダイ</t>
    </rPh>
    <phoneticPr fontId="2"/>
  </si>
  <si>
    <t>クサカ</t>
    <phoneticPr fontId="2"/>
  </si>
  <si>
    <t>カズコ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</si>
  <si>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</si>
  <si>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</si>
  <si>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ナカムラ</t>
    <phoneticPr fontId="2"/>
  </si>
  <si>
    <t>ユウキ</t>
    <phoneticPr fontId="2"/>
  </si>
  <si>
    <t>仲村</t>
    <rPh sb="0" eb="2">
      <t>ナカムラ</t>
    </rPh>
    <phoneticPr fontId="2"/>
  </si>
  <si>
    <t>優樹</t>
    <rPh sb="0" eb="1">
      <t>ユウ</t>
    </rPh>
    <rPh sb="1" eb="2">
      <t>キ</t>
    </rPh>
    <phoneticPr fontId="2"/>
  </si>
  <si>
    <t>マリコ</t>
    <phoneticPr fontId="2"/>
  </si>
  <si>
    <t>麻里子</t>
    <rPh sb="0" eb="3">
      <t>マリコ</t>
    </rPh>
    <phoneticPr fontId="2"/>
  </si>
  <si>
    <t>274</t>
    <phoneticPr fontId="2"/>
  </si>
  <si>
    <t>0073</t>
    <phoneticPr fontId="2"/>
  </si>
  <si>
    <t>船橋市田喜野井1-35-9</t>
    <rPh sb="0" eb="3">
      <t>フナバシシ</t>
    </rPh>
    <rPh sb="3" eb="7">
      <t>タキノイ</t>
    </rPh>
    <phoneticPr fontId="2"/>
  </si>
  <si>
    <t>船橋市三山1-41-1-504</t>
    <rPh sb="0" eb="3">
      <t>フナバシシ</t>
    </rPh>
    <rPh sb="3" eb="5">
      <t>ミヤマ</t>
    </rPh>
    <phoneticPr fontId="2"/>
  </si>
  <si>
    <t>0072</t>
    <phoneticPr fontId="2"/>
  </si>
  <si>
    <t>047</t>
    <phoneticPr fontId="2"/>
  </si>
  <si>
    <t>477</t>
    <phoneticPr fontId="2"/>
  </si>
  <si>
    <t>7289</t>
    <phoneticPr fontId="2"/>
  </si>
  <si>
    <t>047</t>
    <phoneticPr fontId="2"/>
  </si>
  <si>
    <t>476</t>
    <phoneticPr fontId="2"/>
  </si>
  <si>
    <t>2752</t>
    <phoneticPr fontId="2"/>
  </si>
  <si>
    <r>
      <t>79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</si>
  <si>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r>
      <t>42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</si>
  <si>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セキ</t>
    <phoneticPr fontId="2"/>
  </si>
  <si>
    <t>アン</t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</si>
  <si>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</si>
  <si>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関</t>
    <rPh sb="0" eb="1">
      <t>セキ</t>
    </rPh>
    <phoneticPr fontId="2"/>
  </si>
  <si>
    <t>あん</t>
    <phoneticPr fontId="2"/>
  </si>
  <si>
    <t>キシモト</t>
    <phoneticPr fontId="2"/>
  </si>
  <si>
    <t>リナ</t>
    <phoneticPr fontId="2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</si>
  <si>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</si>
  <si>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岸本</t>
    <rPh sb="0" eb="2">
      <t>キシモト</t>
    </rPh>
    <phoneticPr fontId="2"/>
  </si>
  <si>
    <t>莉奈</t>
    <rPh sb="0" eb="1">
      <t>リ</t>
    </rPh>
    <rPh sb="1" eb="2">
      <t>ナ</t>
    </rPh>
    <phoneticPr fontId="2"/>
  </si>
  <si>
    <t>ハラ</t>
    <phoneticPr fontId="2"/>
  </si>
  <si>
    <t>カオル</t>
    <phoneticPr fontId="2"/>
  </si>
  <si>
    <t>船橋市立薬円台小学校</t>
    <rPh sb="0" eb="4">
      <t>フナバシシリツ</t>
    </rPh>
    <rPh sb="4" eb="7">
      <t>ヤクエンダイ</t>
    </rPh>
    <rPh sb="7" eb="10">
      <t>ショウガッコウ</t>
    </rPh>
    <phoneticPr fontId="2"/>
  </si>
  <si>
    <t>原</t>
    <rPh sb="0" eb="1">
      <t>ハラ</t>
    </rPh>
    <phoneticPr fontId="2"/>
  </si>
  <si>
    <t>歌織</t>
    <rPh sb="0" eb="1">
      <t>ウタ</t>
    </rPh>
    <rPh sb="1" eb="2">
      <t>オ</t>
    </rPh>
    <phoneticPr fontId="2"/>
  </si>
  <si>
    <t>タナカ</t>
    <phoneticPr fontId="2"/>
  </si>
  <si>
    <t>アオイ</t>
    <phoneticPr fontId="2"/>
  </si>
  <si>
    <t>田中</t>
    <rPh sb="0" eb="2">
      <t>タナカ</t>
    </rPh>
    <phoneticPr fontId="2"/>
  </si>
  <si>
    <t>葵彩</t>
    <rPh sb="0" eb="1">
      <t>アオイ</t>
    </rPh>
    <rPh sb="1" eb="2">
      <t>アヤ</t>
    </rPh>
    <phoneticPr fontId="2"/>
  </si>
  <si>
    <t>5年</t>
    <rPh sb="1" eb="2">
      <t>ネン</t>
    </rPh>
    <phoneticPr fontId="2"/>
  </si>
  <si>
    <t>ヤゲタ</t>
    <phoneticPr fontId="2"/>
  </si>
  <si>
    <t>リオ</t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</si>
  <si>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"/>
  </si>
  <si>
    <t>谷下田</t>
    <rPh sb="0" eb="3">
      <t>ヤゲタ</t>
    </rPh>
    <phoneticPr fontId="2"/>
  </si>
  <si>
    <t>璃桜</t>
    <rPh sb="0" eb="1">
      <t>リ</t>
    </rPh>
    <rPh sb="1" eb="2">
      <t>サクラ</t>
    </rPh>
    <phoneticPr fontId="2"/>
  </si>
  <si>
    <t>4年</t>
    <rPh sb="1" eb="2">
      <t>ネン</t>
    </rPh>
    <phoneticPr fontId="2"/>
  </si>
  <si>
    <t>エバト</t>
    <phoneticPr fontId="2"/>
  </si>
  <si>
    <t>ミツキ</t>
    <phoneticPr fontId="2"/>
  </si>
  <si>
    <t>江波戸</t>
    <rPh sb="0" eb="3">
      <t>エバト</t>
    </rPh>
    <phoneticPr fontId="2"/>
  </si>
  <si>
    <t>美月</t>
    <rPh sb="0" eb="1">
      <t>ビ</t>
    </rPh>
    <rPh sb="1" eb="2">
      <t>ツキ</t>
    </rPh>
    <phoneticPr fontId="2"/>
  </si>
  <si>
    <t>篠原</t>
    <rPh sb="0" eb="2">
      <t>シノハラ</t>
    </rPh>
    <phoneticPr fontId="2"/>
  </si>
  <si>
    <t>千優</t>
    <rPh sb="0" eb="1">
      <t>セン</t>
    </rPh>
    <rPh sb="1" eb="2">
      <t>ヤサ</t>
    </rPh>
    <phoneticPr fontId="2"/>
  </si>
  <si>
    <t>シノハラ</t>
    <phoneticPr fontId="2"/>
  </si>
  <si>
    <t>チユ</t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</si>
  <si>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</si>
  <si>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</si>
  <si>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①</t>
    <phoneticPr fontId="2"/>
  </si>
  <si>
    <t>「良いバレーボール選手である前に良い小学生であること」
バレーボールの技術はもちろんのこと、礼儀やマナー、感謝の気持ちを忘れない、遊ぶ時は全力で遊ぶ！等々
日々学び遊び、バレーボールを全力で楽しんでいるチームです。</t>
    <rPh sb="1" eb="2">
      <t>ヨ</t>
    </rPh>
    <rPh sb="9" eb="11">
      <t>センシュ</t>
    </rPh>
    <rPh sb="14" eb="15">
      <t>マエ</t>
    </rPh>
    <rPh sb="16" eb="17">
      <t>ヨ</t>
    </rPh>
    <rPh sb="18" eb="21">
      <t>ショウガクセイ</t>
    </rPh>
    <rPh sb="35" eb="37">
      <t>ギジュツ</t>
    </rPh>
    <rPh sb="46" eb="48">
      <t>レイギ</t>
    </rPh>
    <rPh sb="53" eb="55">
      <t>カンシャ</t>
    </rPh>
    <rPh sb="56" eb="58">
      <t>キモ</t>
    </rPh>
    <rPh sb="60" eb="61">
      <t>ワス</t>
    </rPh>
    <rPh sb="65" eb="66">
      <t>アソ</t>
    </rPh>
    <rPh sb="67" eb="68">
      <t>トキ</t>
    </rPh>
    <rPh sb="69" eb="71">
      <t>ゼンリョク</t>
    </rPh>
    <rPh sb="72" eb="73">
      <t>アソ</t>
    </rPh>
    <rPh sb="75" eb="77">
      <t>ナドナド</t>
    </rPh>
    <rPh sb="78" eb="80">
      <t>ヒビ</t>
    </rPh>
    <rPh sb="80" eb="81">
      <t>マナ</t>
    </rPh>
    <rPh sb="82" eb="83">
      <t>アソ</t>
    </rPh>
    <rPh sb="92" eb="94">
      <t>ゼンリョク</t>
    </rPh>
    <rPh sb="95" eb="96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</si>
</sst>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4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8635D124-4903-4CE9-A4AE-70EB590A1D6A}"/>
            </a:ext>
          </a:extLst>
        </xdr:cNvPr>
        <xdr:cNvSpPr txBox="1">
          <a:spLocks noChangeArrowheads="1"/>
        </xdr:cNvSpPr>
      </xdr:nvSpPr>
      <xdr:spPr bwMode="auto">
        <a:xfrm>
          <a:off x="8204200" y="118427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5C877D56-0F5F-47E3-9F77-49F623B8A11D}"/>
            </a:ext>
          </a:extLst>
        </xdr:cNvPr>
        <xdr:cNvSpPr txBox="1">
          <a:spLocks noChangeArrowheads="1"/>
        </xdr:cNvSpPr>
      </xdr:nvSpPr>
      <xdr:spPr bwMode="auto">
        <a:xfrm>
          <a:off x="9909175" y="118427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2" t="s">
        <v>159</v>
      </c>
      <c r="K3" s="253"/>
      <c r="L3" s="253"/>
      <c r="M3" s="253"/>
      <c r="N3" s="253"/>
      <c r="O3" s="254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64" t="s">
        <v>191</v>
      </c>
      <c r="B4" s="265"/>
      <c r="C4" s="257">
        <v>433625841</v>
      </c>
      <c r="D4" s="258"/>
      <c r="E4" s="258"/>
      <c r="F4" s="258"/>
      <c r="G4" s="258"/>
      <c r="H4" s="258"/>
      <c r="I4" s="259"/>
      <c r="J4" s="228" t="s">
        <v>185</v>
      </c>
      <c r="K4" s="229"/>
      <c r="L4" s="229"/>
      <c r="M4" s="229"/>
      <c r="N4" s="229"/>
      <c r="O4" s="230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1">
        <v>21022</v>
      </c>
      <c r="K5" s="231"/>
      <c r="L5" s="231"/>
      <c r="M5" s="231"/>
      <c r="N5" s="231"/>
      <c r="O5" s="231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5"/>
      <c r="C6" s="169" t="s">
        <v>175</v>
      </c>
      <c r="D6" s="170"/>
      <c r="E6" s="171" t="s">
        <v>176</v>
      </c>
      <c r="F6" s="172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5"/>
      <c r="C7" s="173" t="s">
        <v>205</v>
      </c>
      <c r="D7" s="134"/>
      <c r="E7" s="174" t="s">
        <v>206</v>
      </c>
      <c r="F7" s="135"/>
      <c r="G7" s="233">
        <v>507306028</v>
      </c>
      <c r="H7" s="233"/>
      <c r="I7" s="233"/>
      <c r="J7" s="233"/>
      <c r="K7" s="233"/>
      <c r="L7" s="233"/>
      <c r="M7" s="233">
        <v>217584</v>
      </c>
      <c r="N7" s="233"/>
      <c r="O7" s="233"/>
      <c r="P7" s="246" t="s">
        <v>72</v>
      </c>
      <c r="Q7" s="247"/>
      <c r="R7" s="167" t="s">
        <v>215</v>
      </c>
      <c r="S7" s="168"/>
      <c r="T7" s="168"/>
      <c r="U7" s="168"/>
      <c r="V7" s="50" t="s">
        <v>73</v>
      </c>
      <c r="W7" s="157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220</v>
      </c>
      <c r="AM7" s="84"/>
      <c r="AN7" s="84"/>
      <c r="AO7" s="84"/>
      <c r="AP7" s="84"/>
      <c r="AQ7" s="84"/>
      <c r="AR7" s="84"/>
      <c r="AS7" s="59" t="s">
        <v>75</v>
      </c>
      <c r="AT7" s="77" t="s">
        <v>226</v>
      </c>
    </row>
    <row r="8" spans="1:51" ht="18" customHeight="1">
      <c r="A8" s="98"/>
      <c r="B8" s="165"/>
      <c r="C8" s="175" t="s">
        <v>207</v>
      </c>
      <c r="D8" s="137"/>
      <c r="E8" s="176" t="s">
        <v>208</v>
      </c>
      <c r="F8" s="138"/>
      <c r="G8" s="233"/>
      <c r="H8" s="233"/>
      <c r="I8" s="233"/>
      <c r="J8" s="233"/>
      <c r="K8" s="233"/>
      <c r="L8" s="233"/>
      <c r="M8" s="233"/>
      <c r="N8" s="233"/>
      <c r="O8" s="233"/>
      <c r="P8" s="160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221</v>
      </c>
      <c r="AL8" s="86"/>
      <c r="AM8" s="86"/>
      <c r="AN8" s="86"/>
      <c r="AO8" s="60" t="s">
        <v>76</v>
      </c>
      <c r="AP8" s="87" t="s">
        <v>222</v>
      </c>
      <c r="AQ8" s="86"/>
      <c r="AR8" s="86"/>
      <c r="AS8" s="88"/>
      <c r="AT8" s="77"/>
    </row>
    <row r="9" spans="1:51" ht="14.5" customHeight="1">
      <c r="A9" s="98" t="s">
        <v>150</v>
      </c>
      <c r="B9" s="165"/>
      <c r="C9" s="173" t="s">
        <v>209</v>
      </c>
      <c r="D9" s="134"/>
      <c r="E9" s="174" t="s">
        <v>210</v>
      </c>
      <c r="F9" s="135"/>
      <c r="G9" s="233">
        <v>512947514</v>
      </c>
      <c r="H9" s="233"/>
      <c r="I9" s="233"/>
      <c r="J9" s="233">
        <v>282192</v>
      </c>
      <c r="K9" s="233"/>
      <c r="L9" s="233"/>
      <c r="M9" s="233"/>
      <c r="N9" s="233"/>
      <c r="O9" s="233"/>
      <c r="P9" s="246" t="s">
        <v>72</v>
      </c>
      <c r="Q9" s="247"/>
      <c r="R9" s="167" t="s">
        <v>215</v>
      </c>
      <c r="S9" s="168"/>
      <c r="T9" s="168"/>
      <c r="U9" s="168"/>
      <c r="V9" s="50" t="s">
        <v>73</v>
      </c>
      <c r="W9" s="157" t="s">
        <v>219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223</v>
      </c>
      <c r="AM9" s="84"/>
      <c r="AN9" s="84"/>
      <c r="AO9" s="84"/>
      <c r="AP9" s="84"/>
      <c r="AQ9" s="84"/>
      <c r="AR9" s="84"/>
      <c r="AS9" s="59" t="s">
        <v>194</v>
      </c>
      <c r="AT9" s="78" t="s">
        <v>227</v>
      </c>
    </row>
    <row r="10" spans="1:51" ht="18" customHeight="1">
      <c r="A10" s="98"/>
      <c r="B10" s="165"/>
      <c r="C10" s="175" t="s">
        <v>211</v>
      </c>
      <c r="D10" s="137"/>
      <c r="E10" s="176" t="s">
        <v>212</v>
      </c>
      <c r="F10" s="138"/>
      <c r="G10" s="233"/>
      <c r="H10" s="233"/>
      <c r="I10" s="233"/>
      <c r="J10" s="233"/>
      <c r="K10" s="233"/>
      <c r="L10" s="233"/>
      <c r="M10" s="233"/>
      <c r="N10" s="233"/>
      <c r="O10" s="233"/>
      <c r="P10" s="177" t="s">
        <v>218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8"/>
      <c r="AK10" s="85" t="s">
        <v>224</v>
      </c>
      <c r="AL10" s="86"/>
      <c r="AM10" s="86"/>
      <c r="AN10" s="86"/>
      <c r="AO10" s="60" t="s">
        <v>195</v>
      </c>
      <c r="AP10" s="87" t="s">
        <v>225</v>
      </c>
      <c r="AQ10" s="86"/>
      <c r="AR10" s="86"/>
      <c r="AS10" s="88"/>
      <c r="AT10" s="78"/>
    </row>
    <row r="11" spans="1:51" ht="14.5" customHeight="1">
      <c r="A11" s="98" t="s">
        <v>151</v>
      </c>
      <c r="B11" s="165"/>
      <c r="C11" s="173" t="s">
        <v>209</v>
      </c>
      <c r="D11" s="134"/>
      <c r="E11" s="174" t="s">
        <v>213</v>
      </c>
      <c r="F11" s="135"/>
      <c r="G11" s="233">
        <v>514809133</v>
      </c>
      <c r="H11" s="233"/>
      <c r="I11" s="233"/>
      <c r="J11" s="233"/>
      <c r="K11" s="233"/>
      <c r="L11" s="233"/>
      <c r="M11" s="233"/>
      <c r="N11" s="233"/>
      <c r="O11" s="233"/>
      <c r="P11" s="246" t="s">
        <v>72</v>
      </c>
      <c r="Q11" s="247"/>
      <c r="R11" s="167" t="s">
        <v>215</v>
      </c>
      <c r="S11" s="168"/>
      <c r="T11" s="168"/>
      <c r="U11" s="168"/>
      <c r="V11" s="50" t="s">
        <v>73</v>
      </c>
      <c r="W11" s="157" t="s">
        <v>219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223</v>
      </c>
      <c r="AM11" s="84"/>
      <c r="AN11" s="84"/>
      <c r="AO11" s="84"/>
      <c r="AP11" s="84"/>
      <c r="AQ11" s="84"/>
      <c r="AR11" s="84"/>
      <c r="AS11" s="59" t="s">
        <v>194</v>
      </c>
      <c r="AT11" s="78" t="s">
        <v>227</v>
      </c>
    </row>
    <row r="12" spans="1:51" ht="18" customHeight="1">
      <c r="A12" s="98"/>
      <c r="B12" s="165"/>
      <c r="C12" s="175" t="s">
        <v>211</v>
      </c>
      <c r="D12" s="137"/>
      <c r="E12" s="176" t="s">
        <v>214</v>
      </c>
      <c r="F12" s="138"/>
      <c r="G12" s="233"/>
      <c r="H12" s="233"/>
      <c r="I12" s="233"/>
      <c r="J12" s="233"/>
      <c r="K12" s="233"/>
      <c r="L12" s="233"/>
      <c r="M12" s="233"/>
      <c r="N12" s="233"/>
      <c r="O12" s="233"/>
      <c r="P12" s="177" t="s">
        <v>218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8"/>
      <c r="AK12" s="85" t="s">
        <v>224</v>
      </c>
      <c r="AL12" s="86"/>
      <c r="AM12" s="86"/>
      <c r="AN12" s="86"/>
      <c r="AO12" s="60" t="s">
        <v>195</v>
      </c>
      <c r="AP12" s="87" t="s">
        <v>225</v>
      </c>
      <c r="AQ12" s="86"/>
      <c r="AR12" s="86"/>
      <c r="AS12" s="88"/>
      <c r="AT12" s="78"/>
    </row>
    <row r="13" spans="1:51" ht="15" customHeight="1">
      <c r="A13" s="98" t="s">
        <v>152</v>
      </c>
      <c r="B13" s="165"/>
      <c r="C13" s="133"/>
      <c r="D13" s="134"/>
      <c r="E13" s="134"/>
      <c r="F13" s="135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5"/>
      <c r="C14" s="136"/>
      <c r="D14" s="137"/>
      <c r="E14" s="137"/>
      <c r="F14" s="138"/>
      <c r="G14" s="236"/>
      <c r="H14" s="236"/>
      <c r="I14" s="236"/>
      <c r="J14" s="236"/>
      <c r="K14" s="236"/>
      <c r="L14" s="236"/>
      <c r="M14" s="236"/>
      <c r="N14" s="236"/>
      <c r="O14" s="2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7" t="s">
        <v>166</v>
      </c>
      <c r="B15" s="165"/>
      <c r="C15" s="173" t="s">
        <v>205</v>
      </c>
      <c r="D15" s="134"/>
      <c r="E15" s="174" t="s">
        <v>206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46" t="s">
        <v>72</v>
      </c>
      <c r="Q15" s="247"/>
      <c r="R15" s="167" t="s">
        <v>215</v>
      </c>
      <c r="S15" s="168"/>
      <c r="T15" s="168"/>
      <c r="U15" s="168"/>
      <c r="V15" s="49" t="s">
        <v>73</v>
      </c>
      <c r="W15" s="157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223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5"/>
      <c r="C16" s="175" t="s">
        <v>207</v>
      </c>
      <c r="D16" s="137"/>
      <c r="E16" s="176" t="s">
        <v>208</v>
      </c>
      <c r="F16" s="138"/>
      <c r="G16" s="236"/>
      <c r="H16" s="236"/>
      <c r="I16" s="236"/>
      <c r="J16" s="236"/>
      <c r="K16" s="236"/>
      <c r="L16" s="236"/>
      <c r="M16" s="236"/>
      <c r="N16" s="236"/>
      <c r="O16" s="236"/>
      <c r="P16" s="160" t="s">
        <v>217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5" t="s">
        <v>221</v>
      </c>
      <c r="AL16" s="86"/>
      <c r="AM16" s="86"/>
      <c r="AN16" s="86"/>
      <c r="AO16" s="60" t="s">
        <v>195</v>
      </c>
      <c r="AP16" s="87" t="s">
        <v>222</v>
      </c>
      <c r="AQ16" s="86"/>
      <c r="AR16" s="86"/>
      <c r="AS16" s="88"/>
      <c r="AT16" s="78"/>
    </row>
    <row r="17" spans="1:46">
      <c r="A17" s="98" t="s">
        <v>6</v>
      </c>
      <c r="B17" s="165"/>
      <c r="C17" s="221" t="str">
        <f>IF(P16="","",P16)</f>
        <v>船橋市田喜野井1-35-9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5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8" t="s">
        <v>7</v>
      </c>
      <c r="B19" s="165"/>
      <c r="C19" s="221" t="str">
        <f>IF(AL15="","",AL15&amp;"-"&amp;AK16&amp;"-"&amp;AP16)</f>
        <v>047-477-7289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8"/>
      <c r="B20" s="165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8" t="s">
        <v>153</v>
      </c>
      <c r="B21" s="165"/>
      <c r="C21" s="248">
        <v>80</v>
      </c>
      <c r="D21" s="238"/>
      <c r="E21" s="238">
        <v>3418</v>
      </c>
      <c r="F21" s="238"/>
      <c r="G21" s="238">
        <v>6712</v>
      </c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11"/>
      <c r="B22" s="263"/>
      <c r="C22" s="249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234" t="s">
        <v>198</v>
      </c>
      <c r="B23" s="163" t="s">
        <v>154</v>
      </c>
      <c r="C23" s="222" t="s">
        <v>173</v>
      </c>
      <c r="D23" s="223"/>
      <c r="E23" s="224" t="s">
        <v>174</v>
      </c>
      <c r="F23" s="225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35"/>
      <c r="B24" s="165"/>
      <c r="C24" s="211" t="s">
        <v>171</v>
      </c>
      <c r="D24" s="212"/>
      <c r="E24" s="213" t="s">
        <v>172</v>
      </c>
      <c r="F24" s="214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9">
        <v>1</v>
      </c>
      <c r="B25" s="227" t="s">
        <v>264</v>
      </c>
      <c r="C25" s="173" t="s">
        <v>228</v>
      </c>
      <c r="D25" s="134"/>
      <c r="E25" s="174" t="s">
        <v>229</v>
      </c>
      <c r="F25" s="135"/>
      <c r="G25" s="226" t="s">
        <v>247</v>
      </c>
      <c r="H25" s="122"/>
      <c r="I25" s="226" t="s">
        <v>230</v>
      </c>
      <c r="J25" s="125"/>
      <c r="K25" s="125"/>
      <c r="L25" s="122"/>
      <c r="M25" s="121">
        <v>519020063</v>
      </c>
      <c r="N25" s="125"/>
      <c r="O25" s="122"/>
      <c r="P25" s="121">
        <v>155</v>
      </c>
      <c r="Q25" s="125"/>
      <c r="R25" s="125"/>
      <c r="S25" s="125"/>
      <c r="T25" s="127"/>
      <c r="U25" s="1"/>
      <c r="V25" s="1"/>
      <c r="W25" s="1"/>
      <c r="X25" s="1"/>
      <c r="Y25" s="240">
        <v>9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0"/>
      <c r="B26" s="132"/>
      <c r="C26" s="175" t="s">
        <v>231</v>
      </c>
      <c r="D26" s="137"/>
      <c r="E26" s="176" t="s">
        <v>232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9">
        <v>2</v>
      </c>
      <c r="B27" s="131">
        <v>2</v>
      </c>
      <c r="C27" s="173" t="s">
        <v>233</v>
      </c>
      <c r="D27" s="134"/>
      <c r="E27" s="174" t="s">
        <v>234</v>
      </c>
      <c r="F27" s="135"/>
      <c r="G27" s="226" t="s">
        <v>247</v>
      </c>
      <c r="H27" s="122"/>
      <c r="I27" s="226" t="s">
        <v>235</v>
      </c>
      <c r="J27" s="125"/>
      <c r="K27" s="125"/>
      <c r="L27" s="122"/>
      <c r="M27" s="121">
        <v>519020087</v>
      </c>
      <c r="N27" s="125"/>
      <c r="O27" s="122"/>
      <c r="P27" s="121">
        <v>151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0"/>
      <c r="B28" s="132"/>
      <c r="C28" s="175" t="s">
        <v>236</v>
      </c>
      <c r="D28" s="137"/>
      <c r="E28" s="176" t="s">
        <v>237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9">
        <v>3</v>
      </c>
      <c r="B29" s="131">
        <v>3</v>
      </c>
      <c r="C29" s="173" t="s">
        <v>238</v>
      </c>
      <c r="D29" s="134"/>
      <c r="E29" s="174" t="s">
        <v>239</v>
      </c>
      <c r="F29" s="135"/>
      <c r="G29" s="226" t="s">
        <v>247</v>
      </c>
      <c r="H29" s="122"/>
      <c r="I29" s="226" t="s">
        <v>240</v>
      </c>
      <c r="J29" s="125"/>
      <c r="K29" s="125"/>
      <c r="L29" s="122"/>
      <c r="M29" s="121">
        <v>519020070</v>
      </c>
      <c r="N29" s="125"/>
      <c r="O29" s="122"/>
      <c r="P29" s="121">
        <v>139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0"/>
      <c r="B30" s="132"/>
      <c r="C30" s="175" t="s">
        <v>241</v>
      </c>
      <c r="D30" s="137"/>
      <c r="E30" s="176" t="s">
        <v>242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9">
        <v>4</v>
      </c>
      <c r="B31" s="131">
        <v>4</v>
      </c>
      <c r="C31" s="173" t="s">
        <v>243</v>
      </c>
      <c r="D31" s="134"/>
      <c r="E31" s="174" t="s">
        <v>244</v>
      </c>
      <c r="F31" s="135"/>
      <c r="G31" s="226" t="s">
        <v>247</v>
      </c>
      <c r="H31" s="122"/>
      <c r="I31" s="226" t="s">
        <v>235</v>
      </c>
      <c r="J31" s="125"/>
      <c r="K31" s="125"/>
      <c r="L31" s="122"/>
      <c r="M31" s="121">
        <v>519878978</v>
      </c>
      <c r="N31" s="125"/>
      <c r="O31" s="122"/>
      <c r="P31" s="121">
        <v>158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0"/>
      <c r="B32" s="132"/>
      <c r="C32" s="175" t="s">
        <v>245</v>
      </c>
      <c r="D32" s="137"/>
      <c r="E32" s="176" t="s">
        <v>246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9">
        <v>5</v>
      </c>
      <c r="B33" s="131">
        <v>5</v>
      </c>
      <c r="C33" s="173" t="s">
        <v>248</v>
      </c>
      <c r="D33" s="134"/>
      <c r="E33" s="174" t="s">
        <v>249</v>
      </c>
      <c r="F33" s="135"/>
      <c r="G33" s="226" t="s">
        <v>253</v>
      </c>
      <c r="H33" s="122"/>
      <c r="I33" s="226" t="s">
        <v>250</v>
      </c>
      <c r="J33" s="125"/>
      <c r="K33" s="125"/>
      <c r="L33" s="122"/>
      <c r="M33" s="121">
        <v>518912321</v>
      </c>
      <c r="N33" s="125"/>
      <c r="O33" s="122"/>
      <c r="P33" s="121">
        <v>153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0"/>
      <c r="B34" s="132"/>
      <c r="C34" s="175" t="s">
        <v>251</v>
      </c>
      <c r="D34" s="137"/>
      <c r="E34" s="176" t="s">
        <v>252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9">
        <v>6</v>
      </c>
      <c r="B35" s="131">
        <v>6</v>
      </c>
      <c r="C35" s="173" t="s">
        <v>254</v>
      </c>
      <c r="D35" s="134"/>
      <c r="E35" s="174" t="s">
        <v>255</v>
      </c>
      <c r="F35" s="135"/>
      <c r="G35" s="226" t="s">
        <v>253</v>
      </c>
      <c r="H35" s="122"/>
      <c r="I35" s="226" t="s">
        <v>235</v>
      </c>
      <c r="J35" s="125"/>
      <c r="K35" s="125"/>
      <c r="L35" s="122"/>
      <c r="M35" s="121">
        <v>519020094</v>
      </c>
      <c r="N35" s="125"/>
      <c r="O35" s="122"/>
      <c r="P35" s="121">
        <v>151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0"/>
      <c r="B36" s="132"/>
      <c r="C36" s="175" t="s">
        <v>256</v>
      </c>
      <c r="D36" s="137"/>
      <c r="E36" s="176" t="s">
        <v>257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9">
        <v>7</v>
      </c>
      <c r="B37" s="131">
        <v>7</v>
      </c>
      <c r="C37" s="173" t="s">
        <v>260</v>
      </c>
      <c r="D37" s="134"/>
      <c r="E37" s="174" t="s">
        <v>261</v>
      </c>
      <c r="F37" s="135"/>
      <c r="G37" s="121" t="s">
        <v>262</v>
      </c>
      <c r="H37" s="122"/>
      <c r="I37" s="226" t="s">
        <v>263</v>
      </c>
      <c r="J37" s="125"/>
      <c r="K37" s="125"/>
      <c r="L37" s="122"/>
      <c r="M37" s="121">
        <v>521500812</v>
      </c>
      <c r="N37" s="125"/>
      <c r="O37" s="122"/>
      <c r="P37" s="121">
        <v>156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0"/>
      <c r="B38" s="132"/>
      <c r="C38" s="175" t="s">
        <v>258</v>
      </c>
      <c r="D38" s="137"/>
      <c r="E38" s="176" t="s">
        <v>259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9">
        <v>8</v>
      </c>
      <c r="B39" s="131"/>
      <c r="C39" s="133"/>
      <c r="D39" s="134"/>
      <c r="E39" s="134"/>
      <c r="F39" s="135"/>
      <c r="G39" s="121"/>
      <c r="H39" s="122"/>
      <c r="I39" s="121"/>
      <c r="J39" s="125"/>
      <c r="K39" s="125"/>
      <c r="L39" s="122"/>
      <c r="M39" s="121"/>
      <c r="N39" s="125"/>
      <c r="O39" s="122"/>
      <c r="P39" s="121"/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0"/>
      <c r="B40" s="132"/>
      <c r="C40" s="136"/>
      <c r="D40" s="137"/>
      <c r="E40" s="137"/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16"/>
      <c r="B48" s="217"/>
      <c r="C48" s="218"/>
      <c r="D48" s="219"/>
      <c r="E48" s="219"/>
      <c r="F48" s="220"/>
      <c r="G48" s="202"/>
      <c r="H48" s="215"/>
      <c r="I48" s="202"/>
      <c r="J48" s="203"/>
      <c r="K48" s="203"/>
      <c r="L48" s="215"/>
      <c r="M48" s="202"/>
      <c r="N48" s="203"/>
      <c r="O48" s="215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08" t="s">
        <v>265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107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タッキー６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433625841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日下　かず子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507306028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217584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69" t="s">
        <v>2</v>
      </c>
      <c r="B9" s="269"/>
      <c r="C9" s="270" t="str">
        <f>IF(入力!C10="","",入力!C10&amp;"　"&amp;入力!E10)</f>
        <v>仲村　優樹</v>
      </c>
      <c r="D9" s="271"/>
      <c r="E9" s="271"/>
      <c r="F9" s="271"/>
      <c r="G9" s="277">
        <f>IF(入力!G9="","",入力!G9)</f>
        <v>512947514</v>
      </c>
      <c r="H9" s="277"/>
      <c r="I9" s="277"/>
      <c r="J9" s="277">
        <f>IF(入力!J9="","",入力!J9)</f>
        <v>282192</v>
      </c>
      <c r="K9" s="277"/>
      <c r="L9" s="277"/>
      <c r="M9" s="277" t="str">
        <f>IF(入力!M9="","",入力!M9)</f>
        <v/>
      </c>
      <c r="N9" s="277"/>
      <c r="O9" s="277"/>
    </row>
    <row r="10" spans="1:15" ht="14.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69" t="s">
        <v>3</v>
      </c>
      <c r="B11" s="269"/>
      <c r="C11" s="270" t="str">
        <f>IF(入力!C12="","",入力!C12&amp;"　"&amp;入力!E12)</f>
        <v>仲村　麻里子</v>
      </c>
      <c r="D11" s="271"/>
      <c r="E11" s="271"/>
      <c r="F11" s="271"/>
      <c r="G11" s="277">
        <f>IF(入力!G11="","",入力!G11)</f>
        <v>514809133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日下　かず子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69" t="s">
        <v>6</v>
      </c>
      <c r="B17" s="269"/>
      <c r="C17" s="280" t="str">
        <f>IF(入力!C17="","",入力!C17&amp;"　"&amp;入力!E17)</f>
        <v>船橋市田喜野井1-35-9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5" customHeight="1">
      <c r="A19" s="269" t="s">
        <v>7</v>
      </c>
      <c r="B19" s="269"/>
      <c r="C19" s="280" t="str">
        <f>IF(入力!C19="","",入力!C19&amp;"　"&amp;入力!E19)</f>
        <v>047-477-7289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5" customHeight="1">
      <c r="A21" s="269" t="s">
        <v>8</v>
      </c>
      <c r="B21" s="269"/>
      <c r="C21" s="280" t="str">
        <f>IF(入力!C21="","",入力!C21&amp;"－"&amp;入力!E21&amp;"－"&amp;入力!G21)</f>
        <v>80－3418－6712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関　あん</v>
      </c>
      <c r="D25" s="271"/>
      <c r="E25" s="271"/>
      <c r="F25" s="271"/>
      <c r="G25" s="269" t="str">
        <f>IF(入力!G25="","",入力!G25)</f>
        <v>5年</v>
      </c>
      <c r="H25" s="269" t="str">
        <f>IF(入力!H25="","",入力!H25)</f>
        <v/>
      </c>
      <c r="I25" s="269" t="str">
        <f>IF(入力!I25="","",入力!I25)</f>
        <v>船橋市立三山小学校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519020063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岸本　莉奈</v>
      </c>
      <c r="D27" s="271"/>
      <c r="E27" s="271"/>
      <c r="F27" s="271"/>
      <c r="G27" s="269" t="str">
        <f>IF(入力!G27="","",入力!G27)</f>
        <v>5年</v>
      </c>
      <c r="H27" s="269" t="str">
        <f>IF(入力!H27="","",入力!H27)</f>
        <v/>
      </c>
      <c r="I27" s="269" t="str">
        <f>IF(入力!I27="","",入力!I27)</f>
        <v>船橋市立飯山満小学校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519020087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原　歌織</v>
      </c>
      <c r="D29" s="271"/>
      <c r="E29" s="271"/>
      <c r="F29" s="271"/>
      <c r="G29" s="269" t="str">
        <f>IF(入力!G29="","",入力!G29)</f>
        <v>5年</v>
      </c>
      <c r="H29" s="269" t="str">
        <f>IF(入力!H29="","",入力!H29)</f>
        <v/>
      </c>
      <c r="I29" s="269" t="str">
        <f>IF(入力!I29="","",入力!I29)</f>
        <v>船橋市立薬円台小学校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519020070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田中　葵彩</v>
      </c>
      <c r="D31" s="271"/>
      <c r="E31" s="271"/>
      <c r="F31" s="271"/>
      <c r="G31" s="269" t="str">
        <f>IF(入力!G31="","",入力!G31)</f>
        <v>5年</v>
      </c>
      <c r="H31" s="269" t="str">
        <f>IF(入力!H31="","",入力!H31)</f>
        <v/>
      </c>
      <c r="I31" s="269" t="str">
        <f>IF(入力!I31="","",入力!I31)</f>
        <v>船橋市立飯山満小学校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519878978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谷下田　璃桜</v>
      </c>
      <c r="D33" s="271"/>
      <c r="E33" s="271"/>
      <c r="F33" s="271"/>
      <c r="G33" s="269" t="str">
        <f>IF(入力!G33="","",入力!G33)</f>
        <v>4年</v>
      </c>
      <c r="H33" s="269" t="str">
        <f>IF(入力!H33="","",入力!H33)</f>
        <v/>
      </c>
      <c r="I33" s="269" t="str">
        <f>IF(入力!I33="","",入力!I33)</f>
        <v>船橋市立二宮小学校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518912321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江波戸　美月</v>
      </c>
      <c r="D35" s="271"/>
      <c r="E35" s="271"/>
      <c r="F35" s="271"/>
      <c r="G35" s="269" t="str">
        <f>IF(入力!G35="","",入力!G35)</f>
        <v>4年</v>
      </c>
      <c r="H35" s="269" t="str">
        <f>IF(入力!H35="","",入力!H35)</f>
        <v/>
      </c>
      <c r="I35" s="269" t="str">
        <f>IF(入力!I35="","",入力!I35)</f>
        <v>船橋市立飯山満小学校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519020094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篠原　千優</v>
      </c>
      <c r="D37" s="271"/>
      <c r="E37" s="271"/>
      <c r="F37" s="271"/>
      <c r="G37" s="269" t="str">
        <f>IF(入力!G37="","",入力!G37)</f>
        <v>4年</v>
      </c>
      <c r="H37" s="269" t="str">
        <f>IF(入力!H37="","",入力!H37)</f>
        <v/>
      </c>
      <c r="I37" s="269" t="str">
        <f>IF(入力!I37="","",入力!I37)</f>
        <v>船橋市立田喜野井小学校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521500812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 t="str">
        <f>IF(入力!B39="","",入力!B39)</f>
        <v/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83"/>
      <c r="AW1" s="383"/>
      <c r="AX1" s="4" t="s">
        <v>28</v>
      </c>
      <c r="AY1" s="5"/>
      <c r="AZ1" s="383"/>
      <c r="BA1" s="383"/>
      <c r="BB1" s="4" t="s">
        <v>29</v>
      </c>
      <c r="BC1" s="5"/>
      <c r="BD1" s="383"/>
      <c r="BE1" s="383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84" t="s">
        <v>65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9">
        <v>36</v>
      </c>
      <c r="I12" s="420"/>
      <c r="J12" s="421"/>
      <c r="K12" s="4"/>
    </row>
    <row r="13" spans="1:60" ht="13.5" customHeight="1">
      <c r="F13" s="4" t="s">
        <v>35</v>
      </c>
      <c r="G13" s="4"/>
      <c r="H13" s="422"/>
      <c r="I13" s="423"/>
      <c r="J13" s="4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9"/>
      <c r="I14" s="340"/>
      <c r="J14" s="34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95"/>
      <c r="E16" s="395"/>
      <c r="F16" s="395"/>
      <c r="G16" s="396"/>
      <c r="H16" s="417" t="s">
        <v>66</v>
      </c>
      <c r="I16" s="418"/>
      <c r="J16" s="418"/>
      <c r="K16" s="395" t="str">
        <f>IF(入力!C2="","",入力!C2)</f>
        <v>タッキーシックス</v>
      </c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6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86" t="s">
        <v>38</v>
      </c>
      <c r="AK16" s="387"/>
      <c r="AL16" s="387"/>
      <c r="AM16" s="388"/>
      <c r="AN16" s="411" t="str">
        <f>IF(入力!P3="","",入力!P3)</f>
        <v>船橋市</v>
      </c>
      <c r="AO16" s="412"/>
      <c r="AP16" s="412"/>
      <c r="AQ16" s="412"/>
      <c r="AR16" s="412"/>
      <c r="AS16" s="412"/>
      <c r="AT16" s="387" t="s">
        <v>68</v>
      </c>
      <c r="AU16" s="388"/>
      <c r="AV16" s="394" t="s">
        <v>39</v>
      </c>
      <c r="AW16" s="395"/>
      <c r="AX16" s="395"/>
      <c r="AY16" s="396"/>
      <c r="AZ16" s="399" t="str">
        <f>IF(入力!P5="","",入力!P5)</f>
        <v>新京成</v>
      </c>
      <c r="BA16" s="400"/>
      <c r="BB16" s="400"/>
      <c r="BC16" s="400"/>
      <c r="BD16" s="400"/>
      <c r="BE16" s="400"/>
      <c r="BF16" s="438" t="s">
        <v>40</v>
      </c>
    </row>
    <row r="17" spans="3:58" ht="4.5" customHeight="1">
      <c r="C17" s="437"/>
      <c r="D17" s="326"/>
      <c r="E17" s="326"/>
      <c r="F17" s="326"/>
      <c r="G17" s="398"/>
      <c r="H17" s="409" t="str">
        <f>IF(入力!C3="","",入力!C3)</f>
        <v>タッキー６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05" t="str">
        <f>IF(入力!J3="","","("&amp;入力!J3&amp;")")</f>
        <v>(女子)</v>
      </c>
      <c r="V17" s="405"/>
      <c r="W17" s="405"/>
      <c r="X17" s="406"/>
      <c r="Y17" s="362">
        <f>IF(入力!C4="","",入力!C4)</f>
        <v>433625841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89"/>
      <c r="AK17" s="390"/>
      <c r="AL17" s="390"/>
      <c r="AM17" s="391"/>
      <c r="AN17" s="413"/>
      <c r="AO17" s="414"/>
      <c r="AP17" s="414"/>
      <c r="AQ17" s="414"/>
      <c r="AR17" s="414"/>
      <c r="AS17" s="414"/>
      <c r="AT17" s="390"/>
      <c r="AU17" s="391"/>
      <c r="AV17" s="397"/>
      <c r="AW17" s="326"/>
      <c r="AX17" s="326"/>
      <c r="AY17" s="398"/>
      <c r="AZ17" s="401"/>
      <c r="BA17" s="402"/>
      <c r="BB17" s="402"/>
      <c r="BC17" s="402"/>
      <c r="BD17" s="402"/>
      <c r="BE17" s="402"/>
      <c r="BF17" s="439"/>
    </row>
    <row r="18" spans="3:58" ht="16.5" customHeight="1">
      <c r="C18" s="377"/>
      <c r="D18" s="327"/>
      <c r="E18" s="327"/>
      <c r="F18" s="327"/>
      <c r="G18" s="378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7"/>
      <c r="V18" s="407"/>
      <c r="W18" s="407"/>
      <c r="X18" s="408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92"/>
      <c r="AK18" s="342"/>
      <c r="AL18" s="342"/>
      <c r="AM18" s="393"/>
      <c r="AN18" s="415"/>
      <c r="AO18" s="416"/>
      <c r="AP18" s="416"/>
      <c r="AQ18" s="416"/>
      <c r="AR18" s="416"/>
      <c r="AS18" s="416"/>
      <c r="AT18" s="342"/>
      <c r="AU18" s="393"/>
      <c r="AV18" s="355"/>
      <c r="AW18" s="327"/>
      <c r="AX18" s="327"/>
      <c r="AY18" s="378"/>
      <c r="AZ18" s="403" t="str">
        <f>IF(入力!AE5="","",入力!AE5)</f>
        <v>薬円台</v>
      </c>
      <c r="BA18" s="404"/>
      <c r="BB18" s="404"/>
      <c r="BC18" s="404"/>
      <c r="BD18" s="404"/>
      <c r="BE18" s="404"/>
      <c r="BF18" s="13" t="s">
        <v>41</v>
      </c>
    </row>
    <row r="19" spans="3:58" ht="15" customHeight="1">
      <c r="C19" s="425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85"/>
    </row>
    <row r="20" spans="3:58" ht="15" customHeight="1">
      <c r="C20" s="369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68" t="str">
        <f>IF(入力!J7="","",入力!J7)</f>
        <v/>
      </c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>
        <f>IF(入力!J9="","",入力!J9)</f>
        <v>282192</v>
      </c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 t="str">
        <f>IF(入力!J11="","",入力!J11)</f>
        <v/>
      </c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82"/>
    </row>
    <row r="21" spans="3:58" ht="15" customHeight="1">
      <c r="C21" s="369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68">
        <f>IF(入力!M7="","",入力!M7)</f>
        <v>217584</v>
      </c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 t="str">
        <f>IF(入力!M9="","",入力!M9)</f>
        <v/>
      </c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 t="str">
        <f>IF(入力!M11="","",入力!M11)</f>
        <v/>
      </c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82"/>
    </row>
    <row r="22" spans="3:58" ht="12" customHeight="1">
      <c r="C22" s="374" t="s">
        <v>71</v>
      </c>
      <c r="D22" s="375"/>
      <c r="E22" s="375"/>
      <c r="F22" s="375"/>
      <c r="G22" s="376"/>
      <c r="H22" s="371" t="str">
        <f>IF(入力!C7="","",入力!C7&amp;"　"&amp;入力!E7)</f>
        <v>クサカ　カズコ</v>
      </c>
      <c r="I22" s="331"/>
      <c r="J22" s="331"/>
      <c r="K22" s="331"/>
      <c r="L22" s="331"/>
      <c r="M22" s="331"/>
      <c r="N22" s="331"/>
      <c r="O22" s="331"/>
      <c r="P22" s="331"/>
      <c r="Q22" s="344"/>
      <c r="R22" s="332" t="s">
        <v>45</v>
      </c>
      <c r="S22" s="331"/>
      <c r="T22" s="345" t="str">
        <f>IF(入力!AT7="","",入力!AT7)</f>
        <v>79歳</v>
      </c>
      <c r="U22" s="346"/>
      <c r="V22" s="347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274</v>
      </c>
      <c r="AC22" s="331"/>
      <c r="AD22" s="331"/>
      <c r="AE22" s="331"/>
      <c r="AF22" s="16" t="s">
        <v>73</v>
      </c>
      <c r="AG22" s="331" t="str">
        <f>IF(入力!W7="","",入力!W7)</f>
        <v>0073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4"/>
      <c r="AU22" s="332" t="s">
        <v>47</v>
      </c>
      <c r="AV22" s="331"/>
      <c r="AW22" s="331"/>
      <c r="AX22" s="17" t="s">
        <v>74</v>
      </c>
      <c r="AY22" s="331" t="str">
        <f>IF(入力!AL7="","",入力!AL7)</f>
        <v>047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77" t="s">
        <v>48</v>
      </c>
      <c r="D23" s="327"/>
      <c r="E23" s="327"/>
      <c r="F23" s="327"/>
      <c r="G23" s="378"/>
      <c r="H23" s="339" t="str">
        <f>IF(入力!C8="","",入力!C8&amp;"　"&amp;入力!E8)</f>
        <v>日下　かず子</v>
      </c>
      <c r="I23" s="340"/>
      <c r="J23" s="340"/>
      <c r="K23" s="340"/>
      <c r="L23" s="340"/>
      <c r="M23" s="340"/>
      <c r="N23" s="340"/>
      <c r="O23" s="340"/>
      <c r="P23" s="340"/>
      <c r="Q23" s="341"/>
      <c r="R23" s="327"/>
      <c r="S23" s="327"/>
      <c r="T23" s="379"/>
      <c r="U23" s="380"/>
      <c r="V23" s="381"/>
      <c r="W23" s="342"/>
      <c r="X23" s="342"/>
      <c r="Y23" s="342"/>
      <c r="Z23" s="352" t="str">
        <f>IF(入力!P8="","",入力!P8)</f>
        <v>船橋市田喜野井1-35-9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27"/>
      <c r="AV23" s="327"/>
      <c r="AW23" s="327"/>
      <c r="AX23" s="355" t="str">
        <f>IF(入力!AK8="","",入力!AK8)</f>
        <v>477</v>
      </c>
      <c r="AY23" s="327"/>
      <c r="AZ23" s="327"/>
      <c r="BA23" s="327"/>
      <c r="BB23" s="19" t="s">
        <v>76</v>
      </c>
      <c r="BC23" s="327" t="str">
        <f>IF(入力!AP8="","",入力!AP8)</f>
        <v>7289</v>
      </c>
      <c r="BD23" s="327"/>
      <c r="BE23" s="327"/>
      <c r="BF23" s="351"/>
    </row>
    <row r="24" spans="3:58" ht="12" customHeight="1">
      <c r="C24" s="374" t="s">
        <v>77</v>
      </c>
      <c r="D24" s="375"/>
      <c r="E24" s="375"/>
      <c r="F24" s="375"/>
      <c r="G24" s="376"/>
      <c r="H24" s="371" t="str">
        <f>IF(入力!C9="","",入力!C9&amp;"　"&amp;入力!E9)</f>
        <v>ナカムラ　ユウキ</v>
      </c>
      <c r="I24" s="331"/>
      <c r="J24" s="331"/>
      <c r="K24" s="331"/>
      <c r="L24" s="331"/>
      <c r="M24" s="331"/>
      <c r="N24" s="331"/>
      <c r="O24" s="331"/>
      <c r="P24" s="331"/>
      <c r="Q24" s="344"/>
      <c r="R24" s="332" t="s">
        <v>45</v>
      </c>
      <c r="S24" s="331"/>
      <c r="T24" s="345" t="str">
        <f>IF(入力!AT9="","",入力!AT9)</f>
        <v>42歳</v>
      </c>
      <c r="U24" s="346"/>
      <c r="V24" s="347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274</v>
      </c>
      <c r="AC24" s="331"/>
      <c r="AD24" s="331"/>
      <c r="AE24" s="331"/>
      <c r="AF24" s="16" t="s">
        <v>73</v>
      </c>
      <c r="AG24" s="331" t="str">
        <f>IF(入力!W9="","",入力!W9)</f>
        <v>0072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4"/>
      <c r="AU24" s="332" t="s">
        <v>47</v>
      </c>
      <c r="AV24" s="331"/>
      <c r="AW24" s="331"/>
      <c r="AX24" s="17" t="s">
        <v>74</v>
      </c>
      <c r="AY24" s="331" t="str">
        <f>IF(入力!AL9="","",入力!AL9)</f>
        <v>047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77" t="s">
        <v>78</v>
      </c>
      <c r="D25" s="327"/>
      <c r="E25" s="327"/>
      <c r="F25" s="327"/>
      <c r="G25" s="378"/>
      <c r="H25" s="339" t="str">
        <f>IF(入力!C10="","",入力!C10&amp;"　"&amp;入力!E10)</f>
        <v>仲村　優樹</v>
      </c>
      <c r="I25" s="340"/>
      <c r="J25" s="340"/>
      <c r="K25" s="340"/>
      <c r="L25" s="340"/>
      <c r="M25" s="340"/>
      <c r="N25" s="340"/>
      <c r="O25" s="340"/>
      <c r="P25" s="340"/>
      <c r="Q25" s="341"/>
      <c r="R25" s="327"/>
      <c r="S25" s="327"/>
      <c r="T25" s="379"/>
      <c r="U25" s="380"/>
      <c r="V25" s="381"/>
      <c r="W25" s="342"/>
      <c r="X25" s="342"/>
      <c r="Y25" s="342"/>
      <c r="Z25" s="352" t="str">
        <f>IF(入力!P10="","",入力!P10)</f>
        <v>船橋市三山1-41-1-504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27"/>
      <c r="AV25" s="327"/>
      <c r="AW25" s="327"/>
      <c r="AX25" s="355" t="str">
        <f>IF(入力!AK10="","",入力!AK10)</f>
        <v>476</v>
      </c>
      <c r="AY25" s="327"/>
      <c r="AZ25" s="327"/>
      <c r="BA25" s="327"/>
      <c r="BB25" s="19" t="s">
        <v>76</v>
      </c>
      <c r="BC25" s="327" t="str">
        <f>IF(入力!AP10="","",入力!AP10)</f>
        <v>2752</v>
      </c>
      <c r="BD25" s="327"/>
      <c r="BE25" s="327"/>
      <c r="BF25" s="351"/>
    </row>
    <row r="26" spans="3:58" ht="12" customHeight="1">
      <c r="C26" s="374" t="s">
        <v>71</v>
      </c>
      <c r="D26" s="375"/>
      <c r="E26" s="375"/>
      <c r="F26" s="375"/>
      <c r="G26" s="376"/>
      <c r="H26" s="371" t="str">
        <f>IF(入力!C11="","",入力!C11&amp;"　"&amp;入力!E11)</f>
        <v>ナカムラ　マリコ</v>
      </c>
      <c r="I26" s="331"/>
      <c r="J26" s="331"/>
      <c r="K26" s="331"/>
      <c r="L26" s="331"/>
      <c r="M26" s="331"/>
      <c r="N26" s="331"/>
      <c r="O26" s="331"/>
      <c r="P26" s="331"/>
      <c r="Q26" s="344"/>
      <c r="R26" s="332" t="s">
        <v>45</v>
      </c>
      <c r="S26" s="331"/>
      <c r="T26" s="345" t="str">
        <f>IF(入力!AT11="","",入力!AT11)</f>
        <v>42歳</v>
      </c>
      <c r="U26" s="346"/>
      <c r="V26" s="347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>274</v>
      </c>
      <c r="AC26" s="331"/>
      <c r="AD26" s="331"/>
      <c r="AE26" s="331"/>
      <c r="AF26" s="16" t="s">
        <v>73</v>
      </c>
      <c r="AG26" s="331" t="str">
        <f>IF(入力!W11="","",入力!W11)</f>
        <v>0072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4"/>
      <c r="AU26" s="332" t="s">
        <v>47</v>
      </c>
      <c r="AV26" s="331"/>
      <c r="AW26" s="331"/>
      <c r="AX26" s="17" t="s">
        <v>74</v>
      </c>
      <c r="AY26" s="331" t="str">
        <f>IF(入力!AL11="","",入力!AL11)</f>
        <v>047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77" t="s">
        <v>79</v>
      </c>
      <c r="D27" s="327"/>
      <c r="E27" s="327"/>
      <c r="F27" s="327"/>
      <c r="G27" s="378"/>
      <c r="H27" s="339" t="str">
        <f>IF(入力!C12="","",入力!C12&amp;"　"&amp;入力!E12)</f>
        <v>仲村　麻里子</v>
      </c>
      <c r="I27" s="340"/>
      <c r="J27" s="340"/>
      <c r="K27" s="340"/>
      <c r="L27" s="340"/>
      <c r="M27" s="340"/>
      <c r="N27" s="340"/>
      <c r="O27" s="340"/>
      <c r="P27" s="340"/>
      <c r="Q27" s="341"/>
      <c r="R27" s="327"/>
      <c r="S27" s="327"/>
      <c r="T27" s="379"/>
      <c r="U27" s="380"/>
      <c r="V27" s="381"/>
      <c r="W27" s="342"/>
      <c r="X27" s="342"/>
      <c r="Y27" s="342"/>
      <c r="Z27" s="352" t="str">
        <f>IF(入力!P12="","",入力!P12)</f>
        <v>船橋市三山1-41-1-504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27"/>
      <c r="AV27" s="327"/>
      <c r="AW27" s="327"/>
      <c r="AX27" s="355" t="str">
        <f>IF(入力!AK12="","",入力!AK12)</f>
        <v>476</v>
      </c>
      <c r="AY27" s="327"/>
      <c r="AZ27" s="327"/>
      <c r="BA27" s="327"/>
      <c r="BB27" s="19" t="s">
        <v>76</v>
      </c>
      <c r="BC27" s="327" t="str">
        <f>IF(入力!AP12="","",入力!AP12)</f>
        <v>2752</v>
      </c>
      <c r="BD27" s="327"/>
      <c r="BE27" s="327"/>
      <c r="BF27" s="351"/>
    </row>
    <row r="28" spans="3:58" ht="12" customHeight="1">
      <c r="C28" s="374" t="s">
        <v>71</v>
      </c>
      <c r="D28" s="375"/>
      <c r="E28" s="375"/>
      <c r="F28" s="375"/>
      <c r="G28" s="376"/>
      <c r="H28" s="371" t="str">
        <f>IF(入力!C15="","",入力!C15&amp;"　"&amp;入力!E15)</f>
        <v>クサカ　カズコ</v>
      </c>
      <c r="I28" s="331"/>
      <c r="J28" s="331"/>
      <c r="K28" s="331"/>
      <c r="L28" s="331"/>
      <c r="M28" s="331"/>
      <c r="N28" s="331"/>
      <c r="O28" s="331"/>
      <c r="P28" s="331"/>
      <c r="Q28" s="344"/>
      <c r="R28" s="332" t="s">
        <v>45</v>
      </c>
      <c r="S28" s="331"/>
      <c r="T28" s="345" t="str">
        <f>IF(入力!AT15="","",入力!AT15)</f>
        <v/>
      </c>
      <c r="U28" s="346"/>
      <c r="V28" s="347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274</v>
      </c>
      <c r="AC28" s="331"/>
      <c r="AD28" s="331"/>
      <c r="AE28" s="331"/>
      <c r="AF28" s="16" t="s">
        <v>73</v>
      </c>
      <c r="AG28" s="331" t="str">
        <f>IF(入力!W15="","",入力!W15)</f>
        <v>0073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4"/>
      <c r="AU28" s="332" t="s">
        <v>47</v>
      </c>
      <c r="AV28" s="331"/>
      <c r="AW28" s="331"/>
      <c r="AX28" s="17" t="s">
        <v>74</v>
      </c>
      <c r="AY28" s="331" t="str">
        <f>IF(入力!AL15="","",入力!AL15)</f>
        <v>047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72" t="s">
        <v>49</v>
      </c>
      <c r="D29" s="333"/>
      <c r="E29" s="333"/>
      <c r="F29" s="333"/>
      <c r="G29" s="373"/>
      <c r="H29" s="356" t="str">
        <f>IF(入力!C16="","",入力!C16&amp;"　"&amp;入力!E16)</f>
        <v>日下　かず子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3"/>
      <c r="S29" s="333"/>
      <c r="T29" s="348"/>
      <c r="U29" s="349"/>
      <c r="V29" s="350"/>
      <c r="W29" s="343"/>
      <c r="X29" s="343"/>
      <c r="Y29" s="343"/>
      <c r="Z29" s="334" t="str">
        <f>IF(入力!P16="","",入力!P16)</f>
        <v>船橋市田喜野井1-35-9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477</v>
      </c>
      <c r="AY29" s="333"/>
      <c r="AZ29" s="333"/>
      <c r="BA29" s="333"/>
      <c r="BB29" s="73" t="s">
        <v>76</v>
      </c>
      <c r="BC29" s="333" t="str">
        <f>IF(入力!AP16="","",入力!AP16)</f>
        <v>7289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セキ　アン
関　あん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 t="str">
        <f>IF(入力!G25="","",入力!G25)</f>
        <v>5年</v>
      </c>
      <c r="R34" s="300"/>
      <c r="S34" s="301"/>
      <c r="T34" s="305" t="str">
        <f>IF(入力!I25="","",入力!I25)</f>
        <v>船橋市立三山小学校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519020063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155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キシモト　リナ
岸本　莉奈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 t="str">
        <f>IF(入力!G27="","",入力!G27)</f>
        <v>5年</v>
      </c>
      <c r="R36" s="300"/>
      <c r="S36" s="301"/>
      <c r="T36" s="305" t="str">
        <f>IF(入力!I27="","",入力!I27)</f>
        <v>船橋市立飯山満小学校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519020087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151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ハラ　カオル
原　歌織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 t="str">
        <f>IF(入力!G29="","",入力!G29)</f>
        <v>5年</v>
      </c>
      <c r="R38" s="300"/>
      <c r="S38" s="301"/>
      <c r="T38" s="305" t="str">
        <f>IF(入力!I29="","",入力!I29)</f>
        <v>船橋市立薬円台小学校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519020070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139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タナカ　アオイ
田中　葵彩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 t="str">
        <f>IF(入力!G31="","",入力!G31)</f>
        <v>5年</v>
      </c>
      <c r="R40" s="300"/>
      <c r="S40" s="301"/>
      <c r="T40" s="305" t="str">
        <f>IF(入力!I31="","",入力!I31)</f>
        <v>船橋市立飯山満小学校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519878978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158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ヤゲタ　リオ
谷下田　璃桜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 t="str">
        <f>IF(入力!G33="","",入力!G33)</f>
        <v>4年</v>
      </c>
      <c r="R42" s="300"/>
      <c r="S42" s="301"/>
      <c r="T42" s="305" t="str">
        <f>IF(入力!I33="","",入力!I33)</f>
        <v>船橋市立二宮小学校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518912321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153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エバト　ミツキ
江波戸　美月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 t="str">
        <f>IF(入力!G35="","",入力!G35)</f>
        <v>4年</v>
      </c>
      <c r="R44" s="300"/>
      <c r="S44" s="301"/>
      <c r="T44" s="305" t="str">
        <f>IF(入力!I35="","",入力!I35)</f>
        <v>船橋市立飯山満小学校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519020094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151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シノハラ　チユ
篠原　千優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 t="str">
        <f>IF(入力!G37="","",入力!G37)</f>
        <v>4年</v>
      </c>
      <c r="R46" s="300"/>
      <c r="S46" s="301"/>
      <c r="T46" s="305" t="str">
        <f>IF(入力!I37="","",入力!I37)</f>
        <v>船橋市立田喜野井小学校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521500812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156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 t="str">
        <f>IF(入力!B39="","",入力!B39)</f>
        <v/>
      </c>
      <c r="D48" s="288"/>
      <c r="E48" s="289"/>
      <c r="F48" s="293" t="str">
        <f>IF(入力!C40="","",入力!C39&amp;"　"&amp;入力!E39&amp;"
"&amp;入力!C40&amp;"　"&amp;入力!E40)</f>
        <v/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 t="str">
        <f>IF(入力!G39="","",入力!G39)</f>
        <v/>
      </c>
      <c r="R48" s="300"/>
      <c r="S48" s="301"/>
      <c r="T48" s="305" t="str">
        <f>IF(入力!I39="","",入力!I39)</f>
        <v/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 t="str">
        <f>IF(入力!M39="","",入力!M39)</f>
        <v/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 t="str">
        <f>IF(入力!P39="","",入力!P39)</f>
        <v/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 t="str">
        <f>IF(入力!B41="","",入力!B41)</f>
        <v/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 t="str">
        <f>IF(入力!B43="","",入力!B43)</f>
        <v/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 t="str">
        <f>IF(入力!B45="","",入力!B45)</f>
        <v/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5" customHeight="1">
      <c r="A2" s="269" t="s">
        <v>0</v>
      </c>
      <c r="B2" s="269"/>
      <c r="C2" s="280" t="str">
        <f>IF(入力!C3="","",入力!C3)</f>
        <v>タッキー６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433625841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日下　かず子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507306028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217584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69" t="s">
        <v>19</v>
      </c>
      <c r="B9" s="269"/>
      <c r="C9" s="270" t="str">
        <f>IF(入力!C10="","",入力!C10&amp;"　"&amp;入力!E10)</f>
        <v>仲村　優樹</v>
      </c>
      <c r="D9" s="271"/>
      <c r="E9" s="271"/>
      <c r="F9" s="271"/>
      <c r="G9" s="277">
        <f>IF(入力!G9="","",入力!G9)</f>
        <v>512947514</v>
      </c>
      <c r="H9" s="277"/>
      <c r="I9" s="277"/>
      <c r="J9" s="277">
        <f>IF(入力!J9="","",入力!J9)</f>
        <v>282192</v>
      </c>
      <c r="K9" s="277"/>
      <c r="L9" s="277"/>
      <c r="M9" s="277" t="str">
        <f>IF(入力!M9="","",入力!M9)</f>
        <v/>
      </c>
      <c r="N9" s="277"/>
      <c r="O9" s="277"/>
    </row>
    <row r="10" spans="1:15" ht="14.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69" t="s">
        <v>20</v>
      </c>
      <c r="B11" s="269"/>
      <c r="C11" s="270" t="str">
        <f>IF(入力!C12="","",入力!C12&amp;"　"&amp;入力!E12)</f>
        <v>仲村　麻里子</v>
      </c>
      <c r="D11" s="271"/>
      <c r="E11" s="271"/>
      <c r="F11" s="271"/>
      <c r="G11" s="277">
        <f>IF(入力!G11="","",入力!G11)</f>
        <v>514809133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日下　かず子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69" t="s">
        <v>6</v>
      </c>
      <c r="B17" s="269"/>
      <c r="C17" s="280" t="str">
        <f>IF(入力!C17="","",入力!C17&amp;"　"&amp;入力!E17)</f>
        <v>船橋市田喜野井1-35-9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5" customHeight="1">
      <c r="A19" s="269" t="s">
        <v>7</v>
      </c>
      <c r="B19" s="269"/>
      <c r="C19" s="280" t="str">
        <f>IF(入力!C19="","",入力!C19&amp;"　"&amp;入力!E19)</f>
        <v>047-477-7289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5" customHeight="1">
      <c r="A21" s="269" t="s">
        <v>8</v>
      </c>
      <c r="B21" s="269"/>
      <c r="C21" s="280" t="str">
        <f>IF(入力!C21="","",入力!C21&amp;"－"&amp;入力!E21&amp;"－"&amp;入力!G21)</f>
        <v>80－3418－6712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関　あん</v>
      </c>
      <c r="D25" s="271"/>
      <c r="E25" s="271"/>
      <c r="F25" s="271"/>
      <c r="G25" s="269" t="str">
        <f>IF(入力!G25="","",入力!G25)</f>
        <v>5年</v>
      </c>
      <c r="H25" s="269" t="str">
        <f>IF(入力!H25="","",入力!H25)</f>
        <v/>
      </c>
      <c r="I25" s="269" t="str">
        <f>IF(入力!I25="","",入力!I25)</f>
        <v>船橋市立三山小学校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519020063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岸本　莉奈</v>
      </c>
      <c r="D27" s="271"/>
      <c r="E27" s="271"/>
      <c r="F27" s="271"/>
      <c r="G27" s="269" t="str">
        <f>IF(入力!G27="","",入力!G27)</f>
        <v>5年</v>
      </c>
      <c r="H27" s="269" t="str">
        <f>IF(入力!H27="","",入力!H27)</f>
        <v/>
      </c>
      <c r="I27" s="269" t="str">
        <f>IF(入力!I27="","",入力!I27)</f>
        <v>船橋市立飯山満小学校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519020087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原　歌織</v>
      </c>
      <c r="D29" s="271"/>
      <c r="E29" s="271"/>
      <c r="F29" s="271"/>
      <c r="G29" s="269" t="str">
        <f>IF(入力!G29="","",入力!G29)</f>
        <v>5年</v>
      </c>
      <c r="H29" s="269" t="str">
        <f>IF(入力!H29="","",入力!H29)</f>
        <v/>
      </c>
      <c r="I29" s="269" t="str">
        <f>IF(入力!I29="","",入力!I29)</f>
        <v>船橋市立薬円台小学校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519020070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田中　葵彩</v>
      </c>
      <c r="D31" s="271"/>
      <c r="E31" s="271"/>
      <c r="F31" s="271"/>
      <c r="G31" s="269" t="str">
        <f>IF(入力!G31="","",入力!G31)</f>
        <v>5年</v>
      </c>
      <c r="H31" s="269" t="str">
        <f>IF(入力!H31="","",入力!H31)</f>
        <v/>
      </c>
      <c r="I31" s="269" t="str">
        <f>IF(入力!I31="","",入力!I31)</f>
        <v>船橋市立飯山満小学校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519878978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谷下田　璃桜</v>
      </c>
      <c r="D33" s="271"/>
      <c r="E33" s="271"/>
      <c r="F33" s="271"/>
      <c r="G33" s="269" t="str">
        <f>IF(入力!G33="","",入力!G33)</f>
        <v>4年</v>
      </c>
      <c r="H33" s="269" t="str">
        <f>IF(入力!H33="","",入力!H33)</f>
        <v/>
      </c>
      <c r="I33" s="269" t="str">
        <f>IF(入力!I33="","",入力!I33)</f>
        <v>船橋市立二宮小学校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518912321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江波戸　美月</v>
      </c>
      <c r="D35" s="271"/>
      <c r="E35" s="271"/>
      <c r="F35" s="271"/>
      <c r="G35" s="269" t="str">
        <f>IF(入力!G35="","",入力!G35)</f>
        <v>4年</v>
      </c>
      <c r="H35" s="269" t="str">
        <f>IF(入力!H35="","",入力!H35)</f>
        <v/>
      </c>
      <c r="I35" s="269" t="str">
        <f>IF(入力!I35="","",入力!I35)</f>
        <v>船橋市立飯山満小学校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519020094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篠原　千優</v>
      </c>
      <c r="D37" s="271"/>
      <c r="E37" s="271"/>
      <c r="F37" s="271"/>
      <c r="G37" s="269" t="str">
        <f>IF(入力!G37="","",入力!G37)</f>
        <v>4年</v>
      </c>
      <c r="H37" s="269" t="str">
        <f>IF(入力!H37="","",入力!H37)</f>
        <v/>
      </c>
      <c r="I37" s="269" t="str">
        <f>IF(入力!I37="","",入力!I37)</f>
        <v>船橋市立田喜野井小学校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521500812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 t="str">
        <f>IF(入力!B39="","",入力!B39)</f>
        <v/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5" customHeight="1">
      <c r="A2" s="269" t="s">
        <v>0</v>
      </c>
      <c r="B2" s="269"/>
      <c r="C2" s="280" t="str">
        <f>IF(入力!C3="","",入力!C3)</f>
        <v>タッキー６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433625841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日下　かず子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507306028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217584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69" t="s">
        <v>19</v>
      </c>
      <c r="B9" s="269"/>
      <c r="C9" s="270" t="str">
        <f>IF(入力!C10="","",入力!C10&amp;"　"&amp;入力!E10)</f>
        <v>仲村　優樹</v>
      </c>
      <c r="D9" s="271"/>
      <c r="E9" s="271"/>
      <c r="F9" s="271"/>
      <c r="G9" s="277">
        <f>IF(入力!G9="","",入力!G9)</f>
        <v>512947514</v>
      </c>
      <c r="H9" s="277"/>
      <c r="I9" s="277"/>
      <c r="J9" s="277">
        <f>IF(入力!J9="","",入力!J9)</f>
        <v>282192</v>
      </c>
      <c r="K9" s="277"/>
      <c r="L9" s="277"/>
      <c r="M9" s="277" t="str">
        <f>IF(入力!M9="","",入力!M9)</f>
        <v/>
      </c>
      <c r="N9" s="277"/>
      <c r="O9" s="277"/>
    </row>
    <row r="10" spans="1:15" ht="14.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69" t="s">
        <v>20</v>
      </c>
      <c r="B11" s="269"/>
      <c r="C11" s="270" t="str">
        <f>IF(入力!C12="","",入力!C12&amp;"　"&amp;入力!E12)</f>
        <v>仲村　麻里子</v>
      </c>
      <c r="D11" s="271"/>
      <c r="E11" s="271"/>
      <c r="F11" s="271"/>
      <c r="G11" s="277">
        <f>IF(入力!G11="","",入力!G11)</f>
        <v>514809133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日下　かず子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69" t="s">
        <v>6</v>
      </c>
      <c r="B17" s="269"/>
      <c r="C17" s="280" t="str">
        <f>IF(入力!C17="","",入力!C17&amp;"　"&amp;入力!E17)</f>
        <v>船橋市田喜野井1-35-9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5" customHeight="1">
      <c r="A19" s="269" t="s">
        <v>7</v>
      </c>
      <c r="B19" s="269"/>
      <c r="C19" s="280" t="str">
        <f>IF(入力!C19="","",入力!C19&amp;"　"&amp;入力!E19)</f>
        <v>047-477-7289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5" customHeight="1">
      <c r="A21" s="269" t="s">
        <v>8</v>
      </c>
      <c r="B21" s="269"/>
      <c r="C21" s="280" t="str">
        <f>IF(入力!C21="","",入力!C21&amp;"－"&amp;入力!E21&amp;"－"&amp;入力!G21)</f>
        <v>80－3418－6712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関　あん</v>
      </c>
      <c r="D25" s="271"/>
      <c r="E25" s="271"/>
      <c r="F25" s="271"/>
      <c r="G25" s="269" t="str">
        <f>IF(入力!G25="","",入力!G25)</f>
        <v>5年</v>
      </c>
      <c r="H25" s="269" t="str">
        <f>IF(入力!H25="","",入力!H25)</f>
        <v/>
      </c>
      <c r="I25" s="269" t="str">
        <f>IF(入力!I25="","",入力!I25)</f>
        <v>船橋市立三山小学校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519020063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岸本　莉奈</v>
      </c>
      <c r="D27" s="271"/>
      <c r="E27" s="271"/>
      <c r="F27" s="271"/>
      <c r="G27" s="269" t="str">
        <f>IF(入力!G27="","",入力!G27)</f>
        <v>5年</v>
      </c>
      <c r="H27" s="269" t="str">
        <f>IF(入力!H27="","",入力!H27)</f>
        <v/>
      </c>
      <c r="I27" s="269" t="str">
        <f>IF(入力!I27="","",入力!I27)</f>
        <v>船橋市立飯山満小学校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519020087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原　歌織</v>
      </c>
      <c r="D29" s="271"/>
      <c r="E29" s="271"/>
      <c r="F29" s="271"/>
      <c r="G29" s="269" t="str">
        <f>IF(入力!G29="","",入力!G29)</f>
        <v>5年</v>
      </c>
      <c r="H29" s="269" t="str">
        <f>IF(入力!H29="","",入力!H29)</f>
        <v/>
      </c>
      <c r="I29" s="269" t="str">
        <f>IF(入力!I29="","",入力!I29)</f>
        <v>船橋市立薬円台小学校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519020070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田中　葵彩</v>
      </c>
      <c r="D31" s="271"/>
      <c r="E31" s="271"/>
      <c r="F31" s="271"/>
      <c r="G31" s="269" t="str">
        <f>IF(入力!G31="","",入力!G31)</f>
        <v>5年</v>
      </c>
      <c r="H31" s="269" t="str">
        <f>IF(入力!H31="","",入力!H31)</f>
        <v/>
      </c>
      <c r="I31" s="269" t="str">
        <f>IF(入力!I31="","",入力!I31)</f>
        <v>船橋市立飯山満小学校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519878978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谷下田　璃桜</v>
      </c>
      <c r="D33" s="271"/>
      <c r="E33" s="271"/>
      <c r="F33" s="271"/>
      <c r="G33" s="269" t="str">
        <f>IF(入力!G33="","",入力!G33)</f>
        <v>4年</v>
      </c>
      <c r="H33" s="269" t="str">
        <f>IF(入力!H33="","",入力!H33)</f>
        <v/>
      </c>
      <c r="I33" s="269" t="str">
        <f>IF(入力!I33="","",入力!I33)</f>
        <v>船橋市立二宮小学校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518912321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江波戸　美月</v>
      </c>
      <c r="D35" s="271"/>
      <c r="E35" s="271"/>
      <c r="F35" s="271"/>
      <c r="G35" s="269" t="str">
        <f>IF(入力!G35="","",入力!G35)</f>
        <v>4年</v>
      </c>
      <c r="H35" s="269" t="str">
        <f>IF(入力!H35="","",入力!H35)</f>
        <v/>
      </c>
      <c r="I35" s="269" t="str">
        <f>IF(入力!I35="","",入力!I35)</f>
        <v>船橋市立飯山満小学校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519020094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篠原　千優</v>
      </c>
      <c r="D37" s="271"/>
      <c r="E37" s="271"/>
      <c r="F37" s="271"/>
      <c r="G37" s="269" t="str">
        <f>IF(入力!G37="","",入力!G37)</f>
        <v>4年</v>
      </c>
      <c r="H37" s="269" t="str">
        <f>IF(入力!H37="","",入力!H37)</f>
        <v/>
      </c>
      <c r="I37" s="269" t="str">
        <f>IF(入力!I37="","",入力!I37)</f>
        <v>船橋市立田喜野井小学校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521500812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 t="str">
        <f>IF(入力!B39="","",入力!B39)</f>
        <v/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9</v>
      </c>
      <c r="J5" s="449" t="str">
        <f>IF(入力!A55="","",入力!A55)</f>
        <v>「良いバレーボール選手である前に良い小学生であること」
バレーボールの技術はもちろんのこと、礼儀やマナー、感謝の気持ちを忘れない、遊ぶ時は全力で遊ぶ！等々
日々学び遊び、バレーボールを全力で楽しんでいるチームです。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タッキー６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薬円台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日下</v>
      </c>
      <c r="D16" s="33" t="str">
        <f>IF(入力!E8="","",入力!E8)</f>
        <v>かず子</v>
      </c>
      <c r="E16" s="33" t="str">
        <f>IF(入力!C7="","",入力!C7)</f>
        <v>クサカ</v>
      </c>
      <c r="F16" s="33" t="str">
        <f>IF(入力!E7="","",入力!E7)</f>
        <v>カズコ</v>
      </c>
      <c r="G16" s="33">
        <f>IF(入力!G7="","",入力!G7)</f>
        <v>507306028</v>
      </c>
      <c r="H16" s="33" t="str">
        <f>IF(入力!J7="","",入力!J7)</f>
        <v/>
      </c>
      <c r="I16" s="33">
        <f>IF(入力!M7="","",入力!M7)</f>
        <v>217584</v>
      </c>
      <c r="J16" s="33"/>
      <c r="K16" s="33"/>
      <c r="L16" s="33" t="str">
        <f>IF(入力!AT7="","",入力!AT7)</f>
        <v>79歳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0073</v>
      </c>
      <c r="T16" s="33" t="str">
        <f>IF(入力!P8="","",入力!P8)</f>
        <v>船橋市田喜野井1-35-9</v>
      </c>
      <c r="U16" s="33" t="str">
        <f>IF(入力!AL7="","",入力!AL7)</f>
        <v>047</v>
      </c>
      <c r="V16" s="33" t="str">
        <f>IF(入力!AK8="","",入力!AK8)</f>
        <v>477</v>
      </c>
      <c r="W16" s="33" t="str">
        <f>IF(入力!AP8="","",入力!AP8)</f>
        <v>7289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仲村</v>
      </c>
      <c r="D17" s="33" t="str">
        <f>IF(入力!E10="","",入力!E10)</f>
        <v>優樹</v>
      </c>
      <c r="E17" s="33" t="str">
        <f>IF(入力!C9="","",入力!C9)</f>
        <v>ナカムラ</v>
      </c>
      <c r="F17" s="33" t="str">
        <f>IF(入力!E9="","",入力!E9)</f>
        <v>ユウキ</v>
      </c>
      <c r="G17" s="33">
        <f>IF(入力!G9="","",入力!G9)</f>
        <v>512947514</v>
      </c>
      <c r="H17" s="33">
        <f>IF(入力!J9="","",入力!J9)</f>
        <v>282192</v>
      </c>
      <c r="I17" s="33" t="str">
        <f>IF(入力!M9="","",入力!M9)</f>
        <v/>
      </c>
      <c r="J17" s="33"/>
      <c r="K17" s="33"/>
      <c r="L17" s="33" t="str">
        <f>IF(入力!AT9="","",入力!AT9)</f>
        <v>42歳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0072</v>
      </c>
      <c r="T17" s="33" t="str">
        <f>IF(入力!P10="","",入力!P10)</f>
        <v>船橋市三山1-41-1-504</v>
      </c>
      <c r="U17" s="33" t="str">
        <f>IF(入力!AL9="","",入力!AL9)</f>
        <v>047</v>
      </c>
      <c r="V17" s="33" t="str">
        <f>IF(入力!AK10="","",入力!AK10)</f>
        <v>476</v>
      </c>
      <c r="W17" s="33" t="str">
        <f>IF(入力!AP10="","",入力!AP10)</f>
        <v>2752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>42歳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0072</v>
      </c>
      <c r="T20" s="33" t="str">
        <f>IF(入力!P12="","",入力!P12)</f>
        <v>船橋市三山1-41-1-504</v>
      </c>
      <c r="U20" s="33" t="str">
        <f>IF(入力!AL11="","",入力!AL11)</f>
        <v>047</v>
      </c>
      <c r="V20" s="33" t="str">
        <f>IF(入力!AK12="","",入力!AK12)</f>
        <v>476</v>
      </c>
      <c r="W20" s="33" t="str">
        <f>IF(入力!AP12="","",入力!AP12)</f>
        <v>2752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80</v>
      </c>
      <c r="O22" s="33">
        <f>IF(入力!E21="","",入力!E21)</f>
        <v>3418</v>
      </c>
      <c r="P22" s="33">
        <f>IF(入力!G21="","",入力!G21)</f>
        <v>6712</v>
      </c>
      <c r="Q22" s="33"/>
      <c r="R22" s="33" t="str">
        <f>IF(入力!R15="","",入力!R15)</f>
        <v>274</v>
      </c>
      <c r="S22" s="33" t="str">
        <f>IF(入力!W15="","",入力!W15)</f>
        <v>0073</v>
      </c>
      <c r="T22" s="33" t="str">
        <f>IF(入力!P16="","",入力!P16)</f>
        <v>船橋市田喜野井1-35-9</v>
      </c>
      <c r="U22" s="33" t="str">
        <f>IF(入力!AL15="","",入力!AL15)</f>
        <v>047</v>
      </c>
      <c r="V22" s="33" t="str">
        <f>IF(入力!AK16="","",入力!AK16)</f>
        <v>477</v>
      </c>
      <c r="W22" s="33" t="str">
        <f>IF(入力!AP16="","",入力!AP16)</f>
        <v>7289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関</v>
      </c>
      <c r="D24" s="75" t="str">
        <f>VLOOKUP($B$51,$A$53:$F$352,4)</f>
        <v>あん</v>
      </c>
      <c r="E24" s="75" t="str">
        <f>VLOOKUP($B$51,$A$53:$F$352,5)</f>
        <v>セキ</v>
      </c>
      <c r="F24" s="75" t="str">
        <f>VLOOKUP($B$51,$A$53:$F$352,6)</f>
        <v>アン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関</v>
      </c>
      <c r="D53" s="33" t="str">
        <f>IF(入力!E26="","",入力!E26)</f>
        <v>あん</v>
      </c>
      <c r="E53" s="33" t="str">
        <f>IF(入力!C25="","",入力!C25)</f>
        <v>セキ</v>
      </c>
      <c r="F53" s="33" t="str">
        <f>IF(入力!E25="","",入力!E25)</f>
        <v>アン</v>
      </c>
      <c r="G53" s="33">
        <f>IF(入力!M25="","",入力!M25)</f>
        <v>519020063</v>
      </c>
      <c r="H53" s="33" t="str">
        <f>IF(入力!I25="","",入力!I25)</f>
        <v>船橋市立三山小学校</v>
      </c>
      <c r="I53" s="33" t="str">
        <f>IF(入力!G25="","",入力!G25)</f>
        <v>5年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岸本</v>
      </c>
      <c r="D54" s="33" t="str">
        <f>IF(入力!E28="","",入力!E28)</f>
        <v>莉奈</v>
      </c>
      <c r="E54" s="33" t="str">
        <f>IF(入力!C27="","",入力!C27)</f>
        <v>キシモト</v>
      </c>
      <c r="F54" s="33" t="str">
        <f>IF(入力!E27="","",入力!E27)</f>
        <v>リナ</v>
      </c>
      <c r="G54" s="33">
        <f>IF(入力!M27="","",入力!M27)</f>
        <v>519020087</v>
      </c>
      <c r="H54" s="33" t="str">
        <f>IF(入力!I27="","",入力!I27)</f>
        <v>船橋市立飯山満小学校</v>
      </c>
      <c r="I54" s="33" t="str">
        <f>IF(入力!G27="","",入力!G27)</f>
        <v>5年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原</v>
      </c>
      <c r="D55" s="33" t="str">
        <f>IF(入力!E30="","",入力!E30)</f>
        <v>歌織</v>
      </c>
      <c r="E55" s="33" t="str">
        <f>IF(入力!C29="","",入力!C29)</f>
        <v>ハラ</v>
      </c>
      <c r="F55" s="33" t="str">
        <f>IF(入力!E29="","",入力!E29)</f>
        <v>カオル</v>
      </c>
      <c r="G55" s="33">
        <f>IF(入力!M29="","",入力!M29)</f>
        <v>519020070</v>
      </c>
      <c r="H55" s="33" t="str">
        <f>IF(入力!I29="","",入力!I29)</f>
        <v>船橋市立薬円台小学校</v>
      </c>
      <c r="I55" s="33" t="str">
        <f>IF(入力!G29="","",入力!G29)</f>
        <v>5年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葵彩</v>
      </c>
      <c r="E56" s="33" t="str">
        <f>IF(入力!C31="","",入力!C31)</f>
        <v>タナカ</v>
      </c>
      <c r="F56" s="33" t="str">
        <f>IF(入力!E31="","",入力!E31)</f>
        <v>アオイ</v>
      </c>
      <c r="G56" s="33">
        <f>IF(入力!M31="","",入力!M31)</f>
        <v>519878978</v>
      </c>
      <c r="H56" s="33" t="str">
        <f>IF(入力!I31="","",入力!I31)</f>
        <v>船橋市立飯山満小学校</v>
      </c>
      <c r="I56" s="33" t="str">
        <f>IF(入力!G31="","",入力!G31)</f>
        <v>5年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谷下田</v>
      </c>
      <c r="D57" s="33" t="str">
        <f>IF(入力!E34="","",入力!E34)</f>
        <v>璃桜</v>
      </c>
      <c r="E57" s="33" t="str">
        <f>IF(入力!C33="","",入力!C33)</f>
        <v>ヤゲタ</v>
      </c>
      <c r="F57" s="33" t="str">
        <f>IF(入力!E33="","",入力!E33)</f>
        <v>リオ</v>
      </c>
      <c r="G57" s="33">
        <f>IF(入力!M33="","",入力!M33)</f>
        <v>518912321</v>
      </c>
      <c r="H57" s="33" t="str">
        <f>IF(入力!I33="","",入力!I33)</f>
        <v>船橋市立二宮小学校</v>
      </c>
      <c r="I57" s="33" t="str">
        <f>IF(入力!G33="","",入力!G33)</f>
        <v>4年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江波戸</v>
      </c>
      <c r="D58" s="33" t="str">
        <f>IF(入力!E36="","",入力!E36)</f>
        <v>美月</v>
      </c>
      <c r="E58" s="33" t="str">
        <f>IF(入力!C35="","",入力!C35)</f>
        <v>エバト</v>
      </c>
      <c r="F58" s="33" t="str">
        <f>IF(入力!E35="","",入力!E35)</f>
        <v>ミツキ</v>
      </c>
      <c r="G58" s="33">
        <f>IF(入力!M35="","",入力!M35)</f>
        <v>519020094</v>
      </c>
      <c r="H58" s="33" t="str">
        <f>IF(入力!I35="","",入力!I35)</f>
        <v>船橋市立飯山満小学校</v>
      </c>
      <c r="I58" s="33" t="str">
        <f>IF(入力!G35="","",入力!G35)</f>
        <v>4年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篠原</v>
      </c>
      <c r="D59" s="33" t="str">
        <f>IF(入力!E38="","",入力!E38)</f>
        <v>千優</v>
      </c>
      <c r="E59" s="33" t="str">
        <f>IF(入力!C37="","",入力!C37)</f>
        <v>シノハラ</v>
      </c>
      <c r="F59" s="33" t="str">
        <f>IF(入力!E37="","",入力!E37)</f>
        <v>チユ</v>
      </c>
      <c r="G59" s="33">
        <f>IF(入力!M37="","",入力!M37)</f>
        <v>521500812</v>
      </c>
      <c r="H59" s="33" t="str">
        <f>IF(入力!I37="","",入力!I37)</f>
        <v>船橋市立田喜野井小学校</v>
      </c>
      <c r="I59" s="33" t="str">
        <f>IF(入力!G37="","",入力!G37)</f>
        <v>4年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NEC-PCuser</cp:lastModifiedBy>
  <cp:lastPrinted>2016-05-09T15:17:35Z</cp:lastPrinted>
  <dcterms:created xsi:type="dcterms:W3CDTF">2014-04-05T09:56:00Z</dcterms:created>
  <dcterms:modified xsi:type="dcterms:W3CDTF">2022-01-27T02:47:09Z</dcterms:modified>
</cp:coreProperties>
</file>