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#D\バレー\１８年\"/>
    </mc:Choice>
  </mc:AlternateContent>
  <workbookProtection lockStructure="1"/>
  <bookViews>
    <workbookView xWindow="0" yWindow="0" windowWidth="25200" windowHeight="1176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<sst xmlns="http://schemas.openxmlformats.org/spreadsheetml/2006/main" count="426" uniqueCount="291">
  <si>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</si>
  <si>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</si>
  <si>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</si>
  <si>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</si>
  <si>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</si>
  <si>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</si>
  <si>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</si>
  <si>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</si>
  <si>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</si>
  <si>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</si>
  <si>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</si>
  <si>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</si>
  <si>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</si>
  <si>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</si>
  <si>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</si>
  <si>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</si>
  <si>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</si>
  <si>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</si>
  <si>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</si>
  <si>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</si>
  <si>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</si>
  <si>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</si>
  <si>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</si>
  <si>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</si>
  <si>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</si>
  <si>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</si>
  <si>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</si>
  <si>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</si>
  <si>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</si>
  <si>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</si>
  <si>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</si>
  <si>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</si>
  <si>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</si>
  <si>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</si>
  <si>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</si>
  <si>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</si>
  <si>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</si>
  <si>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</si>
  <si>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</si>
  <si>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</si>
  <si>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</si>
  <si>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</si>
  <si>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</si>
  <si>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</si>
  <si>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</si>
  <si>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</si>
  <si>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</si>
  <si>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</si>
  <si>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</si>
  <si>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</si>
  <si>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</si>
  <si>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</si>
  <si>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</si>
  <si>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</si>
  <si>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</si>
  <si>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</si>
  <si>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</si>
  <si>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</si>
  <si>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</si>
  <si>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</si>
  <si>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</si>
  <si>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</si>
  <si>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</si>
  <si>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</si>
  <si>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</si>
  <si>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</si>
  <si>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</si>
  <si>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</si>
  <si>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</si>
  <si>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</si>
  <si>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</si>
  <si>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</si>
  <si>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</si>
  <si>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</si>
  <si>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</si>
  <si>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</si>
  <si>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</si>
  <si>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</si>
  <si>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</si>
  <si>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</si>
  <si>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</si>
  <si>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</si>
  <si>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</si>
  <si>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</si>
  <si>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</si>
  <si>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</si>
  <si>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</si>
  <si>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</si>
  <si>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</si>
  <si>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</si>
  <si>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</si>
  <si>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</si>
  <si>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</si>
  <si>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</si>
  <si>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</si>
  <si>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</si>
  <si>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</si>
  <si>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</si>
  <si>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</si>
  <si>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</si>
  <si>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</si>
  <si>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</si>
  <si>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</si>
  <si>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</si>
  <si>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</si>
  <si>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</si>
  <si>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</si>
  <si>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</si>
  <si>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</si>
  <si>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</si>
  <si>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</si>
  <si>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</si>
  <si>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</si>
  <si>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</si>
  <si>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</si>
  <si>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</si>
  <si>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</si>
  <si>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</si>
  <si>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</si>
  <si>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</si>
  <si>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</si>
  <si>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</si>
  <si>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</si>
  <si>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</si>
  <si>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</si>
  <si>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</si>
  <si>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</si>
  <si>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</si>
  <si>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</si>
  <si>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</si>
  <si>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</si>
  <si>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</si>
  <si>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</si>
  <si>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</si>
  <si>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</si>
  <si>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</si>
  <si>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</si>
  <si>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</si>
  <si>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</si>
  <si>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</si>
  <si>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</si>
  <si>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</si>
  <si>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</si>
  <si>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</si>
  <si>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</si>
  <si>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</si>
  <si>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</si>
  <si>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</si>
  <si>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</si>
  <si>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</si>
  <si>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</si>
  <si>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</si>
  <si>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</si>
  <si>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</si>
  <si>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</si>
  <si>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</si>
  <si>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</si>
  <si>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</si>
  <si>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</si>
  <si>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</si>
  <si>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</si>
  <si>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</si>
  <si>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</si>
  <si>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</si>
  <si>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</si>
  <si>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</si>
  <si>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</si>
  <si>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</si>
  <si>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</si>
  <si>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</si>
  <si>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</si>
  <si>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</si>
  <si>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</si>
  <si>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</si>
  <si>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</si>
  <si>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</si>
  <si>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</si>
  <si>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</si>
  <si>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</si>
  <si>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</si>
  <si>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</si>
  <si>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</si>
  <si>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</si>
  <si>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</si>
  <si>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</si>
  <si>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</si>
  <si>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</si>
  <si>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</si>
  <si>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</si>
  <si>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</si>
  <si>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</si>
  <si>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</si>
  <si>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</si>
  <si>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</si>
  <si>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</si>
  <si>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</si>
  <si>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</si>
  <si>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若松台エンゼル</t>
    <rPh sb="0" eb="3">
      <t>ワカマツダイ</t>
    </rPh>
    <phoneticPr fontId="2"/>
  </si>
  <si>
    <t>都賀</t>
    <rPh sb="0" eb="2">
      <t>ツガ</t>
    </rPh>
    <phoneticPr fontId="2"/>
  </si>
  <si>
    <t>021061</t>
    <phoneticPr fontId="2"/>
  </si>
  <si>
    <t>0330445</t>
    <phoneticPr fontId="2"/>
  </si>
  <si>
    <t>021060</t>
    <phoneticPr fontId="2"/>
  </si>
  <si>
    <t>６年</t>
    <rPh sb="1" eb="2">
      <t>ネン</t>
    </rPh>
    <phoneticPr fontId="2"/>
  </si>
  <si>
    <t>湯通堂</t>
    <rPh sb="0" eb="3">
      <t>ユツウドウ</t>
    </rPh>
    <phoneticPr fontId="2"/>
  </si>
  <si>
    <t>塁</t>
    <rPh sb="0" eb="1">
      <t>ルイ</t>
    </rPh>
    <phoneticPr fontId="2"/>
  </si>
  <si>
    <t>千葉市立山王小学校</t>
    <rPh sb="0" eb="4">
      <t>チバシリツ</t>
    </rPh>
    <rPh sb="4" eb="6">
      <t>サンノウ</t>
    </rPh>
    <rPh sb="6" eb="9">
      <t>ショウガッコウ</t>
    </rPh>
    <phoneticPr fontId="2"/>
  </si>
  <si>
    <t>千葉県千葉市緑区誉田町1-846-3</t>
    <rPh sb="0" eb="3">
      <t>チバケン</t>
    </rPh>
    <rPh sb="3" eb="6">
      <t>チバシ</t>
    </rPh>
    <rPh sb="6" eb="8">
      <t>ミドリク</t>
    </rPh>
    <rPh sb="8" eb="11">
      <t>ホンダチョウ</t>
    </rPh>
    <phoneticPr fontId="2"/>
  </si>
  <si>
    <t>〒</t>
    <phoneticPr fontId="2"/>
  </si>
  <si>
    <t>266</t>
    <phoneticPr fontId="2"/>
  </si>
  <si>
    <t>0005</t>
    <phoneticPr fontId="2"/>
  </si>
  <si>
    <t>043</t>
    <phoneticPr fontId="2"/>
  </si>
  <si>
    <t>292</t>
    <phoneticPr fontId="2"/>
  </si>
  <si>
    <t>2807</t>
    <phoneticPr fontId="2"/>
  </si>
  <si>
    <t>090</t>
    <phoneticPr fontId="2"/>
  </si>
  <si>
    <t>保志</t>
    <rPh sb="0" eb="2">
      <t>ホシ</t>
    </rPh>
    <phoneticPr fontId="2"/>
  </si>
  <si>
    <t>靏田</t>
    <rPh sb="0" eb="2">
      <t>ツルタ</t>
    </rPh>
    <phoneticPr fontId="2"/>
  </si>
  <si>
    <t>斉藤</t>
    <rPh sb="0" eb="2">
      <t>サイトウ</t>
    </rPh>
    <phoneticPr fontId="2"/>
  </si>
  <si>
    <t>千優</t>
    <rPh sb="0" eb="2">
      <t>チヒロ</t>
    </rPh>
    <phoneticPr fontId="2"/>
  </si>
  <si>
    <t>瀧本</t>
    <rPh sb="0" eb="2">
      <t>タキモト</t>
    </rPh>
    <phoneticPr fontId="2"/>
  </si>
  <si>
    <t>彩恵</t>
    <rPh sb="0" eb="2">
      <t>アヤエ</t>
    </rPh>
    <phoneticPr fontId="2"/>
  </si>
  <si>
    <t>タキモト</t>
    <phoneticPr fontId="2"/>
  </si>
  <si>
    <t>五十嵐</t>
    <rPh sb="0" eb="3">
      <t>イガラシ</t>
    </rPh>
    <phoneticPr fontId="2"/>
  </si>
  <si>
    <t>みちる</t>
    <phoneticPr fontId="2"/>
  </si>
  <si>
    <t>年永</t>
    <rPh sb="0" eb="2">
      <t>トシナガ</t>
    </rPh>
    <phoneticPr fontId="2"/>
  </si>
  <si>
    <t>莉瑠</t>
    <rPh sb="0" eb="1">
      <t>リ</t>
    </rPh>
    <rPh sb="1" eb="2">
      <t>ル</t>
    </rPh>
    <phoneticPr fontId="2"/>
  </si>
  <si>
    <t>５年</t>
    <rPh sb="1" eb="2">
      <t>ネン</t>
    </rPh>
    <phoneticPr fontId="2"/>
  </si>
  <si>
    <t>４年</t>
    <rPh sb="1" eb="2">
      <t>ネン</t>
    </rPh>
    <phoneticPr fontId="2"/>
  </si>
  <si>
    <t>浜松</t>
    <rPh sb="0" eb="2">
      <t>ハママツ</t>
    </rPh>
    <phoneticPr fontId="2"/>
  </si>
  <si>
    <t>佐藤</t>
    <rPh sb="0" eb="2">
      <t>サトウ</t>
    </rPh>
    <phoneticPr fontId="2"/>
  </si>
  <si>
    <t>緋南</t>
    <rPh sb="0" eb="1">
      <t>ヒ</t>
    </rPh>
    <rPh sb="1" eb="2">
      <t>ナン</t>
    </rPh>
    <phoneticPr fontId="2"/>
  </si>
  <si>
    <t>若松小学校</t>
    <rPh sb="0" eb="2">
      <t>ワカマツ</t>
    </rPh>
    <rPh sb="2" eb="5">
      <t>ショウガッコウ</t>
    </rPh>
    <phoneticPr fontId="2"/>
  </si>
  <si>
    <t>若松台小学校</t>
    <rPh sb="0" eb="6">
      <t>ワカマツダイショウガッコウ</t>
    </rPh>
    <phoneticPr fontId="2"/>
  </si>
  <si>
    <t>市原市立京葉小学校</t>
    <rPh sb="0" eb="4">
      <t>イチハラシリツ</t>
    </rPh>
    <rPh sb="4" eb="6">
      <t>ケイヨウ</t>
    </rPh>
    <rPh sb="6" eb="9">
      <t>ショウガッコウ</t>
    </rPh>
    <phoneticPr fontId="1"/>
  </si>
  <si>
    <t>〒</t>
    <phoneticPr fontId="2"/>
  </si>
  <si>
    <t>290</t>
    <phoneticPr fontId="2"/>
  </si>
  <si>
    <t>―</t>
    <phoneticPr fontId="2"/>
  </si>
  <si>
    <t>0035</t>
    <phoneticPr fontId="2"/>
  </si>
  <si>
    <t>（</t>
    <phoneticPr fontId="2"/>
  </si>
  <si>
    <t>0436</t>
    <phoneticPr fontId="2"/>
  </si>
  <si>
    <t>）</t>
    <phoneticPr fontId="2"/>
  </si>
  <si>
    <t>市原市松ヶ島2-19-31</t>
    <rPh sb="0" eb="2">
      <t>イチハラ</t>
    </rPh>
    <rPh sb="2" eb="3">
      <t>シ</t>
    </rPh>
    <rPh sb="3" eb="6">
      <t>マツガシマ</t>
    </rPh>
    <phoneticPr fontId="2"/>
  </si>
  <si>
    <t>25</t>
    <phoneticPr fontId="2"/>
  </si>
  <si>
    <t>―</t>
    <phoneticPr fontId="2"/>
  </si>
  <si>
    <t>5720</t>
    <phoneticPr fontId="2"/>
  </si>
  <si>
    <t>264</t>
    <phoneticPr fontId="2"/>
  </si>
  <si>
    <t>0021</t>
    <phoneticPr fontId="2"/>
  </si>
  <si>
    <t>043</t>
    <phoneticPr fontId="2"/>
  </si>
  <si>
    <t>千葉市若葉区若松町73-19</t>
    <rPh sb="0" eb="2">
      <t>チバ</t>
    </rPh>
    <rPh sb="2" eb="3">
      <t>シ</t>
    </rPh>
    <rPh sb="3" eb="6">
      <t>ワカバク</t>
    </rPh>
    <rPh sb="6" eb="8">
      <t>ワカマツ</t>
    </rPh>
    <rPh sb="8" eb="9">
      <t>チョウ</t>
    </rPh>
    <phoneticPr fontId="2"/>
  </si>
  <si>
    <t>232</t>
    <phoneticPr fontId="2"/>
  </si>
  <si>
    <t>―</t>
    <phoneticPr fontId="2"/>
  </si>
  <si>
    <t>9247</t>
    <phoneticPr fontId="2"/>
  </si>
  <si>
    <t>若葉区</t>
    <rPh sb="0" eb="3">
      <t>ワカバク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</si>
  <si>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総武本線</t>
    </r>
    <rPh sb="2" eb="4">
      <t>ソウブ</t>
    </rPh>
    <rPh sb="4" eb="6">
      <t>ホンセン</t>
    </rPh>
    <phoneticPr fontId="2"/>
  </si>
  <si>
    <t>ｸﾛｷ</t>
    <phoneticPr fontId="2"/>
  </si>
  <si>
    <t>ﾋﾛﾕｷ</t>
    <phoneticPr fontId="2"/>
  </si>
  <si>
    <t>黒木</t>
    <rPh sb="0" eb="2">
      <t>クロキ</t>
    </rPh>
    <phoneticPr fontId="2"/>
  </si>
  <si>
    <t>博之</t>
    <rPh sb="0" eb="2">
      <t>ヒロユキ</t>
    </rPh>
    <phoneticPr fontId="2"/>
  </si>
  <si>
    <t>ｻﾝﾉﾍ</t>
    <phoneticPr fontId="2"/>
  </si>
  <si>
    <t>ﾏｻﾕｷ</t>
    <phoneticPr fontId="2"/>
  </si>
  <si>
    <t>三戸</t>
    <rPh sb="0" eb="2">
      <t>サンノヘ</t>
    </rPh>
    <phoneticPr fontId="2"/>
  </si>
  <si>
    <t>昌幸</t>
    <rPh sb="0" eb="2">
      <t>マサユキ</t>
    </rPh>
    <phoneticPr fontId="2"/>
  </si>
  <si>
    <t>ﾊﾔｼ</t>
    <phoneticPr fontId="2"/>
  </si>
  <si>
    <t>ﾄﾓｱｷ</t>
    <phoneticPr fontId="2"/>
  </si>
  <si>
    <t>林</t>
    <rPh sb="0" eb="1">
      <t>ハヤシ</t>
    </rPh>
    <phoneticPr fontId="2"/>
  </si>
  <si>
    <t>知明</t>
    <rPh sb="0" eb="2">
      <t>トモアキ</t>
    </rPh>
    <phoneticPr fontId="2"/>
  </si>
  <si>
    <t>ｸﾛｷ</t>
    <phoneticPr fontId="2"/>
  </si>
  <si>
    <t>ﾋﾛﾕｷ</t>
    <phoneticPr fontId="2"/>
  </si>
  <si>
    <t>ﾕﾂﾄﾞｳ</t>
    <phoneticPr fontId="2"/>
  </si>
  <si>
    <t>ﾙｲ</t>
    <phoneticPr fontId="2"/>
  </si>
  <si>
    <t>ﾎｼ</t>
  </si>
  <si>
    <t>ﾅﾐｴ</t>
  </si>
  <si>
    <t>ｳﾗﾗ</t>
  </si>
  <si>
    <t>ｻｲﾄｳ</t>
  </si>
  <si>
    <t>ﾁﾋﾛ</t>
  </si>
  <si>
    <t>ｲｶﾞﾗｼ</t>
  </si>
  <si>
    <t>ﾐﾁﾙ</t>
  </si>
  <si>
    <t>ﾄｼﾅｶﾞ</t>
  </si>
  <si>
    <t>ﾘﾙ</t>
  </si>
  <si>
    <t>ﾊﾏﾏﾂ</t>
    <phoneticPr fontId="2"/>
  </si>
  <si>
    <t>ﾘﾝ</t>
    <phoneticPr fontId="2"/>
  </si>
  <si>
    <t>ﾋﾅ</t>
    <phoneticPr fontId="2"/>
  </si>
  <si>
    <t>ｻﾄｳ</t>
    <phoneticPr fontId="2"/>
  </si>
  <si>
    <t>ﾜｶﾏﾂﾀﾞｲｴﾝｾﾞﾙ</t>
    <phoneticPr fontId="2"/>
  </si>
  <si>
    <t>ｱﾔｴ</t>
    <phoneticPr fontId="2"/>
  </si>
  <si>
    <t>奈美江</t>
    <rPh sb="0" eb="3">
      <t>ナミエ</t>
    </rPh>
    <phoneticPr fontId="2"/>
  </si>
  <si>
    <t>八街市立二州小学校</t>
    <rPh sb="0" eb="4">
      <t>ヤチマタシリツ</t>
    </rPh>
    <rPh sb="4" eb="5">
      <t>ニ</t>
    </rPh>
    <rPh sb="5" eb="6">
      <t>ス</t>
    </rPh>
    <rPh sb="6" eb="9">
      <t>ショウガッコウ</t>
    </rPh>
    <phoneticPr fontId="1"/>
  </si>
  <si>
    <t>①</t>
    <phoneticPr fontId="2"/>
  </si>
  <si>
    <t>ﾂﾙﾀﾞ</t>
    <phoneticPr fontId="2"/>
  </si>
  <si>
    <t>うらら</t>
    <phoneticPr fontId="2"/>
  </si>
  <si>
    <t>凜</t>
    <rPh sb="0" eb="1">
      <t>リン</t>
    </rPh>
    <phoneticPr fontId="2"/>
  </si>
  <si>
    <t>北東支部　若松台エンゼルです。
県大会に向け、練習頑張ってきました！チーム一丸となって、一試合、一試合戦い、目標は高く「ベスト8」を目指します！
子供達の元気一杯のプレーを見てください！</t>
    <rPh sb="0" eb="2">
      <t>ホクトウ</t>
    </rPh>
    <rPh sb="2" eb="4">
      <t>シブ</t>
    </rPh>
    <rPh sb="5" eb="7">
      <t>ワカマツ</t>
    </rPh>
    <rPh sb="7" eb="8">
      <t>ダイ</t>
    </rPh>
    <rPh sb="16" eb="17">
      <t>ケン</t>
    </rPh>
    <rPh sb="17" eb="19">
      <t>タイカイ</t>
    </rPh>
    <rPh sb="20" eb="21">
      <t>ム</t>
    </rPh>
    <rPh sb="23" eb="25">
      <t>レンシュウ</t>
    </rPh>
    <rPh sb="25" eb="27">
      <t>ガンバ</t>
    </rPh>
    <rPh sb="37" eb="39">
      <t>イチガン</t>
    </rPh>
    <rPh sb="44" eb="47">
      <t>イッシアイ</t>
    </rPh>
    <rPh sb="48" eb="51">
      <t>イッシアイ</t>
    </rPh>
    <rPh sb="51" eb="52">
      <t>タタカ</t>
    </rPh>
    <rPh sb="54" eb="56">
      <t>モクヒョウ</t>
    </rPh>
    <rPh sb="57" eb="58">
      <t>タカ</t>
    </rPh>
    <rPh sb="66" eb="68">
      <t>メザ</t>
    </rPh>
    <rPh sb="73" eb="76">
      <t>コドモタチ</t>
    </rPh>
    <rPh sb="77" eb="79">
      <t>ゲンキ</t>
    </rPh>
    <rPh sb="79" eb="81">
      <t>イッパイ</t>
    </rPh>
    <rPh sb="86" eb="87">
      <t>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</si>
</sst>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485775</xdr:colOff>
      <xdr:row>3</xdr:row>
      <xdr:rowOff>133350</xdr:rowOff>
    </xdr:from>
    <xdr:to>
      <xdr:col>6</xdr:col>
      <xdr:colOff>657225</xdr:colOff>
      <xdr:row>24</xdr:row>
      <xdr:rowOff>9525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485775" y="666750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2" t="s">
        <v>183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</row>
    <row r="2" spans="1:51" ht="14.45" customHeight="1">
      <c r="A2" s="136" t="s">
        <v>189</v>
      </c>
      <c r="B2" s="137"/>
      <c r="C2" s="138" t="s">
        <v>282</v>
      </c>
      <c r="D2" s="139"/>
      <c r="E2" s="139"/>
      <c r="F2" s="139"/>
      <c r="G2" s="139"/>
      <c r="H2" s="139"/>
      <c r="I2" s="140"/>
      <c r="J2" s="113" t="s">
        <v>187</v>
      </c>
      <c r="K2" s="247"/>
      <c r="L2" s="247"/>
      <c r="M2" s="247"/>
      <c r="N2" s="247"/>
      <c r="O2" s="248"/>
      <c r="P2" s="113" t="s">
        <v>165</v>
      </c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7" t="s">
        <v>169</v>
      </c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3"/>
      <c r="AT2" s="54"/>
      <c r="AV2" s="43" t="s">
        <v>158</v>
      </c>
      <c r="AW2" t="s">
        <v>179</v>
      </c>
      <c r="AX2" t="s">
        <v>180</v>
      </c>
    </row>
    <row r="3" spans="1:51" ht="24" customHeight="1">
      <c r="A3" s="141" t="s">
        <v>190</v>
      </c>
      <c r="B3" s="142"/>
      <c r="C3" s="143" t="s">
        <v>197</v>
      </c>
      <c r="D3" s="144"/>
      <c r="E3" s="144"/>
      <c r="F3" s="144"/>
      <c r="G3" s="144"/>
      <c r="H3" s="144"/>
      <c r="I3" s="145"/>
      <c r="J3" s="244" t="s">
        <v>159</v>
      </c>
      <c r="K3" s="245"/>
      <c r="L3" s="245"/>
      <c r="M3" s="245"/>
      <c r="N3" s="245"/>
      <c r="O3" s="246"/>
      <c r="P3" s="115" t="s">
        <v>251</v>
      </c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75" t="s">
        <v>181</v>
      </c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6"/>
      <c r="AT3" s="55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6" t="s">
        <v>191</v>
      </c>
      <c r="B4" s="257"/>
      <c r="C4" s="249">
        <v>431717938</v>
      </c>
      <c r="D4" s="250"/>
      <c r="E4" s="250"/>
      <c r="F4" s="250"/>
      <c r="G4" s="250"/>
      <c r="H4" s="250"/>
      <c r="I4" s="251"/>
      <c r="J4" s="260" t="s">
        <v>185</v>
      </c>
      <c r="K4" s="261"/>
      <c r="L4" s="261"/>
      <c r="M4" s="261"/>
      <c r="N4" s="261"/>
      <c r="O4" s="262"/>
      <c r="P4" s="190" t="s">
        <v>162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72"/>
      <c r="AT4" s="55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8" t="s">
        <v>184</v>
      </c>
      <c r="B5" s="259"/>
      <c r="C5" s="252"/>
      <c r="D5" s="253"/>
      <c r="E5" s="253"/>
      <c r="F5" s="253"/>
      <c r="G5" s="253"/>
      <c r="H5" s="253"/>
      <c r="I5" s="254"/>
      <c r="J5" s="223">
        <v>22006</v>
      </c>
      <c r="K5" s="223"/>
      <c r="L5" s="223"/>
      <c r="M5" s="223"/>
      <c r="N5" s="223"/>
      <c r="O5" s="223"/>
      <c r="P5" s="191" t="s">
        <v>252</v>
      </c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2" t="s">
        <v>198</v>
      </c>
      <c r="AF5" s="191"/>
      <c r="AG5" s="191"/>
      <c r="AH5" s="191"/>
      <c r="AI5" s="191"/>
      <c r="AJ5" s="191"/>
      <c r="AK5" s="193"/>
      <c r="AL5" s="193"/>
      <c r="AM5" s="193"/>
      <c r="AN5" s="193"/>
      <c r="AO5" s="193"/>
      <c r="AP5" s="193"/>
      <c r="AQ5" s="193"/>
      <c r="AR5" s="193"/>
      <c r="AS5" s="194"/>
      <c r="AT5" s="55"/>
      <c r="AV5" s="43" t="s">
        <v>161</v>
      </c>
      <c r="AW5" t="s">
        <v>186</v>
      </c>
    </row>
    <row r="6" spans="1:51" ht="22.5" customHeight="1">
      <c r="A6" s="95" t="s">
        <v>148</v>
      </c>
      <c r="B6" s="160"/>
      <c r="C6" s="163" t="s">
        <v>175</v>
      </c>
      <c r="D6" s="164"/>
      <c r="E6" s="165" t="s">
        <v>176</v>
      </c>
      <c r="F6" s="166"/>
      <c r="G6" s="224" t="s">
        <v>149</v>
      </c>
      <c r="H6" s="224"/>
      <c r="I6" s="224"/>
      <c r="J6" s="224" t="s">
        <v>14</v>
      </c>
      <c r="K6" s="224"/>
      <c r="L6" s="224"/>
      <c r="M6" s="224" t="s">
        <v>15</v>
      </c>
      <c r="N6" s="224"/>
      <c r="O6" s="224"/>
      <c r="P6" s="172" t="s">
        <v>163</v>
      </c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4" t="s">
        <v>164</v>
      </c>
      <c r="AL6" s="174"/>
      <c r="AM6" s="174"/>
      <c r="AN6" s="174"/>
      <c r="AO6" s="174"/>
      <c r="AP6" s="174"/>
      <c r="AQ6" s="174"/>
      <c r="AR6" s="174"/>
      <c r="AS6" s="174"/>
      <c r="AT6" s="56" t="s">
        <v>192</v>
      </c>
    </row>
    <row r="7" spans="1:51" ht="13.5" customHeight="1">
      <c r="A7" s="95"/>
      <c r="B7" s="160"/>
      <c r="C7" s="167" t="s">
        <v>253</v>
      </c>
      <c r="D7" s="131"/>
      <c r="E7" s="168" t="s">
        <v>254</v>
      </c>
      <c r="F7" s="132"/>
      <c r="G7" s="225">
        <v>509515449</v>
      </c>
      <c r="H7" s="225"/>
      <c r="I7" s="225"/>
      <c r="J7" s="230" t="s">
        <v>201</v>
      </c>
      <c r="K7" s="225"/>
      <c r="L7" s="225"/>
      <c r="M7" s="225"/>
      <c r="N7" s="225"/>
      <c r="O7" s="225"/>
      <c r="P7" s="198" t="s">
        <v>207</v>
      </c>
      <c r="Q7" s="199"/>
      <c r="R7" s="162" t="s">
        <v>208</v>
      </c>
      <c r="S7" s="162"/>
      <c r="T7" s="162"/>
      <c r="U7" s="162"/>
      <c r="V7" s="49" t="s">
        <v>73</v>
      </c>
      <c r="W7" s="154" t="s">
        <v>209</v>
      </c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57" t="s">
        <v>74</v>
      </c>
      <c r="AL7" s="82" t="s">
        <v>210</v>
      </c>
      <c r="AM7" s="82"/>
      <c r="AN7" s="82"/>
      <c r="AO7" s="82"/>
      <c r="AP7" s="82"/>
      <c r="AQ7" s="82"/>
      <c r="AR7" s="82"/>
      <c r="AS7" s="58" t="s">
        <v>75</v>
      </c>
      <c r="AT7" s="76">
        <v>55</v>
      </c>
    </row>
    <row r="8" spans="1:51" ht="18" customHeight="1">
      <c r="A8" s="95"/>
      <c r="B8" s="160"/>
      <c r="C8" s="169" t="s">
        <v>255</v>
      </c>
      <c r="D8" s="134"/>
      <c r="E8" s="170" t="s">
        <v>256</v>
      </c>
      <c r="F8" s="135"/>
      <c r="G8" s="225"/>
      <c r="H8" s="225"/>
      <c r="I8" s="225"/>
      <c r="J8" s="225"/>
      <c r="K8" s="225"/>
      <c r="L8" s="225"/>
      <c r="M8" s="225"/>
      <c r="N8" s="225"/>
      <c r="O8" s="225"/>
      <c r="P8" s="155" t="s">
        <v>206</v>
      </c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83" t="s">
        <v>211</v>
      </c>
      <c r="AL8" s="84"/>
      <c r="AM8" s="84"/>
      <c r="AN8" s="84"/>
      <c r="AO8" s="59" t="s">
        <v>76</v>
      </c>
      <c r="AP8" s="84" t="s">
        <v>212</v>
      </c>
      <c r="AQ8" s="84"/>
      <c r="AR8" s="84"/>
      <c r="AS8" s="85"/>
      <c r="AT8" s="76"/>
    </row>
    <row r="9" spans="1:51" ht="14.45" customHeight="1">
      <c r="A9" s="95" t="s">
        <v>150</v>
      </c>
      <c r="B9" s="160"/>
      <c r="C9" s="167" t="s">
        <v>257</v>
      </c>
      <c r="D9" s="131"/>
      <c r="E9" s="168" t="s">
        <v>258</v>
      </c>
      <c r="F9" s="132"/>
      <c r="G9" s="225">
        <v>507319232</v>
      </c>
      <c r="H9" s="225"/>
      <c r="I9" s="225"/>
      <c r="J9" s="225"/>
      <c r="K9" s="225"/>
      <c r="L9" s="225"/>
      <c r="M9" s="230" t="s">
        <v>200</v>
      </c>
      <c r="N9" s="225"/>
      <c r="O9" s="225"/>
      <c r="P9" s="198" t="s">
        <v>233</v>
      </c>
      <c r="Q9" s="199"/>
      <c r="R9" s="162" t="s">
        <v>234</v>
      </c>
      <c r="S9" s="162"/>
      <c r="T9" s="162"/>
      <c r="U9" s="162"/>
      <c r="V9" s="49" t="s">
        <v>235</v>
      </c>
      <c r="W9" s="154" t="s">
        <v>236</v>
      </c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226"/>
      <c r="AK9" s="57" t="s">
        <v>237</v>
      </c>
      <c r="AL9" s="82" t="s">
        <v>238</v>
      </c>
      <c r="AM9" s="82"/>
      <c r="AN9" s="82"/>
      <c r="AO9" s="82"/>
      <c r="AP9" s="82"/>
      <c r="AQ9" s="82"/>
      <c r="AR9" s="82"/>
      <c r="AS9" s="58" t="s">
        <v>239</v>
      </c>
      <c r="AT9" s="77">
        <v>54</v>
      </c>
    </row>
    <row r="10" spans="1:51" ht="18" customHeight="1">
      <c r="A10" s="95"/>
      <c r="B10" s="160"/>
      <c r="C10" s="169" t="s">
        <v>259</v>
      </c>
      <c r="D10" s="134"/>
      <c r="E10" s="170" t="s">
        <v>260</v>
      </c>
      <c r="F10" s="135"/>
      <c r="G10" s="225"/>
      <c r="H10" s="225"/>
      <c r="I10" s="225"/>
      <c r="J10" s="225"/>
      <c r="K10" s="225"/>
      <c r="L10" s="225"/>
      <c r="M10" s="225"/>
      <c r="N10" s="225"/>
      <c r="O10" s="225"/>
      <c r="P10" s="155" t="s">
        <v>240</v>
      </c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71"/>
      <c r="AK10" s="83" t="s">
        <v>241</v>
      </c>
      <c r="AL10" s="84"/>
      <c r="AM10" s="84"/>
      <c r="AN10" s="84"/>
      <c r="AO10" s="59" t="s">
        <v>242</v>
      </c>
      <c r="AP10" s="84" t="s">
        <v>243</v>
      </c>
      <c r="AQ10" s="84"/>
      <c r="AR10" s="84"/>
      <c r="AS10" s="85"/>
      <c r="AT10" s="77"/>
    </row>
    <row r="11" spans="1:51" ht="14.45" customHeight="1">
      <c r="A11" s="95" t="s">
        <v>151</v>
      </c>
      <c r="B11" s="160"/>
      <c r="C11" s="167" t="s">
        <v>261</v>
      </c>
      <c r="D11" s="131"/>
      <c r="E11" s="168" t="s">
        <v>262</v>
      </c>
      <c r="F11" s="132"/>
      <c r="G11" s="225">
        <v>508748731</v>
      </c>
      <c r="H11" s="225"/>
      <c r="I11" s="225"/>
      <c r="J11" s="230" t="s">
        <v>199</v>
      </c>
      <c r="K11" s="225"/>
      <c r="L11" s="225"/>
      <c r="M11" s="225"/>
      <c r="N11" s="225"/>
      <c r="O11" s="225"/>
      <c r="P11" s="198" t="s">
        <v>233</v>
      </c>
      <c r="Q11" s="199"/>
      <c r="R11" s="162" t="s">
        <v>244</v>
      </c>
      <c r="S11" s="162"/>
      <c r="T11" s="162"/>
      <c r="U11" s="162"/>
      <c r="V11" s="49" t="s">
        <v>242</v>
      </c>
      <c r="W11" s="154" t="s">
        <v>245</v>
      </c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226"/>
      <c r="AK11" s="57" t="s">
        <v>237</v>
      </c>
      <c r="AL11" s="82" t="s">
        <v>246</v>
      </c>
      <c r="AM11" s="82"/>
      <c r="AN11" s="82"/>
      <c r="AO11" s="82"/>
      <c r="AP11" s="82"/>
      <c r="AQ11" s="82"/>
      <c r="AR11" s="82"/>
      <c r="AS11" s="58" t="s">
        <v>239</v>
      </c>
      <c r="AT11" s="77">
        <v>31</v>
      </c>
    </row>
    <row r="12" spans="1:51" ht="18" customHeight="1">
      <c r="A12" s="95"/>
      <c r="B12" s="160"/>
      <c r="C12" s="169" t="s">
        <v>263</v>
      </c>
      <c r="D12" s="134"/>
      <c r="E12" s="170" t="s">
        <v>264</v>
      </c>
      <c r="F12" s="135"/>
      <c r="G12" s="225"/>
      <c r="H12" s="225"/>
      <c r="I12" s="225"/>
      <c r="J12" s="225"/>
      <c r="K12" s="225"/>
      <c r="L12" s="225"/>
      <c r="M12" s="225"/>
      <c r="N12" s="225"/>
      <c r="O12" s="225"/>
      <c r="P12" s="155" t="s">
        <v>247</v>
      </c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71"/>
      <c r="AK12" s="83" t="s">
        <v>248</v>
      </c>
      <c r="AL12" s="84"/>
      <c r="AM12" s="84"/>
      <c r="AN12" s="84"/>
      <c r="AO12" s="59" t="s">
        <v>249</v>
      </c>
      <c r="AP12" s="84" t="s">
        <v>250</v>
      </c>
      <c r="AQ12" s="84"/>
      <c r="AR12" s="84"/>
      <c r="AS12" s="85"/>
      <c r="AT12" s="77"/>
    </row>
    <row r="13" spans="1:51" ht="15" customHeight="1">
      <c r="A13" s="95" t="s">
        <v>152</v>
      </c>
      <c r="B13" s="160"/>
      <c r="C13" s="130"/>
      <c r="D13" s="131"/>
      <c r="E13" s="131"/>
      <c r="F13" s="132"/>
      <c r="G13" s="229"/>
      <c r="H13" s="229"/>
      <c r="I13" s="229"/>
      <c r="J13" s="229"/>
      <c r="K13" s="229"/>
      <c r="L13" s="229"/>
      <c r="M13" s="229"/>
      <c r="N13" s="229"/>
      <c r="O13" s="229"/>
      <c r="P13" s="45"/>
      <c r="Q13" s="46"/>
      <c r="R13" s="184"/>
      <c r="S13" s="184"/>
      <c r="T13" s="184"/>
      <c r="U13" s="184"/>
      <c r="V13" s="47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9"/>
      <c r="AK13" s="60"/>
      <c r="AL13" s="177"/>
      <c r="AM13" s="177"/>
      <c r="AN13" s="177"/>
      <c r="AO13" s="177"/>
      <c r="AP13" s="177"/>
      <c r="AQ13" s="177"/>
      <c r="AR13" s="177"/>
      <c r="AS13" s="61"/>
      <c r="AT13" s="78"/>
    </row>
    <row r="14" spans="1:51" ht="18" customHeight="1">
      <c r="A14" s="95"/>
      <c r="B14" s="160"/>
      <c r="C14" s="133"/>
      <c r="D14" s="134"/>
      <c r="E14" s="134"/>
      <c r="F14" s="135"/>
      <c r="G14" s="229"/>
      <c r="H14" s="229"/>
      <c r="I14" s="229"/>
      <c r="J14" s="229"/>
      <c r="K14" s="229"/>
      <c r="L14" s="229"/>
      <c r="M14" s="229"/>
      <c r="N14" s="229"/>
      <c r="O14" s="229"/>
      <c r="P14" s="178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80"/>
      <c r="AK14" s="181"/>
      <c r="AL14" s="182"/>
      <c r="AM14" s="182"/>
      <c r="AN14" s="182"/>
      <c r="AO14" s="62"/>
      <c r="AP14" s="182"/>
      <c r="AQ14" s="182"/>
      <c r="AR14" s="182"/>
      <c r="AS14" s="183"/>
      <c r="AT14" s="78"/>
    </row>
    <row r="15" spans="1:51" ht="15" customHeight="1">
      <c r="A15" s="231" t="s">
        <v>166</v>
      </c>
      <c r="B15" s="160"/>
      <c r="C15" s="167" t="s">
        <v>265</v>
      </c>
      <c r="D15" s="131"/>
      <c r="E15" s="168" t="s">
        <v>266</v>
      </c>
      <c r="F15" s="132"/>
      <c r="G15" s="229"/>
      <c r="H15" s="229"/>
      <c r="I15" s="229"/>
      <c r="J15" s="229"/>
      <c r="K15" s="229"/>
      <c r="L15" s="229"/>
      <c r="M15" s="229"/>
      <c r="N15" s="229"/>
      <c r="O15" s="229"/>
      <c r="P15" s="198" t="s">
        <v>207</v>
      </c>
      <c r="Q15" s="199"/>
      <c r="R15" s="162" t="s">
        <v>208</v>
      </c>
      <c r="S15" s="162"/>
      <c r="T15" s="162"/>
      <c r="U15" s="162"/>
      <c r="V15" s="49" t="s">
        <v>73</v>
      </c>
      <c r="W15" s="154" t="s">
        <v>209</v>
      </c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57" t="s">
        <v>74</v>
      </c>
      <c r="AL15" s="82" t="s">
        <v>210</v>
      </c>
      <c r="AM15" s="82"/>
      <c r="AN15" s="82"/>
      <c r="AO15" s="82"/>
      <c r="AP15" s="82"/>
      <c r="AQ15" s="82"/>
      <c r="AR15" s="82"/>
      <c r="AS15" s="58" t="s">
        <v>75</v>
      </c>
      <c r="AT15" s="76">
        <v>55</v>
      </c>
    </row>
    <row r="16" spans="1:51" ht="18" customHeight="1">
      <c r="A16" s="95"/>
      <c r="B16" s="160"/>
      <c r="C16" s="169" t="s">
        <v>255</v>
      </c>
      <c r="D16" s="134"/>
      <c r="E16" s="170" t="s">
        <v>256</v>
      </c>
      <c r="F16" s="135"/>
      <c r="G16" s="229"/>
      <c r="H16" s="229"/>
      <c r="I16" s="229"/>
      <c r="J16" s="229"/>
      <c r="K16" s="229"/>
      <c r="L16" s="229"/>
      <c r="M16" s="229"/>
      <c r="N16" s="229"/>
      <c r="O16" s="229"/>
      <c r="P16" s="155" t="s">
        <v>206</v>
      </c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83" t="s">
        <v>211</v>
      </c>
      <c r="AL16" s="84"/>
      <c r="AM16" s="84"/>
      <c r="AN16" s="84"/>
      <c r="AO16" s="59" t="s">
        <v>76</v>
      </c>
      <c r="AP16" s="84" t="s">
        <v>212</v>
      </c>
      <c r="AQ16" s="84"/>
      <c r="AR16" s="84"/>
      <c r="AS16" s="85"/>
      <c r="AT16" s="76"/>
    </row>
    <row r="17" spans="1:46">
      <c r="A17" s="95" t="s">
        <v>6</v>
      </c>
      <c r="B17" s="160"/>
      <c r="C17" s="216" t="str">
        <f>IF(P16="","",P16)</f>
        <v>千葉県千葉市緑区誉田町1-846-3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95"/>
      <c r="B18" s="160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45" customHeight="1">
      <c r="A19" s="95" t="s">
        <v>7</v>
      </c>
      <c r="B19" s="160"/>
      <c r="C19" s="216" t="str">
        <f>IF(AL15="","",AL15&amp;"-"&amp;AK16&amp;"-"&amp;AP16)</f>
        <v>043-292-2807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45" customHeight="1">
      <c r="A20" s="95"/>
      <c r="B20" s="160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45" customHeight="1">
      <c r="A21" s="95" t="s">
        <v>153</v>
      </c>
      <c r="B21" s="160"/>
      <c r="C21" s="240" t="s">
        <v>213</v>
      </c>
      <c r="D21" s="232"/>
      <c r="E21" s="232">
        <v>7736</v>
      </c>
      <c r="F21" s="232"/>
      <c r="G21" s="232">
        <v>7655</v>
      </c>
      <c r="H21" s="232"/>
      <c r="I21" s="50"/>
      <c r="J21" s="50"/>
      <c r="K21" s="50"/>
      <c r="L21" s="50"/>
      <c r="M21" s="50"/>
      <c r="N21" s="50"/>
      <c r="O21" s="51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45" customHeight="1" thickBot="1">
      <c r="A22" s="108"/>
      <c r="B22" s="255"/>
      <c r="C22" s="241"/>
      <c r="D22" s="233"/>
      <c r="E22" s="233"/>
      <c r="F22" s="233"/>
      <c r="G22" s="233"/>
      <c r="H22" s="233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" customHeight="1" thickBot="1">
      <c r="A23" s="227" t="s">
        <v>195</v>
      </c>
      <c r="B23" s="158" t="s">
        <v>154</v>
      </c>
      <c r="C23" s="217" t="s">
        <v>173</v>
      </c>
      <c r="D23" s="218"/>
      <c r="E23" s="219" t="s">
        <v>174</v>
      </c>
      <c r="F23" s="220"/>
      <c r="G23" s="158" t="s">
        <v>155</v>
      </c>
      <c r="H23" s="158"/>
      <c r="I23" s="158" t="s">
        <v>156</v>
      </c>
      <c r="J23" s="158"/>
      <c r="K23" s="158"/>
      <c r="L23" s="158"/>
      <c r="M23" s="158" t="s">
        <v>157</v>
      </c>
      <c r="N23" s="158"/>
      <c r="O23" s="158"/>
      <c r="P23" s="157" t="s">
        <v>167</v>
      </c>
      <c r="Q23" s="158"/>
      <c r="R23" s="158"/>
      <c r="S23" s="158"/>
      <c r="T23" s="15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8"/>
      <c r="B24" s="160"/>
      <c r="C24" s="206" t="s">
        <v>171</v>
      </c>
      <c r="D24" s="207"/>
      <c r="E24" s="208" t="s">
        <v>172</v>
      </c>
      <c r="F24" s="209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1"/>
      <c r="U24" s="1"/>
      <c r="V24" s="1"/>
      <c r="W24" s="1"/>
      <c r="X24" s="1"/>
      <c r="Y24" s="146" t="s">
        <v>168</v>
      </c>
      <c r="Z24" s="114"/>
      <c r="AA24" s="114"/>
      <c r="AB24" s="114"/>
      <c r="AC24" s="114"/>
      <c r="AD24" s="114"/>
      <c r="AE24" s="114"/>
      <c r="AF24" s="114"/>
      <c r="AG24" s="14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6">
        <v>1</v>
      </c>
      <c r="B25" s="222" t="s">
        <v>286</v>
      </c>
      <c r="C25" s="167" t="s">
        <v>267</v>
      </c>
      <c r="D25" s="131"/>
      <c r="E25" s="168" t="s">
        <v>268</v>
      </c>
      <c r="F25" s="132"/>
      <c r="G25" s="221" t="s">
        <v>202</v>
      </c>
      <c r="H25" s="119"/>
      <c r="I25" s="221" t="s">
        <v>205</v>
      </c>
      <c r="J25" s="122"/>
      <c r="K25" s="122"/>
      <c r="L25" s="119"/>
      <c r="M25" s="118">
        <v>515887314</v>
      </c>
      <c r="N25" s="122"/>
      <c r="O25" s="119"/>
      <c r="P25" s="118">
        <v>147</v>
      </c>
      <c r="Q25" s="122"/>
      <c r="R25" s="122"/>
      <c r="S25" s="122"/>
      <c r="T25" s="124"/>
      <c r="U25" s="1"/>
      <c r="V25" s="1"/>
      <c r="W25" s="1"/>
      <c r="X25" s="1"/>
      <c r="Y25" s="234">
        <v>12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7"/>
      <c r="B26" s="129"/>
      <c r="C26" s="169" t="s">
        <v>203</v>
      </c>
      <c r="D26" s="134"/>
      <c r="E26" s="170" t="s">
        <v>204</v>
      </c>
      <c r="F26" s="135"/>
      <c r="G26" s="120"/>
      <c r="H26" s="121"/>
      <c r="I26" s="120"/>
      <c r="J26" s="123"/>
      <c r="K26" s="123"/>
      <c r="L26" s="121"/>
      <c r="M26" s="120"/>
      <c r="N26" s="123"/>
      <c r="O26" s="121"/>
      <c r="P26" s="120"/>
      <c r="Q26" s="123"/>
      <c r="R26" s="123"/>
      <c r="S26" s="123"/>
      <c r="T26" s="125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6">
        <v>2</v>
      </c>
      <c r="B27" s="128">
        <v>2</v>
      </c>
      <c r="C27" s="167" t="s">
        <v>287</v>
      </c>
      <c r="D27" s="131"/>
      <c r="E27" s="168" t="s">
        <v>271</v>
      </c>
      <c r="F27" s="132"/>
      <c r="G27" s="221" t="s">
        <v>202</v>
      </c>
      <c r="H27" s="119"/>
      <c r="I27" s="118" t="s">
        <v>232</v>
      </c>
      <c r="J27" s="122"/>
      <c r="K27" s="122"/>
      <c r="L27" s="119"/>
      <c r="M27" s="118">
        <v>515865855</v>
      </c>
      <c r="N27" s="122"/>
      <c r="O27" s="119"/>
      <c r="P27" s="118">
        <v>157</v>
      </c>
      <c r="Q27" s="122"/>
      <c r="R27" s="122"/>
      <c r="S27" s="122"/>
      <c r="T27" s="12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7"/>
      <c r="B28" s="129"/>
      <c r="C28" s="169" t="s">
        <v>215</v>
      </c>
      <c r="D28" s="134"/>
      <c r="E28" s="170" t="s">
        <v>288</v>
      </c>
      <c r="F28" s="135"/>
      <c r="G28" s="120"/>
      <c r="H28" s="121"/>
      <c r="I28" s="120"/>
      <c r="J28" s="123"/>
      <c r="K28" s="123"/>
      <c r="L28" s="121"/>
      <c r="M28" s="120"/>
      <c r="N28" s="123"/>
      <c r="O28" s="121"/>
      <c r="P28" s="120"/>
      <c r="Q28" s="123"/>
      <c r="R28" s="123"/>
      <c r="S28" s="123"/>
      <c r="T28" s="12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6">
        <v>3</v>
      </c>
      <c r="B29" s="128">
        <v>3</v>
      </c>
      <c r="C29" s="167" t="s">
        <v>269</v>
      </c>
      <c r="D29" s="131"/>
      <c r="E29" s="168" t="s">
        <v>270</v>
      </c>
      <c r="F29" s="132"/>
      <c r="G29" s="221" t="s">
        <v>202</v>
      </c>
      <c r="H29" s="119"/>
      <c r="I29" s="221" t="s">
        <v>205</v>
      </c>
      <c r="J29" s="122"/>
      <c r="K29" s="122"/>
      <c r="L29" s="119"/>
      <c r="M29" s="118">
        <v>515793897</v>
      </c>
      <c r="N29" s="122"/>
      <c r="O29" s="119"/>
      <c r="P29" s="118">
        <v>158</v>
      </c>
      <c r="Q29" s="122"/>
      <c r="R29" s="122"/>
      <c r="S29" s="122"/>
      <c r="T29" s="12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7"/>
      <c r="B30" s="129"/>
      <c r="C30" s="169" t="s">
        <v>214</v>
      </c>
      <c r="D30" s="134"/>
      <c r="E30" s="170" t="s">
        <v>284</v>
      </c>
      <c r="F30" s="135"/>
      <c r="G30" s="120"/>
      <c r="H30" s="121"/>
      <c r="I30" s="120"/>
      <c r="J30" s="123"/>
      <c r="K30" s="123"/>
      <c r="L30" s="121"/>
      <c r="M30" s="120"/>
      <c r="N30" s="123"/>
      <c r="O30" s="121"/>
      <c r="P30" s="120"/>
      <c r="Q30" s="123"/>
      <c r="R30" s="123"/>
      <c r="S30" s="123"/>
      <c r="T30" s="12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6">
        <v>4</v>
      </c>
      <c r="B31" s="128">
        <v>4</v>
      </c>
      <c r="C31" s="167" t="s">
        <v>272</v>
      </c>
      <c r="D31" s="131"/>
      <c r="E31" s="168" t="s">
        <v>273</v>
      </c>
      <c r="F31" s="132"/>
      <c r="G31" s="221" t="s">
        <v>202</v>
      </c>
      <c r="H31" s="119"/>
      <c r="I31" s="221" t="s">
        <v>205</v>
      </c>
      <c r="J31" s="122"/>
      <c r="K31" s="122"/>
      <c r="L31" s="119"/>
      <c r="M31" s="118">
        <v>515779095</v>
      </c>
      <c r="N31" s="122"/>
      <c r="O31" s="119"/>
      <c r="P31" s="118">
        <v>157</v>
      </c>
      <c r="Q31" s="122"/>
      <c r="R31" s="122"/>
      <c r="S31" s="122"/>
      <c r="T31" s="12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7"/>
      <c r="B32" s="129"/>
      <c r="C32" s="169" t="s">
        <v>216</v>
      </c>
      <c r="D32" s="134"/>
      <c r="E32" s="170" t="s">
        <v>217</v>
      </c>
      <c r="F32" s="135"/>
      <c r="G32" s="120"/>
      <c r="H32" s="121"/>
      <c r="I32" s="120"/>
      <c r="J32" s="123"/>
      <c r="K32" s="123"/>
      <c r="L32" s="121"/>
      <c r="M32" s="120"/>
      <c r="N32" s="123"/>
      <c r="O32" s="121"/>
      <c r="P32" s="120"/>
      <c r="Q32" s="123"/>
      <c r="R32" s="123"/>
      <c r="S32" s="123"/>
      <c r="T32" s="125"/>
      <c r="U32" s="1"/>
      <c r="V32" s="1"/>
      <c r="W32" s="1"/>
      <c r="X32" s="1"/>
      <c r="Y32" s="146" t="s">
        <v>194</v>
      </c>
      <c r="Z32" s="114"/>
      <c r="AA32" s="114"/>
      <c r="AB32" s="114"/>
      <c r="AC32" s="114"/>
      <c r="AD32" s="114"/>
      <c r="AE32" s="114"/>
      <c r="AF32" s="114"/>
      <c r="AG32" s="14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6">
        <v>5</v>
      </c>
      <c r="B33" s="128">
        <v>5</v>
      </c>
      <c r="C33" s="167" t="s">
        <v>220</v>
      </c>
      <c r="D33" s="131"/>
      <c r="E33" s="168" t="s">
        <v>283</v>
      </c>
      <c r="F33" s="132"/>
      <c r="G33" s="221" t="s">
        <v>202</v>
      </c>
      <c r="H33" s="119"/>
      <c r="I33" s="221" t="s">
        <v>231</v>
      </c>
      <c r="J33" s="122"/>
      <c r="K33" s="122"/>
      <c r="L33" s="119"/>
      <c r="M33" s="118">
        <v>516031539</v>
      </c>
      <c r="N33" s="122"/>
      <c r="O33" s="119"/>
      <c r="P33" s="118">
        <v>155</v>
      </c>
      <c r="Q33" s="122"/>
      <c r="R33" s="122"/>
      <c r="S33" s="122"/>
      <c r="T33" s="124"/>
      <c r="U33" s="1"/>
      <c r="V33" s="1"/>
      <c r="W33" s="1"/>
      <c r="X33" s="1"/>
      <c r="Y33" s="148">
        <v>1</v>
      </c>
      <c r="Z33" s="149"/>
      <c r="AA33" s="149"/>
      <c r="AB33" s="149"/>
      <c r="AC33" s="149"/>
      <c r="AD33" s="149"/>
      <c r="AE33" s="149"/>
      <c r="AF33" s="149"/>
      <c r="AG33" s="15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7"/>
      <c r="B34" s="129"/>
      <c r="C34" s="169" t="s">
        <v>218</v>
      </c>
      <c r="D34" s="134"/>
      <c r="E34" s="170" t="s">
        <v>219</v>
      </c>
      <c r="F34" s="135"/>
      <c r="G34" s="120"/>
      <c r="H34" s="121"/>
      <c r="I34" s="120"/>
      <c r="J34" s="123"/>
      <c r="K34" s="123"/>
      <c r="L34" s="121"/>
      <c r="M34" s="120"/>
      <c r="N34" s="123"/>
      <c r="O34" s="121"/>
      <c r="P34" s="120"/>
      <c r="Q34" s="123"/>
      <c r="R34" s="123"/>
      <c r="S34" s="123"/>
      <c r="T34" s="125"/>
      <c r="U34" s="1"/>
      <c r="V34" s="1"/>
      <c r="W34" s="1"/>
      <c r="X34" s="1"/>
      <c r="Y34" s="151"/>
      <c r="Z34" s="152"/>
      <c r="AA34" s="152"/>
      <c r="AB34" s="152"/>
      <c r="AC34" s="152"/>
      <c r="AD34" s="152"/>
      <c r="AE34" s="152"/>
      <c r="AF34" s="152"/>
      <c r="AG34" s="15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6">
        <v>6</v>
      </c>
      <c r="B35" s="128">
        <v>6</v>
      </c>
      <c r="C35" s="167" t="s">
        <v>274</v>
      </c>
      <c r="D35" s="131"/>
      <c r="E35" s="168" t="s">
        <v>275</v>
      </c>
      <c r="F35" s="132"/>
      <c r="G35" s="221" t="s">
        <v>225</v>
      </c>
      <c r="H35" s="119"/>
      <c r="I35" s="221" t="s">
        <v>285</v>
      </c>
      <c r="J35" s="122"/>
      <c r="K35" s="122"/>
      <c r="L35" s="119"/>
      <c r="M35" s="118">
        <v>515705302</v>
      </c>
      <c r="N35" s="122"/>
      <c r="O35" s="119"/>
      <c r="P35" s="118">
        <v>151</v>
      </c>
      <c r="Q35" s="122"/>
      <c r="R35" s="122"/>
      <c r="S35" s="122"/>
      <c r="T35" s="12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7"/>
      <c r="B36" s="129"/>
      <c r="C36" s="169" t="s">
        <v>221</v>
      </c>
      <c r="D36" s="134"/>
      <c r="E36" s="170" t="s">
        <v>222</v>
      </c>
      <c r="F36" s="135"/>
      <c r="G36" s="120"/>
      <c r="H36" s="121"/>
      <c r="I36" s="120"/>
      <c r="J36" s="123"/>
      <c r="K36" s="123"/>
      <c r="L36" s="121"/>
      <c r="M36" s="120"/>
      <c r="N36" s="123"/>
      <c r="O36" s="121"/>
      <c r="P36" s="120"/>
      <c r="Q36" s="123"/>
      <c r="R36" s="123"/>
      <c r="S36" s="123"/>
      <c r="T36" s="12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6">
        <v>7</v>
      </c>
      <c r="B37" s="128">
        <v>7</v>
      </c>
      <c r="C37" s="167" t="s">
        <v>276</v>
      </c>
      <c r="D37" s="131"/>
      <c r="E37" s="168" t="s">
        <v>277</v>
      </c>
      <c r="F37" s="132"/>
      <c r="G37" s="221" t="s">
        <v>226</v>
      </c>
      <c r="H37" s="119"/>
      <c r="I37" s="221" t="s">
        <v>205</v>
      </c>
      <c r="J37" s="122"/>
      <c r="K37" s="122"/>
      <c r="L37" s="119"/>
      <c r="M37" s="118">
        <v>516230865</v>
      </c>
      <c r="N37" s="122"/>
      <c r="O37" s="119"/>
      <c r="P37" s="118">
        <v>131</v>
      </c>
      <c r="Q37" s="122"/>
      <c r="R37" s="122"/>
      <c r="S37" s="122"/>
      <c r="T37" s="12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7"/>
      <c r="B38" s="129"/>
      <c r="C38" s="169" t="s">
        <v>223</v>
      </c>
      <c r="D38" s="134"/>
      <c r="E38" s="170" t="s">
        <v>224</v>
      </c>
      <c r="F38" s="135"/>
      <c r="G38" s="120"/>
      <c r="H38" s="121"/>
      <c r="I38" s="120"/>
      <c r="J38" s="123"/>
      <c r="K38" s="123"/>
      <c r="L38" s="121"/>
      <c r="M38" s="120"/>
      <c r="N38" s="123"/>
      <c r="O38" s="121"/>
      <c r="P38" s="120"/>
      <c r="Q38" s="123"/>
      <c r="R38" s="123"/>
      <c r="S38" s="123"/>
      <c r="T38" s="12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6">
        <v>8</v>
      </c>
      <c r="B39" s="128">
        <v>8</v>
      </c>
      <c r="C39" s="167" t="s">
        <v>278</v>
      </c>
      <c r="D39" s="131"/>
      <c r="E39" s="168" t="s">
        <v>279</v>
      </c>
      <c r="F39" s="132"/>
      <c r="G39" s="221" t="s">
        <v>202</v>
      </c>
      <c r="H39" s="119"/>
      <c r="I39" s="221" t="s">
        <v>230</v>
      </c>
      <c r="J39" s="122"/>
      <c r="K39" s="122"/>
      <c r="L39" s="119"/>
      <c r="M39" s="118">
        <v>516924740</v>
      </c>
      <c r="N39" s="122"/>
      <c r="O39" s="119"/>
      <c r="P39" s="118">
        <v>156</v>
      </c>
      <c r="Q39" s="122"/>
      <c r="R39" s="122"/>
      <c r="S39" s="122"/>
      <c r="T39" s="12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7"/>
      <c r="B40" s="129"/>
      <c r="C40" s="169" t="s">
        <v>227</v>
      </c>
      <c r="D40" s="134"/>
      <c r="E40" s="170" t="s">
        <v>289</v>
      </c>
      <c r="F40" s="135"/>
      <c r="G40" s="120"/>
      <c r="H40" s="121"/>
      <c r="I40" s="120"/>
      <c r="J40" s="123"/>
      <c r="K40" s="123"/>
      <c r="L40" s="121"/>
      <c r="M40" s="120"/>
      <c r="N40" s="123"/>
      <c r="O40" s="121"/>
      <c r="P40" s="120"/>
      <c r="Q40" s="123"/>
      <c r="R40" s="123"/>
      <c r="S40" s="123"/>
      <c r="T40" s="12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6">
        <v>9</v>
      </c>
      <c r="B41" s="128">
        <v>9</v>
      </c>
      <c r="C41" s="167" t="s">
        <v>281</v>
      </c>
      <c r="D41" s="131"/>
      <c r="E41" s="168" t="s">
        <v>280</v>
      </c>
      <c r="F41" s="132"/>
      <c r="G41" s="221" t="s">
        <v>202</v>
      </c>
      <c r="H41" s="119"/>
      <c r="I41" s="221" t="s">
        <v>231</v>
      </c>
      <c r="J41" s="122"/>
      <c r="K41" s="122"/>
      <c r="L41" s="119"/>
      <c r="M41" s="118">
        <v>516968734</v>
      </c>
      <c r="N41" s="122"/>
      <c r="O41" s="119"/>
      <c r="P41" s="118">
        <v>155</v>
      </c>
      <c r="Q41" s="122"/>
      <c r="R41" s="122"/>
      <c r="S41" s="122"/>
      <c r="T41" s="12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7"/>
      <c r="B42" s="129"/>
      <c r="C42" s="169" t="s">
        <v>228</v>
      </c>
      <c r="D42" s="134"/>
      <c r="E42" s="170" t="s">
        <v>229</v>
      </c>
      <c r="F42" s="135"/>
      <c r="G42" s="120"/>
      <c r="H42" s="121"/>
      <c r="I42" s="120"/>
      <c r="J42" s="123"/>
      <c r="K42" s="123"/>
      <c r="L42" s="121"/>
      <c r="M42" s="120"/>
      <c r="N42" s="123"/>
      <c r="O42" s="121"/>
      <c r="P42" s="120"/>
      <c r="Q42" s="123"/>
      <c r="R42" s="123"/>
      <c r="S42" s="123"/>
      <c r="T42" s="12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6">
        <v>10</v>
      </c>
      <c r="B43" s="128"/>
      <c r="C43" s="130"/>
      <c r="D43" s="131"/>
      <c r="E43" s="131"/>
      <c r="F43" s="132"/>
      <c r="G43" s="118"/>
      <c r="H43" s="119"/>
      <c r="I43" s="118"/>
      <c r="J43" s="122"/>
      <c r="K43" s="122"/>
      <c r="L43" s="119"/>
      <c r="M43" s="118"/>
      <c r="N43" s="122"/>
      <c r="O43" s="119"/>
      <c r="P43" s="118"/>
      <c r="Q43" s="122"/>
      <c r="R43" s="122"/>
      <c r="S43" s="122"/>
      <c r="T43" s="12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7"/>
      <c r="B44" s="129"/>
      <c r="C44" s="133"/>
      <c r="D44" s="134"/>
      <c r="E44" s="134"/>
      <c r="F44" s="135"/>
      <c r="G44" s="120"/>
      <c r="H44" s="121"/>
      <c r="I44" s="120"/>
      <c r="J44" s="123"/>
      <c r="K44" s="123"/>
      <c r="L44" s="121"/>
      <c r="M44" s="120"/>
      <c r="N44" s="123"/>
      <c r="O44" s="121"/>
      <c r="P44" s="120"/>
      <c r="Q44" s="123"/>
      <c r="R44" s="123"/>
      <c r="S44" s="123"/>
      <c r="T44" s="12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6">
        <v>11</v>
      </c>
      <c r="B45" s="128"/>
      <c r="C45" s="130"/>
      <c r="D45" s="131"/>
      <c r="E45" s="131"/>
      <c r="F45" s="132"/>
      <c r="G45" s="118"/>
      <c r="H45" s="119"/>
      <c r="I45" s="118"/>
      <c r="J45" s="122"/>
      <c r="K45" s="122"/>
      <c r="L45" s="119"/>
      <c r="M45" s="118"/>
      <c r="N45" s="122"/>
      <c r="O45" s="119"/>
      <c r="P45" s="118"/>
      <c r="Q45" s="122"/>
      <c r="R45" s="122"/>
      <c r="S45" s="122"/>
      <c r="T45" s="12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7"/>
      <c r="B46" s="129"/>
      <c r="C46" s="133"/>
      <c r="D46" s="134"/>
      <c r="E46" s="134"/>
      <c r="F46" s="135"/>
      <c r="G46" s="120"/>
      <c r="H46" s="121"/>
      <c r="I46" s="120"/>
      <c r="J46" s="123"/>
      <c r="K46" s="123"/>
      <c r="L46" s="121"/>
      <c r="M46" s="120"/>
      <c r="N46" s="123"/>
      <c r="O46" s="121"/>
      <c r="P46" s="120"/>
      <c r="Q46" s="123"/>
      <c r="R46" s="123"/>
      <c r="S46" s="123"/>
      <c r="T46" s="12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6">
        <v>12</v>
      </c>
      <c r="B47" s="128"/>
      <c r="C47" s="130"/>
      <c r="D47" s="131"/>
      <c r="E47" s="131"/>
      <c r="F47" s="132"/>
      <c r="G47" s="118"/>
      <c r="H47" s="119"/>
      <c r="I47" s="118"/>
      <c r="J47" s="122"/>
      <c r="K47" s="122"/>
      <c r="L47" s="119"/>
      <c r="M47" s="118"/>
      <c r="N47" s="122"/>
      <c r="O47" s="119"/>
      <c r="P47" s="118"/>
      <c r="Q47" s="122"/>
      <c r="R47" s="122"/>
      <c r="S47" s="122"/>
      <c r="T47" s="12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1"/>
      <c r="B48" s="212"/>
      <c r="C48" s="213"/>
      <c r="D48" s="214"/>
      <c r="E48" s="214"/>
      <c r="F48" s="215"/>
      <c r="G48" s="195"/>
      <c r="H48" s="210"/>
      <c r="I48" s="195"/>
      <c r="J48" s="196"/>
      <c r="K48" s="196"/>
      <c r="L48" s="210"/>
      <c r="M48" s="195"/>
      <c r="N48" s="196"/>
      <c r="O48" s="210"/>
      <c r="P48" s="195"/>
      <c r="Q48" s="196"/>
      <c r="R48" s="196"/>
      <c r="S48" s="196"/>
      <c r="T48" s="19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4">
        <v>13</v>
      </c>
      <c r="B49" s="96"/>
      <c r="C49" s="98"/>
      <c r="D49" s="99"/>
      <c r="E49" s="99"/>
      <c r="F49" s="100"/>
      <c r="G49" s="86"/>
      <c r="H49" s="88"/>
      <c r="I49" s="86"/>
      <c r="J49" s="87"/>
      <c r="K49" s="87"/>
      <c r="L49" s="88"/>
      <c r="M49" s="86"/>
      <c r="N49" s="87"/>
      <c r="O49" s="88"/>
      <c r="P49" s="86"/>
      <c r="Q49" s="87"/>
      <c r="R49" s="87"/>
      <c r="S49" s="87"/>
      <c r="T49" s="9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5"/>
      <c r="B50" s="97"/>
      <c r="C50" s="101"/>
      <c r="D50" s="102"/>
      <c r="E50" s="102"/>
      <c r="F50" s="103"/>
      <c r="G50" s="89"/>
      <c r="H50" s="91"/>
      <c r="I50" s="89"/>
      <c r="J50" s="90"/>
      <c r="K50" s="90"/>
      <c r="L50" s="91"/>
      <c r="M50" s="89"/>
      <c r="N50" s="90"/>
      <c r="O50" s="91"/>
      <c r="P50" s="89"/>
      <c r="Q50" s="90"/>
      <c r="R50" s="90"/>
      <c r="S50" s="90"/>
      <c r="T50" s="9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5">
        <v>14</v>
      </c>
      <c r="B51" s="96"/>
      <c r="C51" s="98"/>
      <c r="D51" s="99"/>
      <c r="E51" s="99"/>
      <c r="F51" s="100"/>
      <c r="G51" s="86"/>
      <c r="H51" s="88"/>
      <c r="I51" s="86"/>
      <c r="J51" s="87"/>
      <c r="K51" s="87"/>
      <c r="L51" s="88"/>
      <c r="M51" s="86"/>
      <c r="N51" s="87"/>
      <c r="O51" s="88"/>
      <c r="P51" s="86"/>
      <c r="Q51" s="87"/>
      <c r="R51" s="87"/>
      <c r="S51" s="87"/>
      <c r="T51" s="9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8"/>
      <c r="B52" s="109"/>
      <c r="C52" s="110"/>
      <c r="D52" s="111"/>
      <c r="E52" s="111"/>
      <c r="F52" s="112"/>
      <c r="G52" s="104"/>
      <c r="H52" s="105"/>
      <c r="I52" s="104"/>
      <c r="J52" s="106"/>
      <c r="K52" s="106"/>
      <c r="L52" s="105"/>
      <c r="M52" s="104"/>
      <c r="N52" s="106"/>
      <c r="O52" s="105"/>
      <c r="P52" s="104"/>
      <c r="Q52" s="106"/>
      <c r="R52" s="106"/>
      <c r="S52" s="106"/>
      <c r="T52" s="10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0" t="s">
        <v>170</v>
      </c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2"/>
      <c r="U54" s="22"/>
      <c r="V54" s="185" t="s">
        <v>188</v>
      </c>
      <c r="W54" s="186"/>
      <c r="X54" s="186"/>
      <c r="Y54" s="186"/>
      <c r="Z54" s="186"/>
      <c r="AA54" s="186"/>
      <c r="AB54" s="186"/>
      <c r="AC54" s="186"/>
      <c r="AD54" s="186"/>
      <c r="AE54" s="186"/>
      <c r="AF54" s="187"/>
      <c r="AG54" s="188"/>
      <c r="AH54" s="188"/>
      <c r="AI54" s="188"/>
      <c r="AJ54" s="18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3" t="s">
        <v>290</v>
      </c>
      <c r="B55" s="204"/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5"/>
      <c r="U55" s="22"/>
      <c r="V55" s="79">
        <f>LEN(A55)</f>
        <v>93</v>
      </c>
      <c r="W55" s="80"/>
      <c r="X55" s="80"/>
      <c r="Y55" s="80"/>
      <c r="Z55" s="80"/>
      <c r="AA55" s="80"/>
      <c r="AB55" s="80"/>
      <c r="AC55" s="80"/>
      <c r="AD55" s="80"/>
      <c r="AE55" s="80"/>
      <c r="AF55" s="8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4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若松台エンゼル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>
        <f>IF(入力!C4="","",IF(入力!C5="",入力!C4,入力!C4&amp;"　　"&amp;入力!C5))</f>
        <v>431717938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黒木　博之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509515449</v>
      </c>
      <c r="H7" s="272"/>
      <c r="I7" s="272"/>
      <c r="J7" s="272" t="str">
        <f>IF(入力!J7="","",入力!J7)</f>
        <v>021060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2</v>
      </c>
      <c r="B9" s="264"/>
      <c r="C9" s="265" t="str">
        <f>IF(入力!C10="","",入力!C10&amp;"　"&amp;入力!E10)</f>
        <v>三戸　昌幸</v>
      </c>
      <c r="D9" s="266"/>
      <c r="E9" s="266"/>
      <c r="F9" s="266"/>
      <c r="G9" s="272">
        <f>IF(入力!G9="","",入力!G9)</f>
        <v>507319232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>0330445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3</v>
      </c>
      <c r="B11" s="264"/>
      <c r="C11" s="265" t="str">
        <f>IF(入力!C12="","",入力!C12&amp;"　"&amp;入力!E12)</f>
        <v>林　知明</v>
      </c>
      <c r="D11" s="266"/>
      <c r="E11" s="266"/>
      <c r="F11" s="266"/>
      <c r="G11" s="272">
        <f>IF(入力!G11="","",入力!G11)</f>
        <v>508748731</v>
      </c>
      <c r="H11" s="272"/>
      <c r="I11" s="272"/>
      <c r="J11" s="272" t="str">
        <f>IF(入力!J11="","",入力!J11)</f>
        <v>021061</v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4"/>
      <c r="B14" s="264"/>
      <c r="C14" s="269"/>
      <c r="D14" s="270"/>
      <c r="E14" s="270"/>
      <c r="F14" s="270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4" t="s">
        <v>5</v>
      </c>
      <c r="B15" s="264"/>
      <c r="C15" s="265" t="str">
        <f>IF(入力!C16="","",入力!C16&amp;"　"&amp;入力!E16)</f>
        <v>黒木　博之</v>
      </c>
      <c r="D15" s="266"/>
      <c r="E15" s="266"/>
      <c r="F15" s="273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4"/>
      <c r="B16" s="264"/>
      <c r="C16" s="269"/>
      <c r="D16" s="270"/>
      <c r="E16" s="270"/>
      <c r="F16" s="274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>
      <c r="A17" s="264" t="s">
        <v>6</v>
      </c>
      <c r="B17" s="264"/>
      <c r="C17" s="275" t="str">
        <f>IF(入力!C17="","",入力!C17&amp;"　"&amp;入力!E17)</f>
        <v>千葉県千葉市緑区誉田町1-846-3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043-292-2807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090－7736－7655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湯通堂　塁</v>
      </c>
      <c r="D25" s="266"/>
      <c r="E25" s="266"/>
      <c r="F25" s="266"/>
      <c r="G25" s="264" t="str">
        <f>IF(入力!G25="","",入力!G25)</f>
        <v>６年</v>
      </c>
      <c r="H25" s="264" t="str">
        <f>IF(入力!H25="","",入力!H25)</f>
        <v/>
      </c>
      <c r="I25" s="264" t="str">
        <f>IF(入力!I25="","",入力!I25)</f>
        <v>千葉市立山王小学校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515887314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靏田　うらら</v>
      </c>
      <c r="D27" s="266"/>
      <c r="E27" s="266"/>
      <c r="F27" s="266"/>
      <c r="G27" s="264" t="str">
        <f>IF(入力!G27="","",入力!G27)</f>
        <v>６年</v>
      </c>
      <c r="H27" s="264" t="str">
        <f>IF(入力!H27="","",入力!H27)</f>
        <v/>
      </c>
      <c r="I27" s="264" t="str">
        <f>IF(入力!I27="","",入力!I27)</f>
        <v>市原市立京葉小学校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515865855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保志　奈美江</v>
      </c>
      <c r="D29" s="266"/>
      <c r="E29" s="266"/>
      <c r="F29" s="266"/>
      <c r="G29" s="264" t="str">
        <f>IF(入力!G29="","",入力!G29)</f>
        <v>６年</v>
      </c>
      <c r="H29" s="264" t="str">
        <f>IF(入力!H29="","",入力!H29)</f>
        <v/>
      </c>
      <c r="I29" s="264" t="str">
        <f>IF(入力!I29="","",入力!I29)</f>
        <v>千葉市立山王小学校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515793897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斉藤　千優</v>
      </c>
      <c r="D31" s="266"/>
      <c r="E31" s="266"/>
      <c r="F31" s="266"/>
      <c r="G31" s="264" t="str">
        <f>IF(入力!G31="","",入力!G31)</f>
        <v>６年</v>
      </c>
      <c r="H31" s="264" t="str">
        <f>IF(入力!H31="","",入力!H31)</f>
        <v/>
      </c>
      <c r="I31" s="264" t="str">
        <f>IF(入力!I31="","",入力!I31)</f>
        <v>千葉市立山王小学校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515779095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瀧本　彩恵</v>
      </c>
      <c r="D33" s="266"/>
      <c r="E33" s="266"/>
      <c r="F33" s="266"/>
      <c r="G33" s="264" t="str">
        <f>IF(入力!G33="","",入力!G33)</f>
        <v>６年</v>
      </c>
      <c r="H33" s="264" t="str">
        <f>IF(入力!H33="","",入力!H33)</f>
        <v/>
      </c>
      <c r="I33" s="264" t="str">
        <f>IF(入力!I33="","",入力!I33)</f>
        <v>若松台小学校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516031539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五十嵐　みちる</v>
      </c>
      <c r="D35" s="266"/>
      <c r="E35" s="266"/>
      <c r="F35" s="266"/>
      <c r="G35" s="264" t="str">
        <f>IF(入力!G35="","",入力!G35)</f>
        <v>５年</v>
      </c>
      <c r="H35" s="264" t="str">
        <f>IF(入力!H35="","",入力!H35)</f>
        <v/>
      </c>
      <c r="I35" s="264" t="str">
        <f>IF(入力!I35="","",入力!I35)</f>
        <v>八街市立二州小学校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515705302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年永　莉瑠</v>
      </c>
      <c r="D37" s="266"/>
      <c r="E37" s="266"/>
      <c r="F37" s="266"/>
      <c r="G37" s="264" t="str">
        <f>IF(入力!G37="","",入力!G37)</f>
        <v>４年</v>
      </c>
      <c r="H37" s="264" t="str">
        <f>IF(入力!H37="","",入力!H37)</f>
        <v/>
      </c>
      <c r="I37" s="264" t="str">
        <f>IF(入力!I37="","",入力!I37)</f>
        <v>千葉市立山王小学校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516230865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浜松　凜</v>
      </c>
      <c r="D39" s="266"/>
      <c r="E39" s="266"/>
      <c r="F39" s="266"/>
      <c r="G39" s="264" t="str">
        <f>IF(入力!G39="","",入力!G39)</f>
        <v>６年</v>
      </c>
      <c r="H39" s="264" t="str">
        <f>IF(入力!H39="","",入力!H39)</f>
        <v/>
      </c>
      <c r="I39" s="264" t="str">
        <f>IF(入力!I39="","",入力!I39)</f>
        <v>若松小学校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516924740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佐藤　緋南</v>
      </c>
      <c r="D41" s="266"/>
      <c r="E41" s="266"/>
      <c r="F41" s="266"/>
      <c r="G41" s="264" t="str">
        <f>IF(入力!G41="","",入力!G41)</f>
        <v>６年</v>
      </c>
      <c r="H41" s="264" t="str">
        <f>IF(入力!H41="","",入力!H41)</f>
        <v/>
      </c>
      <c r="I41" s="264" t="str">
        <f>IF(入力!I41="","",入力!I41)</f>
        <v>若松台小学校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516968734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5"/>
      <c r="AW1" s="365"/>
      <c r="AX1" s="4" t="s">
        <v>28</v>
      </c>
      <c r="AY1" s="5"/>
      <c r="AZ1" s="365"/>
      <c r="BA1" s="365"/>
      <c r="BB1" s="4" t="s">
        <v>29</v>
      </c>
      <c r="BC1" s="5"/>
      <c r="BD1" s="365"/>
      <c r="BE1" s="36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6" t="s">
        <v>65</v>
      </c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366"/>
      <c r="AL5" s="366"/>
      <c r="AM5" s="366"/>
      <c r="AN5" s="366"/>
      <c r="AO5" s="366"/>
      <c r="AP5" s="366"/>
      <c r="AQ5" s="366"/>
      <c r="AR5" s="366"/>
      <c r="AS5" s="366"/>
      <c r="AT5" s="366"/>
      <c r="AU5" s="366"/>
      <c r="AV5" s="366"/>
      <c r="AW5" s="366"/>
      <c r="AX5" s="366"/>
      <c r="AY5" s="366"/>
      <c r="AZ5" s="366"/>
      <c r="BA5" s="366"/>
      <c r="BB5" s="366"/>
      <c r="BC5" s="366"/>
      <c r="BD5" s="366"/>
      <c r="BE5" s="366"/>
      <c r="BF5" s="36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9" t="s">
        <v>32</v>
      </c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2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42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5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2">
        <v>36</v>
      </c>
      <c r="I12" s="403"/>
      <c r="J12" s="404"/>
      <c r="K12" s="4"/>
    </row>
    <row r="13" spans="1:60" ht="13.5" customHeight="1">
      <c r="F13" s="4" t="s">
        <v>35</v>
      </c>
      <c r="G13" s="4"/>
      <c r="H13" s="405"/>
      <c r="I13" s="406"/>
      <c r="J13" s="40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2"/>
      <c r="I14" s="363"/>
      <c r="J14" s="36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8" t="s">
        <v>37</v>
      </c>
      <c r="D16" s="378"/>
      <c r="E16" s="378"/>
      <c r="F16" s="378"/>
      <c r="G16" s="379"/>
      <c r="H16" s="400" t="s">
        <v>66</v>
      </c>
      <c r="I16" s="401"/>
      <c r="J16" s="401"/>
      <c r="K16" s="378" t="str">
        <f>IF(入力!C2="","",入力!C2)</f>
        <v>ﾜｶﾏﾂﾀﾞｲｴﾝｾﾞﾙ</v>
      </c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9"/>
      <c r="Y16" s="410" t="s">
        <v>67</v>
      </c>
      <c r="Z16" s="411"/>
      <c r="AA16" s="411"/>
      <c r="AB16" s="411"/>
      <c r="AC16" s="411"/>
      <c r="AD16" s="411"/>
      <c r="AE16" s="411"/>
      <c r="AF16" s="411"/>
      <c r="AG16" s="411"/>
      <c r="AH16" s="411"/>
      <c r="AI16" s="412"/>
      <c r="AJ16" s="369" t="s">
        <v>38</v>
      </c>
      <c r="AK16" s="370"/>
      <c r="AL16" s="370"/>
      <c r="AM16" s="371"/>
      <c r="AN16" s="394" t="str">
        <f>IF(入力!P3="","",入力!P3)</f>
        <v>若葉区</v>
      </c>
      <c r="AO16" s="395"/>
      <c r="AP16" s="395"/>
      <c r="AQ16" s="395"/>
      <c r="AR16" s="395"/>
      <c r="AS16" s="395"/>
      <c r="AT16" s="370" t="s">
        <v>68</v>
      </c>
      <c r="AU16" s="371"/>
      <c r="AV16" s="377" t="s">
        <v>39</v>
      </c>
      <c r="AW16" s="378"/>
      <c r="AX16" s="378"/>
      <c r="AY16" s="379"/>
      <c r="AZ16" s="382" t="str">
        <f>IF(入力!P5="","",入力!P5)</f>
        <v>JR総武本線</v>
      </c>
      <c r="BA16" s="383"/>
      <c r="BB16" s="383"/>
      <c r="BC16" s="383"/>
      <c r="BD16" s="383"/>
      <c r="BE16" s="383"/>
      <c r="BF16" s="430" t="s">
        <v>40</v>
      </c>
    </row>
    <row r="17" spans="3:58" ht="4.5" customHeight="1">
      <c r="C17" s="429"/>
      <c r="D17" s="321"/>
      <c r="E17" s="321"/>
      <c r="F17" s="321"/>
      <c r="G17" s="381"/>
      <c r="H17" s="392" t="str">
        <f>IF(入力!C3="","",入力!C3)</f>
        <v>若松台エンゼル</v>
      </c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88" t="str">
        <f>IF(入力!J3="","","("&amp;入力!J3&amp;")")</f>
        <v>(女子)</v>
      </c>
      <c r="V17" s="388"/>
      <c r="W17" s="388"/>
      <c r="X17" s="389"/>
      <c r="Y17" s="413">
        <f>IF(入力!C4="","",入力!C4)</f>
        <v>431717938</v>
      </c>
      <c r="Z17" s="414"/>
      <c r="AA17" s="414"/>
      <c r="AB17" s="414"/>
      <c r="AC17" s="414"/>
      <c r="AD17" s="414"/>
      <c r="AE17" s="414"/>
      <c r="AF17" s="414"/>
      <c r="AG17" s="414"/>
      <c r="AH17" s="414"/>
      <c r="AI17" s="415"/>
      <c r="AJ17" s="372"/>
      <c r="AK17" s="373"/>
      <c r="AL17" s="373"/>
      <c r="AM17" s="374"/>
      <c r="AN17" s="396"/>
      <c r="AO17" s="397"/>
      <c r="AP17" s="397"/>
      <c r="AQ17" s="397"/>
      <c r="AR17" s="397"/>
      <c r="AS17" s="397"/>
      <c r="AT17" s="373"/>
      <c r="AU17" s="374"/>
      <c r="AV17" s="380"/>
      <c r="AW17" s="321"/>
      <c r="AX17" s="321"/>
      <c r="AY17" s="381"/>
      <c r="AZ17" s="384"/>
      <c r="BA17" s="385"/>
      <c r="BB17" s="385"/>
      <c r="BC17" s="385"/>
      <c r="BD17" s="385"/>
      <c r="BE17" s="385"/>
      <c r="BF17" s="431"/>
    </row>
    <row r="18" spans="3:58" ht="16.5" customHeight="1">
      <c r="C18" s="359"/>
      <c r="D18" s="322"/>
      <c r="E18" s="322"/>
      <c r="F18" s="322"/>
      <c r="G18" s="360"/>
      <c r="H18" s="343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90"/>
      <c r="V18" s="390"/>
      <c r="W18" s="390"/>
      <c r="X18" s="391"/>
      <c r="Y18" s="416"/>
      <c r="Z18" s="417"/>
      <c r="AA18" s="417"/>
      <c r="AB18" s="417"/>
      <c r="AC18" s="417"/>
      <c r="AD18" s="417"/>
      <c r="AE18" s="417"/>
      <c r="AF18" s="417"/>
      <c r="AG18" s="417"/>
      <c r="AH18" s="417"/>
      <c r="AI18" s="418"/>
      <c r="AJ18" s="375"/>
      <c r="AK18" s="350"/>
      <c r="AL18" s="350"/>
      <c r="AM18" s="376"/>
      <c r="AN18" s="398"/>
      <c r="AO18" s="399"/>
      <c r="AP18" s="399"/>
      <c r="AQ18" s="399"/>
      <c r="AR18" s="399"/>
      <c r="AS18" s="399"/>
      <c r="AT18" s="350"/>
      <c r="AU18" s="376"/>
      <c r="AV18" s="346"/>
      <c r="AW18" s="322"/>
      <c r="AX18" s="322"/>
      <c r="AY18" s="360"/>
      <c r="AZ18" s="386" t="str">
        <f>IF(入力!AE5="","",入力!AE5)</f>
        <v>都賀</v>
      </c>
      <c r="BA18" s="387"/>
      <c r="BB18" s="387"/>
      <c r="BC18" s="387"/>
      <c r="BD18" s="387"/>
      <c r="BE18" s="387"/>
      <c r="BF18" s="13" t="s">
        <v>41</v>
      </c>
    </row>
    <row r="19" spans="3:58" ht="15" customHeight="1">
      <c r="C19" s="408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367" t="s">
        <v>42</v>
      </c>
      <c r="P19" s="367"/>
      <c r="Q19" s="367"/>
      <c r="R19" s="367"/>
      <c r="S19" s="367"/>
      <c r="T19" s="367"/>
      <c r="U19" s="367"/>
      <c r="V19" s="367"/>
      <c r="W19" s="367"/>
      <c r="X19" s="367"/>
      <c r="Y19" s="367"/>
      <c r="Z19" s="367"/>
      <c r="AA19" s="367"/>
      <c r="AB19" s="367"/>
      <c r="AC19" s="367"/>
      <c r="AD19" s="367" t="s">
        <v>69</v>
      </c>
      <c r="AE19" s="367"/>
      <c r="AF19" s="367"/>
      <c r="AG19" s="367"/>
      <c r="AH19" s="367"/>
      <c r="AI19" s="367"/>
      <c r="AJ19" s="367"/>
      <c r="AK19" s="367"/>
      <c r="AL19" s="367"/>
      <c r="AM19" s="367"/>
      <c r="AN19" s="367"/>
      <c r="AO19" s="367"/>
      <c r="AP19" s="367"/>
      <c r="AQ19" s="367"/>
      <c r="AR19" s="367"/>
      <c r="AS19" s="367" t="s">
        <v>70</v>
      </c>
      <c r="AT19" s="367"/>
      <c r="AU19" s="367"/>
      <c r="AV19" s="367"/>
      <c r="AW19" s="367"/>
      <c r="AX19" s="367"/>
      <c r="AY19" s="367"/>
      <c r="AZ19" s="367"/>
      <c r="BA19" s="367"/>
      <c r="BB19" s="367"/>
      <c r="BC19" s="367"/>
      <c r="BD19" s="367"/>
      <c r="BE19" s="367"/>
      <c r="BF19" s="368"/>
    </row>
    <row r="20" spans="3:58" ht="15" customHeight="1">
      <c r="C20" s="433" t="s">
        <v>43</v>
      </c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O20" s="432" t="str">
        <f>IF(入力!J7="","",入力!J7)</f>
        <v>021060</v>
      </c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 t="str">
        <f>IF(入力!J9="","",入力!J9)</f>
        <v/>
      </c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2"/>
      <c r="AP20" s="432"/>
      <c r="AQ20" s="432"/>
      <c r="AR20" s="432"/>
      <c r="AS20" s="432" t="str">
        <f>IF(入力!J11="","",入力!J11)</f>
        <v>021061</v>
      </c>
      <c r="AT20" s="432"/>
      <c r="AU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4"/>
    </row>
    <row r="21" spans="3:58" ht="15" customHeight="1">
      <c r="C21" s="433" t="s">
        <v>44</v>
      </c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432" t="str">
        <f>IF(入力!M7="","",入力!M7)</f>
        <v/>
      </c>
      <c r="P21" s="432"/>
      <c r="Q21" s="432"/>
      <c r="R21" s="432"/>
      <c r="S21" s="432"/>
      <c r="T21" s="432"/>
      <c r="U21" s="432"/>
      <c r="V21" s="432"/>
      <c r="W21" s="432"/>
      <c r="X21" s="432"/>
      <c r="Y21" s="432"/>
      <c r="Z21" s="432"/>
      <c r="AA21" s="432"/>
      <c r="AB21" s="432"/>
      <c r="AC21" s="432"/>
      <c r="AD21" s="432" t="str">
        <f>IF(入力!M9="","",入力!M9)</f>
        <v>0330445</v>
      </c>
      <c r="AE21" s="432"/>
      <c r="AF21" s="432"/>
      <c r="AG21" s="432"/>
      <c r="AH21" s="432"/>
      <c r="AI21" s="432"/>
      <c r="AJ21" s="432"/>
      <c r="AK21" s="432"/>
      <c r="AL21" s="432"/>
      <c r="AM21" s="432"/>
      <c r="AN21" s="432"/>
      <c r="AO21" s="432"/>
      <c r="AP21" s="432"/>
      <c r="AQ21" s="432"/>
      <c r="AR21" s="432"/>
      <c r="AS21" s="432" t="str">
        <f>IF(入力!M11="","",入力!M11)</f>
        <v/>
      </c>
      <c r="AT21" s="432"/>
      <c r="AU21" s="432"/>
      <c r="AV21" s="432"/>
      <c r="AW21" s="432"/>
      <c r="AX21" s="432"/>
      <c r="AY21" s="432"/>
      <c r="AZ21" s="432"/>
      <c r="BA21" s="432"/>
      <c r="BB21" s="432"/>
      <c r="BC21" s="432"/>
      <c r="BD21" s="432"/>
      <c r="BE21" s="432"/>
      <c r="BF21" s="434"/>
    </row>
    <row r="22" spans="3:58" ht="12" customHeight="1">
      <c r="C22" s="356" t="s">
        <v>71</v>
      </c>
      <c r="D22" s="357"/>
      <c r="E22" s="357"/>
      <c r="F22" s="357"/>
      <c r="G22" s="358"/>
      <c r="H22" s="361" t="str">
        <f>IF(入力!C7="","",入力!C7&amp;"　"&amp;入力!E7)</f>
        <v>ｸﾛｷ　ﾋﾛﾕｷ</v>
      </c>
      <c r="I22" s="326"/>
      <c r="J22" s="326"/>
      <c r="K22" s="326"/>
      <c r="L22" s="326"/>
      <c r="M22" s="326"/>
      <c r="N22" s="326"/>
      <c r="O22" s="326"/>
      <c r="P22" s="326"/>
      <c r="Q22" s="335"/>
      <c r="R22" s="327" t="s">
        <v>45</v>
      </c>
      <c r="S22" s="326"/>
      <c r="T22" s="336">
        <f>IF(入力!AT7="","",入力!AT7)</f>
        <v>55</v>
      </c>
      <c r="U22" s="337"/>
      <c r="V22" s="338"/>
      <c r="W22" s="327" t="s">
        <v>46</v>
      </c>
      <c r="X22" s="327"/>
      <c r="Y22" s="327"/>
      <c r="Z22" s="14" t="s">
        <v>72</v>
      </c>
      <c r="AA22" s="15"/>
      <c r="AB22" s="326" t="str">
        <f>IF(入力!R7="","",入力!R7)</f>
        <v>266</v>
      </c>
      <c r="AC22" s="326"/>
      <c r="AD22" s="326"/>
      <c r="AE22" s="326"/>
      <c r="AF22" s="16" t="s">
        <v>73</v>
      </c>
      <c r="AG22" s="326" t="str">
        <f>IF(入力!W7="","",入力!W7)</f>
        <v>0005</v>
      </c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6"/>
      <c r="AS22" s="326"/>
      <c r="AT22" s="335"/>
      <c r="AU22" s="327" t="s">
        <v>47</v>
      </c>
      <c r="AV22" s="326"/>
      <c r="AW22" s="326"/>
      <c r="AX22" s="17" t="s">
        <v>74</v>
      </c>
      <c r="AY22" s="326" t="str">
        <f>IF(入力!AL7="","",入力!AL7)</f>
        <v>043</v>
      </c>
      <c r="AZ22" s="326"/>
      <c r="BA22" s="326"/>
      <c r="BB22" s="326"/>
      <c r="BC22" s="326"/>
      <c r="BD22" s="326"/>
      <c r="BE22" s="326"/>
      <c r="BF22" s="18" t="s">
        <v>75</v>
      </c>
    </row>
    <row r="23" spans="3:58" ht="19.5" customHeight="1">
      <c r="C23" s="359" t="s">
        <v>48</v>
      </c>
      <c r="D23" s="322"/>
      <c r="E23" s="322"/>
      <c r="F23" s="322"/>
      <c r="G23" s="360"/>
      <c r="H23" s="362" t="str">
        <f>IF(入力!C8="","",入力!C8&amp;"　"&amp;入力!E8)</f>
        <v>黒木　博之</v>
      </c>
      <c r="I23" s="363"/>
      <c r="J23" s="363"/>
      <c r="K23" s="363"/>
      <c r="L23" s="363"/>
      <c r="M23" s="363"/>
      <c r="N23" s="363"/>
      <c r="O23" s="363"/>
      <c r="P23" s="363"/>
      <c r="Q23" s="364"/>
      <c r="R23" s="322"/>
      <c r="S23" s="322"/>
      <c r="T23" s="351"/>
      <c r="U23" s="352"/>
      <c r="V23" s="353"/>
      <c r="W23" s="350"/>
      <c r="X23" s="350"/>
      <c r="Y23" s="350"/>
      <c r="Z23" s="343" t="str">
        <f>IF(入力!P8="","",入力!P8)</f>
        <v>千葉県千葉市緑区誉田町1-846-3</v>
      </c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344"/>
      <c r="AP23" s="344"/>
      <c r="AQ23" s="344"/>
      <c r="AR23" s="344"/>
      <c r="AS23" s="344"/>
      <c r="AT23" s="345"/>
      <c r="AU23" s="322"/>
      <c r="AV23" s="322"/>
      <c r="AW23" s="322"/>
      <c r="AX23" s="346" t="str">
        <f>IF(入力!AK8="","",入力!AK8)</f>
        <v>292</v>
      </c>
      <c r="AY23" s="322"/>
      <c r="AZ23" s="322"/>
      <c r="BA23" s="322"/>
      <c r="BB23" s="19" t="s">
        <v>76</v>
      </c>
      <c r="BC23" s="322" t="str">
        <f>IF(入力!AP8="","",入力!AP8)</f>
        <v>2807</v>
      </c>
      <c r="BD23" s="322"/>
      <c r="BE23" s="322"/>
      <c r="BF23" s="342"/>
    </row>
    <row r="24" spans="3:58" ht="12" customHeight="1">
      <c r="C24" s="356" t="s">
        <v>77</v>
      </c>
      <c r="D24" s="357"/>
      <c r="E24" s="357"/>
      <c r="F24" s="357"/>
      <c r="G24" s="358"/>
      <c r="H24" s="361" t="str">
        <f>IF(入力!C9="","",入力!C9&amp;"　"&amp;入力!E9)</f>
        <v>ｻﾝﾉﾍ　ﾏｻﾕｷ</v>
      </c>
      <c r="I24" s="326"/>
      <c r="J24" s="326"/>
      <c r="K24" s="326"/>
      <c r="L24" s="326"/>
      <c r="M24" s="326"/>
      <c r="N24" s="326"/>
      <c r="O24" s="326"/>
      <c r="P24" s="326"/>
      <c r="Q24" s="335"/>
      <c r="R24" s="327" t="s">
        <v>45</v>
      </c>
      <c r="S24" s="326"/>
      <c r="T24" s="336">
        <f>IF(入力!AT9="","",入力!AT9)</f>
        <v>54</v>
      </c>
      <c r="U24" s="337"/>
      <c r="V24" s="338"/>
      <c r="W24" s="327" t="s">
        <v>46</v>
      </c>
      <c r="X24" s="327"/>
      <c r="Y24" s="327"/>
      <c r="Z24" s="14" t="s">
        <v>72</v>
      </c>
      <c r="AA24" s="15"/>
      <c r="AB24" s="326" t="str">
        <f>IF(入力!R9="","",入力!R9)</f>
        <v>290</v>
      </c>
      <c r="AC24" s="326"/>
      <c r="AD24" s="326"/>
      <c r="AE24" s="326"/>
      <c r="AF24" s="16" t="s">
        <v>73</v>
      </c>
      <c r="AG24" s="326" t="str">
        <f>IF(入力!W9="","",入力!W9)</f>
        <v>0035</v>
      </c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35"/>
      <c r="AU24" s="327" t="s">
        <v>47</v>
      </c>
      <c r="AV24" s="326"/>
      <c r="AW24" s="326"/>
      <c r="AX24" s="17" t="s">
        <v>74</v>
      </c>
      <c r="AY24" s="326" t="str">
        <f>IF(入力!AL9="","",入力!AL9)</f>
        <v>0436</v>
      </c>
      <c r="AZ24" s="326"/>
      <c r="BA24" s="326"/>
      <c r="BB24" s="326"/>
      <c r="BC24" s="326"/>
      <c r="BD24" s="326"/>
      <c r="BE24" s="326"/>
      <c r="BF24" s="18" t="s">
        <v>75</v>
      </c>
    </row>
    <row r="25" spans="3:58" ht="19.5" customHeight="1">
      <c r="C25" s="359" t="s">
        <v>78</v>
      </c>
      <c r="D25" s="322"/>
      <c r="E25" s="322"/>
      <c r="F25" s="322"/>
      <c r="G25" s="360"/>
      <c r="H25" s="362" t="str">
        <f>IF(入力!C10="","",入力!C10&amp;"　"&amp;入力!E10)</f>
        <v>三戸　昌幸</v>
      </c>
      <c r="I25" s="363"/>
      <c r="J25" s="363"/>
      <c r="K25" s="363"/>
      <c r="L25" s="363"/>
      <c r="M25" s="363"/>
      <c r="N25" s="363"/>
      <c r="O25" s="363"/>
      <c r="P25" s="363"/>
      <c r="Q25" s="364"/>
      <c r="R25" s="322"/>
      <c r="S25" s="322"/>
      <c r="T25" s="351"/>
      <c r="U25" s="352"/>
      <c r="V25" s="353"/>
      <c r="W25" s="350"/>
      <c r="X25" s="350"/>
      <c r="Y25" s="350"/>
      <c r="Z25" s="343" t="str">
        <f>IF(入力!P10="","",入力!P10)</f>
        <v>市原市松ヶ島2-19-31</v>
      </c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5"/>
      <c r="AU25" s="322"/>
      <c r="AV25" s="322"/>
      <c r="AW25" s="322"/>
      <c r="AX25" s="346" t="str">
        <f>IF(入力!AK10="","",入力!AK10)</f>
        <v>25</v>
      </c>
      <c r="AY25" s="322"/>
      <c r="AZ25" s="322"/>
      <c r="BA25" s="322"/>
      <c r="BB25" s="19" t="s">
        <v>76</v>
      </c>
      <c r="BC25" s="322" t="str">
        <f>IF(入力!AP10="","",入力!AP10)</f>
        <v>5720</v>
      </c>
      <c r="BD25" s="322"/>
      <c r="BE25" s="322"/>
      <c r="BF25" s="342"/>
    </row>
    <row r="26" spans="3:58" ht="12" customHeight="1">
      <c r="C26" s="356" t="s">
        <v>71</v>
      </c>
      <c r="D26" s="357"/>
      <c r="E26" s="357"/>
      <c r="F26" s="357"/>
      <c r="G26" s="358"/>
      <c r="H26" s="361" t="str">
        <f>IF(入力!C11="","",入力!C11&amp;"　"&amp;入力!E11)</f>
        <v>ﾊﾔｼ　ﾄﾓｱｷ</v>
      </c>
      <c r="I26" s="326"/>
      <c r="J26" s="326"/>
      <c r="K26" s="326"/>
      <c r="L26" s="326"/>
      <c r="M26" s="326"/>
      <c r="N26" s="326"/>
      <c r="O26" s="326"/>
      <c r="P26" s="326"/>
      <c r="Q26" s="335"/>
      <c r="R26" s="327" t="s">
        <v>45</v>
      </c>
      <c r="S26" s="326"/>
      <c r="T26" s="336">
        <f>IF(入力!AT11="","",入力!AT11)</f>
        <v>31</v>
      </c>
      <c r="U26" s="337"/>
      <c r="V26" s="338"/>
      <c r="W26" s="327" t="s">
        <v>46</v>
      </c>
      <c r="X26" s="327"/>
      <c r="Y26" s="327"/>
      <c r="Z26" s="14" t="s">
        <v>72</v>
      </c>
      <c r="AA26" s="15"/>
      <c r="AB26" s="326" t="str">
        <f>IF(入力!R11="","",入力!R11)</f>
        <v>264</v>
      </c>
      <c r="AC26" s="326"/>
      <c r="AD26" s="326"/>
      <c r="AE26" s="326"/>
      <c r="AF26" s="16" t="s">
        <v>73</v>
      </c>
      <c r="AG26" s="326" t="str">
        <f>IF(入力!W11="","",入力!W11)</f>
        <v>0021</v>
      </c>
      <c r="AH26" s="326"/>
      <c r="AI26" s="326"/>
      <c r="AJ26" s="326"/>
      <c r="AK26" s="326"/>
      <c r="AL26" s="326"/>
      <c r="AM26" s="326"/>
      <c r="AN26" s="326"/>
      <c r="AO26" s="326"/>
      <c r="AP26" s="326"/>
      <c r="AQ26" s="326"/>
      <c r="AR26" s="326"/>
      <c r="AS26" s="326"/>
      <c r="AT26" s="335"/>
      <c r="AU26" s="327" t="s">
        <v>47</v>
      </c>
      <c r="AV26" s="326"/>
      <c r="AW26" s="326"/>
      <c r="AX26" s="17" t="s">
        <v>74</v>
      </c>
      <c r="AY26" s="326" t="str">
        <f>IF(入力!AL11="","",入力!AL11)</f>
        <v>043</v>
      </c>
      <c r="AZ26" s="326"/>
      <c r="BA26" s="326"/>
      <c r="BB26" s="326"/>
      <c r="BC26" s="326"/>
      <c r="BD26" s="326"/>
      <c r="BE26" s="326"/>
      <c r="BF26" s="18" t="s">
        <v>75</v>
      </c>
    </row>
    <row r="27" spans="3:58" ht="19.5" customHeight="1">
      <c r="C27" s="359" t="s">
        <v>79</v>
      </c>
      <c r="D27" s="322"/>
      <c r="E27" s="322"/>
      <c r="F27" s="322"/>
      <c r="G27" s="360"/>
      <c r="H27" s="362" t="str">
        <f>IF(入力!C12="","",入力!C12&amp;"　"&amp;入力!E12)</f>
        <v>林　知明</v>
      </c>
      <c r="I27" s="363"/>
      <c r="J27" s="363"/>
      <c r="K27" s="363"/>
      <c r="L27" s="363"/>
      <c r="M27" s="363"/>
      <c r="N27" s="363"/>
      <c r="O27" s="363"/>
      <c r="P27" s="363"/>
      <c r="Q27" s="364"/>
      <c r="R27" s="322"/>
      <c r="S27" s="322"/>
      <c r="T27" s="351"/>
      <c r="U27" s="352"/>
      <c r="V27" s="353"/>
      <c r="W27" s="350"/>
      <c r="X27" s="350"/>
      <c r="Y27" s="350"/>
      <c r="Z27" s="343" t="str">
        <f>IF(入力!P12="","",入力!P12)</f>
        <v>千葉市若葉区若松町73-19</v>
      </c>
      <c r="AA27" s="344"/>
      <c r="AB27" s="344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5"/>
      <c r="AU27" s="322"/>
      <c r="AV27" s="322"/>
      <c r="AW27" s="322"/>
      <c r="AX27" s="346" t="str">
        <f>IF(入力!AK12="","",入力!AK12)</f>
        <v>232</v>
      </c>
      <c r="AY27" s="322"/>
      <c r="AZ27" s="322"/>
      <c r="BA27" s="322"/>
      <c r="BB27" s="19" t="s">
        <v>76</v>
      </c>
      <c r="BC27" s="322" t="str">
        <f>IF(入力!AP12="","",入力!AP12)</f>
        <v>9247</v>
      </c>
      <c r="BD27" s="322"/>
      <c r="BE27" s="322"/>
      <c r="BF27" s="342"/>
    </row>
    <row r="28" spans="3:58" ht="12" customHeight="1">
      <c r="C28" s="356" t="s">
        <v>71</v>
      </c>
      <c r="D28" s="357"/>
      <c r="E28" s="357"/>
      <c r="F28" s="357"/>
      <c r="G28" s="358"/>
      <c r="H28" s="361" t="str">
        <f>IF(入力!C15="","",入力!C15&amp;"　"&amp;入力!E15)</f>
        <v>ｸﾛｷ　ﾋﾛﾕｷ</v>
      </c>
      <c r="I28" s="326"/>
      <c r="J28" s="326"/>
      <c r="K28" s="326"/>
      <c r="L28" s="326"/>
      <c r="M28" s="326"/>
      <c r="N28" s="326"/>
      <c r="O28" s="326"/>
      <c r="P28" s="326"/>
      <c r="Q28" s="335"/>
      <c r="R28" s="327" t="s">
        <v>45</v>
      </c>
      <c r="S28" s="326"/>
      <c r="T28" s="336">
        <f>IF(入力!AT15="","",入力!AT15)</f>
        <v>55</v>
      </c>
      <c r="U28" s="337"/>
      <c r="V28" s="338"/>
      <c r="W28" s="327" t="s">
        <v>46</v>
      </c>
      <c r="X28" s="327"/>
      <c r="Y28" s="327"/>
      <c r="Z28" s="14" t="s">
        <v>72</v>
      </c>
      <c r="AA28" s="15"/>
      <c r="AB28" s="326" t="str">
        <f>IF(入力!R15="","",入力!R15)</f>
        <v>266</v>
      </c>
      <c r="AC28" s="326"/>
      <c r="AD28" s="326"/>
      <c r="AE28" s="326"/>
      <c r="AF28" s="16" t="s">
        <v>73</v>
      </c>
      <c r="AG28" s="326" t="str">
        <f>IF(入力!W15="","",入力!W15)</f>
        <v>0005</v>
      </c>
      <c r="AH28" s="326"/>
      <c r="AI28" s="326"/>
      <c r="AJ28" s="326"/>
      <c r="AK28" s="326"/>
      <c r="AL28" s="326"/>
      <c r="AM28" s="326"/>
      <c r="AN28" s="326"/>
      <c r="AO28" s="326"/>
      <c r="AP28" s="326"/>
      <c r="AQ28" s="326"/>
      <c r="AR28" s="326"/>
      <c r="AS28" s="326"/>
      <c r="AT28" s="335"/>
      <c r="AU28" s="327" t="s">
        <v>47</v>
      </c>
      <c r="AV28" s="326"/>
      <c r="AW28" s="326"/>
      <c r="AX28" s="17" t="s">
        <v>74</v>
      </c>
      <c r="AY28" s="326" t="str">
        <f>IF(入力!AL15="","",入力!AL15)</f>
        <v>043</v>
      </c>
      <c r="AZ28" s="326"/>
      <c r="BA28" s="326"/>
      <c r="BB28" s="326"/>
      <c r="BC28" s="326"/>
      <c r="BD28" s="326"/>
      <c r="BE28" s="326"/>
      <c r="BF28" s="18" t="s">
        <v>75</v>
      </c>
    </row>
    <row r="29" spans="3:58" ht="19.5" customHeight="1" thickBot="1">
      <c r="C29" s="354" t="s">
        <v>49</v>
      </c>
      <c r="D29" s="328"/>
      <c r="E29" s="328"/>
      <c r="F29" s="328"/>
      <c r="G29" s="355"/>
      <c r="H29" s="347" t="str">
        <f>IF(入力!C16="","",入力!C16&amp;"　"&amp;入力!E16)</f>
        <v>黒木　博之</v>
      </c>
      <c r="I29" s="348"/>
      <c r="J29" s="348"/>
      <c r="K29" s="348"/>
      <c r="L29" s="348"/>
      <c r="M29" s="348"/>
      <c r="N29" s="348"/>
      <c r="O29" s="348"/>
      <c r="P29" s="348"/>
      <c r="Q29" s="349"/>
      <c r="R29" s="328"/>
      <c r="S29" s="328"/>
      <c r="T29" s="339"/>
      <c r="U29" s="340"/>
      <c r="V29" s="341"/>
      <c r="W29" s="334"/>
      <c r="X29" s="334"/>
      <c r="Y29" s="334"/>
      <c r="Z29" s="329" t="str">
        <f>IF(入力!P16="","",入力!P16)</f>
        <v>千葉県千葉市緑区誉田町1-846-3</v>
      </c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1"/>
      <c r="AU29" s="328"/>
      <c r="AV29" s="328"/>
      <c r="AW29" s="328"/>
      <c r="AX29" s="332" t="str">
        <f>IF(入力!AK16="","",入力!AK16)</f>
        <v>292</v>
      </c>
      <c r="AY29" s="328"/>
      <c r="AZ29" s="328"/>
      <c r="BA29" s="328"/>
      <c r="BB29" s="72" t="s">
        <v>76</v>
      </c>
      <c r="BC29" s="328" t="str">
        <f>IF(入力!AP16="","",入力!AP16)</f>
        <v>2807</v>
      </c>
      <c r="BD29" s="328"/>
      <c r="BE29" s="328"/>
      <c r="BF29" s="33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25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ﾕﾂﾄﾞｳ　ﾙｲ
湯通堂　塁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 t="str">
        <f>IF(入力!G25="","",入力!G25)</f>
        <v>６年</v>
      </c>
      <c r="R34" s="295"/>
      <c r="S34" s="296"/>
      <c r="T34" s="300" t="str">
        <f>IF(入力!I25="","",入力!I25)</f>
        <v>千葉市立山王小学校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515887314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147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ﾂﾙﾀﾞ　ｳﾗﾗ
靏田　うらら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 t="str">
        <f>IF(入力!G27="","",入力!G27)</f>
        <v>６年</v>
      </c>
      <c r="R36" s="295"/>
      <c r="S36" s="296"/>
      <c r="T36" s="300" t="str">
        <f>IF(入力!I27="","",入力!I27)</f>
        <v>市原市立京葉小学校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515865855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157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ﾎｼ　ﾅﾐｴ
保志　奈美江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 t="str">
        <f>IF(入力!G29="","",入力!G29)</f>
        <v>６年</v>
      </c>
      <c r="R38" s="295"/>
      <c r="S38" s="296"/>
      <c r="T38" s="300" t="str">
        <f>IF(入力!I29="","",入力!I29)</f>
        <v>千葉市立山王小学校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515793897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158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ｻｲﾄｳ　ﾁﾋﾛ
斉藤　千優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 t="str">
        <f>IF(入力!G31="","",入力!G31)</f>
        <v>６年</v>
      </c>
      <c r="R40" s="295"/>
      <c r="S40" s="296"/>
      <c r="T40" s="300" t="str">
        <f>IF(入力!I31="","",入力!I31)</f>
        <v>千葉市立山王小学校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515779095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157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タキモト　ｱﾔｴ
瀧本　彩恵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 t="str">
        <f>IF(入力!G33="","",入力!G33)</f>
        <v>６年</v>
      </c>
      <c r="R42" s="295"/>
      <c r="S42" s="296"/>
      <c r="T42" s="300" t="str">
        <f>IF(入力!I33="","",入力!I33)</f>
        <v>若松台小学校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516031539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155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ｲｶﾞﾗｼ　ﾐﾁﾙ
五十嵐　みちる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 t="str">
        <f>IF(入力!G35="","",入力!G35)</f>
        <v>５年</v>
      </c>
      <c r="R44" s="295"/>
      <c r="S44" s="296"/>
      <c r="T44" s="300" t="str">
        <f>IF(入力!I35="","",入力!I35)</f>
        <v>八街市立二州小学校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515705302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151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ﾄｼﾅｶﾞ　ﾘﾙ
年永　莉瑠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 t="str">
        <f>IF(入力!G37="","",入力!G37)</f>
        <v>４年</v>
      </c>
      <c r="R46" s="295"/>
      <c r="S46" s="296"/>
      <c r="T46" s="300" t="str">
        <f>IF(入力!I37="","",入力!I37)</f>
        <v>千葉市立山王小学校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516230865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>
        <f>IF(入力!P37="","",入力!P37)</f>
        <v>131</v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>
        <f>IF(入力!B39="","",入力!B39)</f>
        <v>8</v>
      </c>
      <c r="D48" s="283"/>
      <c r="E48" s="284"/>
      <c r="F48" s="288" t="str">
        <f>IF(入力!C40="","",入力!C39&amp;"　"&amp;入力!E39&amp;"
"&amp;入力!C40&amp;"　"&amp;入力!E40)</f>
        <v>ﾊﾏﾏﾂ　ﾘﾝ
浜松　凜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 t="str">
        <f>IF(入力!G39="","",入力!G39)</f>
        <v>６年</v>
      </c>
      <c r="R48" s="295"/>
      <c r="S48" s="296"/>
      <c r="T48" s="300" t="str">
        <f>IF(入力!I39="","",入力!I39)</f>
        <v>若松小学校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>
        <f>IF(入力!M39="","",入力!M39)</f>
        <v>516924740</v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>
        <f>IF(入力!P39="","",入力!P39)</f>
        <v>156</v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>
        <f>IF(入力!B41="","",入力!B41)</f>
        <v>9</v>
      </c>
      <c r="D50" s="283"/>
      <c r="E50" s="284"/>
      <c r="F50" s="288" t="str">
        <f>IF(入力!C42="","",入力!C41&amp;"　"&amp;入力!E41&amp;"
"&amp;入力!C42&amp;"　"&amp;入力!E42)</f>
        <v>ｻﾄｳ　ﾋﾅ
佐藤　緋南</v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 t="str">
        <f>IF(入力!G41="","",入力!G41)</f>
        <v>６年</v>
      </c>
      <c r="R50" s="295"/>
      <c r="S50" s="296"/>
      <c r="T50" s="300" t="str">
        <f>IF(入力!I41="","",入力!I41)</f>
        <v>若松台小学校</v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>
        <f>IF(入力!M41="","",入力!M41)</f>
        <v>516968734</v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>
        <f>IF(入力!P41="","",入力!P41)</f>
        <v>155</v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 t="str">
        <f>IF(入力!B43="","",入力!B43)</f>
        <v/>
      </c>
      <c r="D52" s="283"/>
      <c r="E52" s="284"/>
      <c r="F52" s="288" t="str">
        <f>IF(入力!C44="","",入力!C43&amp;"　"&amp;入力!E43&amp;"
"&amp;入力!C44&amp;"　"&amp;入力!E44)</f>
        <v/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 t="str">
        <f>IF(入力!G43="","",入力!G43)</f>
        <v/>
      </c>
      <c r="R52" s="295"/>
      <c r="S52" s="296"/>
      <c r="T52" s="300" t="str">
        <f>IF(入力!I43="","",入力!I43)</f>
        <v/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 t="str">
        <f>IF(入力!M43="","",入力!M43)</f>
        <v/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 t="str">
        <f>IF(入力!P43="","",入力!P43)</f>
        <v/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 t="str">
        <f>IF(入力!B45="","",入力!B45)</f>
        <v/>
      </c>
      <c r="D54" s="283"/>
      <c r="E54" s="284"/>
      <c r="F54" s="288" t="str">
        <f>IF(入力!C46="","",入力!C45&amp;"　"&amp;入力!E45&amp;"
"&amp;入力!C46&amp;"　"&amp;入力!E46)</f>
        <v/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 t="str">
        <f>IF(入力!G45="","",入力!G45)</f>
        <v/>
      </c>
      <c r="R54" s="295"/>
      <c r="S54" s="296"/>
      <c r="T54" s="300" t="str">
        <f>IF(入力!I45="","",入力!I45)</f>
        <v/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 t="str">
        <f>IF(入力!M45="","",入力!M45)</f>
        <v/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 t="str">
        <f>IF(入力!P45="","",入力!P45)</f>
        <v/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 t="str">
        <f>IF(入力!B47="","",入力!B47)</f>
        <v/>
      </c>
      <c r="D56" s="283"/>
      <c r="E56" s="284"/>
      <c r="F56" s="288" t="str">
        <f>IF(入力!C48="","",入力!C47&amp;"　"&amp;入力!E47&amp;"
"&amp;入力!C48&amp;"　"&amp;入力!E48)</f>
        <v/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 t="str">
        <f>IF(入力!G47="","",入力!G47)</f>
        <v/>
      </c>
      <c r="R56" s="295"/>
      <c r="S56" s="296"/>
      <c r="T56" s="300" t="str">
        <f>IF(入力!I47="","",入力!I47)</f>
        <v/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 t="str">
        <f>IF(入力!M47="","",入力!M47)</f>
        <v/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 t="str">
        <f>IF(入力!P47="","",入力!P47)</f>
        <v/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若松台エンゼル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431717938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黒木　博之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509515449</v>
      </c>
      <c r="H7" s="272"/>
      <c r="I7" s="272"/>
      <c r="J7" s="272" t="str">
        <f>IF(入力!J7="","",入力!J7)</f>
        <v>021060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三戸　昌幸</v>
      </c>
      <c r="D9" s="266"/>
      <c r="E9" s="266"/>
      <c r="F9" s="266"/>
      <c r="G9" s="272">
        <f>IF(入力!G9="","",入力!G9)</f>
        <v>507319232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>0330445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林　知明</v>
      </c>
      <c r="D11" s="266"/>
      <c r="E11" s="266"/>
      <c r="F11" s="266"/>
      <c r="G11" s="272">
        <f>IF(入力!G11="","",入力!G11)</f>
        <v>508748731</v>
      </c>
      <c r="H11" s="272"/>
      <c r="I11" s="272"/>
      <c r="J11" s="272" t="str">
        <f>IF(入力!J11="","",入力!J11)</f>
        <v>021061</v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4"/>
      <c r="B14" s="264"/>
      <c r="C14" s="269"/>
      <c r="D14" s="270"/>
      <c r="E14" s="270"/>
      <c r="F14" s="270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4" t="s">
        <v>5</v>
      </c>
      <c r="B15" s="264"/>
      <c r="C15" s="265" t="str">
        <f>IF(入力!C16="","",入力!C16&amp;"　"&amp;入力!E16)</f>
        <v>黒木　博之</v>
      </c>
      <c r="D15" s="266"/>
      <c r="E15" s="266"/>
      <c r="F15" s="273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4"/>
      <c r="B16" s="264"/>
      <c r="C16" s="269"/>
      <c r="D16" s="270"/>
      <c r="E16" s="270"/>
      <c r="F16" s="274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4" t="s">
        <v>6</v>
      </c>
      <c r="B17" s="264"/>
      <c r="C17" s="275" t="str">
        <f>IF(入力!C17="","",入力!C17&amp;"　"&amp;入力!E17)</f>
        <v>千葉県千葉市緑区誉田町1-846-3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043-292-2807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090－7736－7655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湯通堂　塁</v>
      </c>
      <c r="D25" s="266"/>
      <c r="E25" s="266"/>
      <c r="F25" s="266"/>
      <c r="G25" s="264" t="str">
        <f>IF(入力!G25="","",入力!G25)</f>
        <v>６年</v>
      </c>
      <c r="H25" s="264" t="str">
        <f>IF(入力!H25="","",入力!H25)</f>
        <v/>
      </c>
      <c r="I25" s="264" t="str">
        <f>IF(入力!I25="","",入力!I25)</f>
        <v>千葉市立山王小学校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515887314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靏田　うらら</v>
      </c>
      <c r="D27" s="266"/>
      <c r="E27" s="266"/>
      <c r="F27" s="266"/>
      <c r="G27" s="264" t="str">
        <f>IF(入力!G27="","",入力!G27)</f>
        <v>６年</v>
      </c>
      <c r="H27" s="264" t="str">
        <f>IF(入力!H27="","",入力!H27)</f>
        <v/>
      </c>
      <c r="I27" s="264" t="str">
        <f>IF(入力!I27="","",入力!I27)</f>
        <v>市原市立京葉小学校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515865855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保志　奈美江</v>
      </c>
      <c r="D29" s="266"/>
      <c r="E29" s="266"/>
      <c r="F29" s="266"/>
      <c r="G29" s="264" t="str">
        <f>IF(入力!G29="","",入力!G29)</f>
        <v>６年</v>
      </c>
      <c r="H29" s="264" t="str">
        <f>IF(入力!H29="","",入力!H29)</f>
        <v/>
      </c>
      <c r="I29" s="264" t="str">
        <f>IF(入力!I29="","",入力!I29)</f>
        <v>千葉市立山王小学校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515793897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斉藤　千優</v>
      </c>
      <c r="D31" s="266"/>
      <c r="E31" s="266"/>
      <c r="F31" s="266"/>
      <c r="G31" s="264" t="str">
        <f>IF(入力!G31="","",入力!G31)</f>
        <v>６年</v>
      </c>
      <c r="H31" s="264" t="str">
        <f>IF(入力!H31="","",入力!H31)</f>
        <v/>
      </c>
      <c r="I31" s="264" t="str">
        <f>IF(入力!I31="","",入力!I31)</f>
        <v>千葉市立山王小学校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515779095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瀧本　彩恵</v>
      </c>
      <c r="D33" s="266"/>
      <c r="E33" s="266"/>
      <c r="F33" s="266"/>
      <c r="G33" s="264" t="str">
        <f>IF(入力!G33="","",入力!G33)</f>
        <v>６年</v>
      </c>
      <c r="H33" s="264" t="str">
        <f>IF(入力!H33="","",入力!H33)</f>
        <v/>
      </c>
      <c r="I33" s="264" t="str">
        <f>IF(入力!I33="","",入力!I33)</f>
        <v>若松台小学校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516031539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五十嵐　みちる</v>
      </c>
      <c r="D35" s="266"/>
      <c r="E35" s="266"/>
      <c r="F35" s="266"/>
      <c r="G35" s="264" t="str">
        <f>IF(入力!G35="","",入力!G35)</f>
        <v>５年</v>
      </c>
      <c r="H35" s="264" t="str">
        <f>IF(入力!H35="","",入力!H35)</f>
        <v/>
      </c>
      <c r="I35" s="264" t="str">
        <f>IF(入力!I35="","",入力!I35)</f>
        <v>八街市立二州小学校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515705302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年永　莉瑠</v>
      </c>
      <c r="D37" s="266"/>
      <c r="E37" s="266"/>
      <c r="F37" s="266"/>
      <c r="G37" s="264" t="str">
        <f>IF(入力!G37="","",入力!G37)</f>
        <v>４年</v>
      </c>
      <c r="H37" s="264" t="str">
        <f>IF(入力!H37="","",入力!H37)</f>
        <v/>
      </c>
      <c r="I37" s="264" t="str">
        <f>IF(入力!I37="","",入力!I37)</f>
        <v>千葉市立山王小学校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516230865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浜松　凜</v>
      </c>
      <c r="D39" s="266"/>
      <c r="E39" s="266"/>
      <c r="F39" s="266"/>
      <c r="G39" s="264" t="str">
        <f>IF(入力!G39="","",入力!G39)</f>
        <v>６年</v>
      </c>
      <c r="H39" s="264" t="str">
        <f>IF(入力!H39="","",入力!H39)</f>
        <v/>
      </c>
      <c r="I39" s="264" t="str">
        <f>IF(入力!I39="","",入力!I39)</f>
        <v>若松小学校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516924740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佐藤　緋南</v>
      </c>
      <c r="D41" s="266"/>
      <c r="E41" s="266"/>
      <c r="F41" s="266"/>
      <c r="G41" s="264" t="str">
        <f>IF(入力!G41="","",入力!G41)</f>
        <v>６年</v>
      </c>
      <c r="H41" s="264" t="str">
        <f>IF(入力!H41="","",入力!H41)</f>
        <v/>
      </c>
      <c r="I41" s="264" t="str">
        <f>IF(入力!I41="","",入力!I41)</f>
        <v>若松台小学校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516968734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若松台エンゼル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431717938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黒木　博之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509515449</v>
      </c>
      <c r="H7" s="272"/>
      <c r="I7" s="272"/>
      <c r="J7" s="272" t="str">
        <f>IF(入力!J7="","",入力!J7)</f>
        <v>021060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三戸　昌幸</v>
      </c>
      <c r="D9" s="266"/>
      <c r="E9" s="266"/>
      <c r="F9" s="266"/>
      <c r="G9" s="272">
        <f>IF(入力!G9="","",入力!G9)</f>
        <v>507319232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>0330445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林　知明</v>
      </c>
      <c r="D11" s="266"/>
      <c r="E11" s="266"/>
      <c r="F11" s="266"/>
      <c r="G11" s="272">
        <f>IF(入力!G11="","",入力!G11)</f>
        <v>508748731</v>
      </c>
      <c r="H11" s="272"/>
      <c r="I11" s="272"/>
      <c r="J11" s="272" t="str">
        <f>IF(入力!J11="","",入力!J11)</f>
        <v>021061</v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4"/>
      <c r="B14" s="264"/>
      <c r="C14" s="269"/>
      <c r="D14" s="270"/>
      <c r="E14" s="270"/>
      <c r="F14" s="270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4" t="s">
        <v>5</v>
      </c>
      <c r="B15" s="264"/>
      <c r="C15" s="265" t="str">
        <f>IF(入力!C16="","",入力!C16&amp;"　"&amp;入力!E16)</f>
        <v>黒木　博之</v>
      </c>
      <c r="D15" s="266"/>
      <c r="E15" s="266"/>
      <c r="F15" s="273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4"/>
      <c r="B16" s="264"/>
      <c r="C16" s="269"/>
      <c r="D16" s="270"/>
      <c r="E16" s="270"/>
      <c r="F16" s="274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4" t="s">
        <v>6</v>
      </c>
      <c r="B17" s="264"/>
      <c r="C17" s="275" t="str">
        <f>IF(入力!C17="","",入力!C17&amp;"　"&amp;入力!E17)</f>
        <v>千葉県千葉市緑区誉田町1-846-3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043-292-2807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090－7736－7655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湯通堂　塁</v>
      </c>
      <c r="D25" s="266"/>
      <c r="E25" s="266"/>
      <c r="F25" s="266"/>
      <c r="G25" s="264" t="str">
        <f>IF(入力!G25="","",入力!G25)</f>
        <v>６年</v>
      </c>
      <c r="H25" s="264" t="str">
        <f>IF(入力!H25="","",入力!H25)</f>
        <v/>
      </c>
      <c r="I25" s="264" t="str">
        <f>IF(入力!I25="","",入力!I25)</f>
        <v>千葉市立山王小学校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515887314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靏田　うらら</v>
      </c>
      <c r="D27" s="266"/>
      <c r="E27" s="266"/>
      <c r="F27" s="266"/>
      <c r="G27" s="264" t="str">
        <f>IF(入力!G27="","",入力!G27)</f>
        <v>６年</v>
      </c>
      <c r="H27" s="264" t="str">
        <f>IF(入力!H27="","",入力!H27)</f>
        <v/>
      </c>
      <c r="I27" s="264" t="str">
        <f>IF(入力!I27="","",入力!I27)</f>
        <v>市原市立京葉小学校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515865855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保志　奈美江</v>
      </c>
      <c r="D29" s="266"/>
      <c r="E29" s="266"/>
      <c r="F29" s="266"/>
      <c r="G29" s="264" t="str">
        <f>IF(入力!G29="","",入力!G29)</f>
        <v>６年</v>
      </c>
      <c r="H29" s="264" t="str">
        <f>IF(入力!H29="","",入力!H29)</f>
        <v/>
      </c>
      <c r="I29" s="264" t="str">
        <f>IF(入力!I29="","",入力!I29)</f>
        <v>千葉市立山王小学校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515793897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斉藤　千優</v>
      </c>
      <c r="D31" s="266"/>
      <c r="E31" s="266"/>
      <c r="F31" s="266"/>
      <c r="G31" s="264" t="str">
        <f>IF(入力!G31="","",入力!G31)</f>
        <v>６年</v>
      </c>
      <c r="H31" s="264" t="str">
        <f>IF(入力!H31="","",入力!H31)</f>
        <v/>
      </c>
      <c r="I31" s="264" t="str">
        <f>IF(入力!I31="","",入力!I31)</f>
        <v>千葉市立山王小学校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515779095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瀧本　彩恵</v>
      </c>
      <c r="D33" s="266"/>
      <c r="E33" s="266"/>
      <c r="F33" s="266"/>
      <c r="G33" s="264" t="str">
        <f>IF(入力!G33="","",入力!G33)</f>
        <v>６年</v>
      </c>
      <c r="H33" s="264" t="str">
        <f>IF(入力!H33="","",入力!H33)</f>
        <v/>
      </c>
      <c r="I33" s="264" t="str">
        <f>IF(入力!I33="","",入力!I33)</f>
        <v>若松台小学校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516031539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五十嵐　みちる</v>
      </c>
      <c r="D35" s="266"/>
      <c r="E35" s="266"/>
      <c r="F35" s="266"/>
      <c r="G35" s="264" t="str">
        <f>IF(入力!G35="","",入力!G35)</f>
        <v>５年</v>
      </c>
      <c r="H35" s="264" t="str">
        <f>IF(入力!H35="","",入力!H35)</f>
        <v/>
      </c>
      <c r="I35" s="264" t="str">
        <f>IF(入力!I35="","",入力!I35)</f>
        <v>八街市立二州小学校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515705302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年永　莉瑠</v>
      </c>
      <c r="D37" s="266"/>
      <c r="E37" s="266"/>
      <c r="F37" s="266"/>
      <c r="G37" s="264" t="str">
        <f>IF(入力!G37="","",入力!G37)</f>
        <v>４年</v>
      </c>
      <c r="H37" s="264" t="str">
        <f>IF(入力!H37="","",入力!H37)</f>
        <v/>
      </c>
      <c r="I37" s="264" t="str">
        <f>IF(入力!I37="","",入力!I37)</f>
        <v>千葉市立山王小学校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516230865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浜松　凜</v>
      </c>
      <c r="D39" s="266"/>
      <c r="E39" s="266"/>
      <c r="F39" s="266"/>
      <c r="G39" s="264" t="str">
        <f>IF(入力!G39="","",入力!G39)</f>
        <v>６年</v>
      </c>
      <c r="H39" s="264" t="str">
        <f>IF(入力!H39="","",入力!H39)</f>
        <v/>
      </c>
      <c r="I39" s="264" t="str">
        <f>IF(入力!I39="","",入力!I39)</f>
        <v>若松小学校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516924740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佐藤　緋南</v>
      </c>
      <c r="D41" s="266"/>
      <c r="E41" s="266"/>
      <c r="F41" s="266"/>
      <c r="G41" s="264" t="str">
        <f>IF(入力!G41="","",入力!G41)</f>
        <v>６年</v>
      </c>
      <c r="H41" s="264" t="str">
        <f>IF(入力!H41="","",入力!H41)</f>
        <v/>
      </c>
      <c r="I41" s="264" t="str">
        <f>IF(入力!I41="","",入力!I41)</f>
        <v>若松台小学校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516968734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12</v>
      </c>
      <c r="J5" s="444" t="str">
        <f>IF(入力!A55="","",入力!A55)</f>
        <v>北東支部　若松台エンゼルです。
県大会に向け、練習頑張ってきました！チーム一丸となって、一試合、一試合戦い、目標は高く「ベスト8」を目指します！
子供達の元気一杯のプレーを見てください！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193</v>
      </c>
      <c r="V6" s="48" t="s">
        <v>193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22006</v>
      </c>
      <c r="B7" s="33" t="str">
        <f>IF(入力!C3="","",入力!C3)</f>
        <v>若松台エンゼル</v>
      </c>
      <c r="C7" s="33" t="str">
        <f>IF(入力!C2="","",入力!C2)</f>
        <v>ﾜｶﾏﾂﾀﾞｲｴﾝｾﾞﾙ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JR総武本線</v>
      </c>
      <c r="S7" s="33" t="str">
        <f>IF(入力!AE5="","",入力!AE5)</f>
        <v>都賀</v>
      </c>
      <c r="T7" s="33"/>
      <c r="U7" s="33">
        <f>IF(入力!C4="","",入力!C4)</f>
        <v>431717938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123</v>
      </c>
      <c r="C16" s="33" t="str">
        <f>IF(入力!C8="","",入力!C8)</f>
        <v>黒木</v>
      </c>
      <c r="D16" s="33" t="str">
        <f>IF(入力!E8="","",入力!E8)</f>
        <v>博之</v>
      </c>
      <c r="E16" s="33" t="str">
        <f>IF(入力!C7="","",入力!C7)</f>
        <v>ｸﾛｷ</v>
      </c>
      <c r="F16" s="33" t="str">
        <f>IF(入力!E7="","",入力!E7)</f>
        <v>ﾋﾛﾕｷ</v>
      </c>
      <c r="G16" s="33">
        <f>IF(入力!G7="","",入力!G7)</f>
        <v>509515449</v>
      </c>
      <c r="H16" s="33" t="str">
        <f>IF(入力!J7="","",入力!J7)</f>
        <v>021060</v>
      </c>
      <c r="I16" s="33" t="str">
        <f>IF(入力!M7="","",入力!M7)</f>
        <v/>
      </c>
      <c r="J16" s="33"/>
      <c r="K16" s="33"/>
      <c r="L16" s="33">
        <f>IF(入力!AT7="","",入力!AT7)</f>
        <v>55</v>
      </c>
      <c r="M16" s="33"/>
      <c r="N16" s="33"/>
      <c r="O16" s="33"/>
      <c r="P16" s="33"/>
      <c r="Q16" s="33"/>
      <c r="R16" s="33" t="str">
        <f>IF(入力!R7="","",入力!R7)</f>
        <v>266</v>
      </c>
      <c r="S16" s="33" t="str">
        <f>IF(入力!W7="","",入力!W7)</f>
        <v>0005</v>
      </c>
      <c r="T16" s="33" t="str">
        <f>IF(入力!P8="","",入力!P8)</f>
        <v>千葉県千葉市緑区誉田町1-846-3</v>
      </c>
      <c r="U16" s="33" t="str">
        <f>IF(入力!AL7="","",入力!AL7)</f>
        <v>043</v>
      </c>
      <c r="V16" s="33" t="str">
        <f>IF(入力!AK8="","",入力!AK8)</f>
        <v>292</v>
      </c>
      <c r="W16" s="33" t="str">
        <f>IF(入力!AP8="","",入力!AP8)</f>
        <v>2807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144</v>
      </c>
      <c r="C17" s="33" t="str">
        <f>IF(入力!C10="","",入力!C10)</f>
        <v>三戸</v>
      </c>
      <c r="D17" s="33" t="str">
        <f>IF(入力!E10="","",入力!E10)</f>
        <v>昌幸</v>
      </c>
      <c r="E17" s="33" t="str">
        <f>IF(入力!C9="","",入力!C9)</f>
        <v>ｻﾝﾉﾍ</v>
      </c>
      <c r="F17" s="33" t="str">
        <f>IF(入力!E9="","",入力!E9)</f>
        <v>ﾏｻﾕｷ</v>
      </c>
      <c r="G17" s="33">
        <f>IF(入力!G9="","",入力!G9)</f>
        <v>507319232</v>
      </c>
      <c r="H17" s="33" t="str">
        <f>IF(入力!J9="","",入力!J9)</f>
        <v/>
      </c>
      <c r="I17" s="33" t="str">
        <f>IF(入力!M9="","",入力!M9)</f>
        <v>0330445</v>
      </c>
      <c r="J17" s="33"/>
      <c r="K17" s="33"/>
      <c r="L17" s="33">
        <f>IF(入力!AT9="","",入力!AT9)</f>
        <v>54</v>
      </c>
      <c r="M17" s="33"/>
      <c r="N17" s="33"/>
      <c r="O17" s="33"/>
      <c r="P17" s="33"/>
      <c r="Q17" s="33"/>
      <c r="R17" s="33" t="str">
        <f>IF(入力!R9="","",入力!R9)</f>
        <v>290</v>
      </c>
      <c r="S17" s="33" t="str">
        <f>IF(入力!W9="","",入力!W9)</f>
        <v>0035</v>
      </c>
      <c r="T17" s="33" t="str">
        <f>IF(入力!P10="","",入力!P10)</f>
        <v>市原市松ヶ島2-19-31</v>
      </c>
      <c r="U17" s="33" t="str">
        <f>IF(入力!AL9="","",入力!AL9)</f>
        <v>0436</v>
      </c>
      <c r="V17" s="33" t="str">
        <f>IF(入力!AK10="","",入力!AK10)</f>
        <v>25</v>
      </c>
      <c r="W17" s="33" t="str">
        <f>IF(入力!AP10="","",入力!AP10)</f>
        <v>5720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147</v>
      </c>
      <c r="C20" s="33" t="str">
        <f>IF(入力!C12="","",入力!C12)</f>
        <v>林</v>
      </c>
      <c r="D20" s="33" t="str">
        <f>IF(入力!E12="","",入力!E12)</f>
        <v>知明</v>
      </c>
      <c r="E20" s="33" t="str">
        <f>IF(入力!C11="","",入力!C11)</f>
        <v>ﾊﾔｼ</v>
      </c>
      <c r="F20" s="33" t="str">
        <f>IF(入力!E11="","",入力!E11)</f>
        <v>ﾄﾓｱｷ</v>
      </c>
      <c r="G20" s="33">
        <f>IF(入力!G11="","",入力!G11)</f>
        <v>508748731</v>
      </c>
      <c r="H20" s="33" t="str">
        <f>IF(入力!J11="","",入力!J11)</f>
        <v>021061</v>
      </c>
      <c r="I20" s="33" t="str">
        <f>IF(入力!M11="","",入力!M11)</f>
        <v/>
      </c>
      <c r="J20" s="33"/>
      <c r="K20" s="33"/>
      <c r="L20" s="33">
        <f>IF(入力!AT11="","",入力!AT11)</f>
        <v>31</v>
      </c>
      <c r="M20" s="33"/>
      <c r="N20" s="33"/>
      <c r="O20" s="33"/>
      <c r="P20" s="33"/>
      <c r="Q20" s="33"/>
      <c r="R20" s="33" t="str">
        <f>IF(入力!R11="","",入力!R11)</f>
        <v>264</v>
      </c>
      <c r="S20" s="33" t="str">
        <f>IF(入力!W11="","",入力!W11)</f>
        <v>0021</v>
      </c>
      <c r="T20" s="33" t="str">
        <f>IF(入力!P12="","",入力!P12)</f>
        <v>千葉市若葉区若松町73-19</v>
      </c>
      <c r="U20" s="33" t="str">
        <f>IF(入力!AL11="","",入力!AL11)</f>
        <v>043</v>
      </c>
      <c r="V20" s="33" t="str">
        <f>IF(入力!AK12="","",入力!AK12)</f>
        <v>232</v>
      </c>
      <c r="W20" s="33" t="str">
        <f>IF(入力!AP12="","",入力!AP12)</f>
        <v>9247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125</v>
      </c>
      <c r="C22" s="33" t="str">
        <f>IF(入力!C16="","",入力!C16)</f>
        <v>黒木</v>
      </c>
      <c r="D22" s="33" t="str">
        <f>IF(入力!E16="","",入力!E16)</f>
        <v>博之</v>
      </c>
      <c r="E22" s="33" t="str">
        <f>IF(入力!C15="","",入力!C15)</f>
        <v>ｸﾛｷ</v>
      </c>
      <c r="F22" s="33" t="str">
        <f>IF(入力!E15="","",入力!E15)</f>
        <v>ﾋﾛﾕｷ</v>
      </c>
      <c r="G22" s="33"/>
      <c r="H22" s="33"/>
      <c r="I22" s="33"/>
      <c r="J22" s="33"/>
      <c r="K22" s="33"/>
      <c r="L22" s="33">
        <f>IF(入力!AT15="","",入力!AT15)</f>
        <v>55</v>
      </c>
      <c r="M22" s="33"/>
      <c r="N22" s="33" t="str">
        <f>IF(入力!C21="","",入力!C21)</f>
        <v>090</v>
      </c>
      <c r="O22" s="33">
        <f>IF(入力!E21="","",入力!E21)</f>
        <v>7736</v>
      </c>
      <c r="P22" s="33">
        <f>IF(入力!G21="","",入力!G21)</f>
        <v>7655</v>
      </c>
      <c r="Q22" s="33"/>
      <c r="R22" s="33" t="str">
        <f>IF(入力!R15="","",入力!R15)</f>
        <v>266</v>
      </c>
      <c r="S22" s="33" t="str">
        <f>IF(入力!W15="","",入力!W15)</f>
        <v>0005</v>
      </c>
      <c r="T22" s="33" t="str">
        <f>IF(入力!P16="","",入力!P16)</f>
        <v>千葉県千葉市緑区誉田町1-846-3</v>
      </c>
      <c r="U22" s="33" t="str">
        <f>IF(入力!AL15="","",入力!AL15)</f>
        <v>043</v>
      </c>
      <c r="V22" s="33" t="str">
        <f>IF(入力!AK16="","",入力!AK16)</f>
        <v>292</v>
      </c>
      <c r="W22" s="33" t="str">
        <f>IF(入力!AP16="","",入力!AP16)</f>
        <v>2807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127</v>
      </c>
      <c r="C24" s="74" t="str">
        <f>VLOOKUP($B$51,$A$53:$F$352,3)</f>
        <v>湯通堂</v>
      </c>
      <c r="D24" s="74" t="str">
        <f>VLOOKUP($B$51,$A$53:$F$352,4)</f>
        <v>塁</v>
      </c>
      <c r="E24" s="74" t="str">
        <f>VLOOKUP($B$51,$A$53:$F$352,5)</f>
        <v>ﾕﾂﾄﾞｳ</v>
      </c>
      <c r="F24" s="74" t="str">
        <f>VLOOKUP($B$51,$A$53:$F$352,6)</f>
        <v>ﾙｲ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3" t="s">
        <v>196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湯通堂</v>
      </c>
      <c r="D53" s="33" t="str">
        <f>IF(入力!E26="","",入力!E26)</f>
        <v>塁</v>
      </c>
      <c r="E53" s="33" t="str">
        <f>IF(入力!C25="","",入力!C25)</f>
        <v>ﾕﾂﾄﾞｳ</v>
      </c>
      <c r="F53" s="33" t="str">
        <f>IF(入力!E25="","",入力!E25)</f>
        <v>ﾙｲ</v>
      </c>
      <c r="G53" s="33">
        <f>IF(入力!M25="","",入力!M25)</f>
        <v>515887314</v>
      </c>
      <c r="H53" s="33" t="str">
        <f>IF(入力!I25="","",入力!I25)</f>
        <v>千葉市立山王小学校</v>
      </c>
      <c r="I53" s="33" t="str">
        <f>IF(入力!G25="","",入力!G25)</f>
        <v>６年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靏田</v>
      </c>
      <c r="D54" s="33" t="str">
        <f>IF(入力!E28="","",入力!E28)</f>
        <v>うらら</v>
      </c>
      <c r="E54" s="33" t="str">
        <f>IF(入力!C27="","",入力!C27)</f>
        <v>ﾂﾙﾀﾞ</v>
      </c>
      <c r="F54" s="33" t="str">
        <f>IF(入力!E27="","",入力!E27)</f>
        <v>ｳﾗﾗ</v>
      </c>
      <c r="G54" s="33">
        <f>IF(入力!M27="","",入力!M27)</f>
        <v>515865855</v>
      </c>
      <c r="H54" s="33" t="str">
        <f>IF(入力!I27="","",入力!I27)</f>
        <v>市原市立京葉小学校</v>
      </c>
      <c r="I54" s="33" t="str">
        <f>IF(入力!G27="","",入力!G27)</f>
        <v>６年</v>
      </c>
      <c r="J54" s="33">
        <f>IF(入力!P27="","",入力!P27)</f>
        <v>157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保志</v>
      </c>
      <c r="D55" s="33" t="str">
        <f>IF(入力!E30="","",入力!E30)</f>
        <v>奈美江</v>
      </c>
      <c r="E55" s="33" t="str">
        <f>IF(入力!C29="","",入力!C29)</f>
        <v>ﾎｼ</v>
      </c>
      <c r="F55" s="33" t="str">
        <f>IF(入力!E29="","",入力!E29)</f>
        <v>ﾅﾐｴ</v>
      </c>
      <c r="G55" s="33">
        <f>IF(入力!M29="","",入力!M29)</f>
        <v>515793897</v>
      </c>
      <c r="H55" s="33" t="str">
        <f>IF(入力!I29="","",入力!I29)</f>
        <v>千葉市立山王小学校</v>
      </c>
      <c r="I55" s="33" t="str">
        <f>IF(入力!G29="","",入力!G29)</f>
        <v>６年</v>
      </c>
      <c r="J55" s="33">
        <f>IF(入力!P29="","",入力!P29)</f>
        <v>158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斉藤</v>
      </c>
      <c r="D56" s="33" t="str">
        <f>IF(入力!E32="","",入力!E32)</f>
        <v>千優</v>
      </c>
      <c r="E56" s="33" t="str">
        <f>IF(入力!C31="","",入力!C31)</f>
        <v>ｻｲﾄｳ</v>
      </c>
      <c r="F56" s="33" t="str">
        <f>IF(入力!E31="","",入力!E31)</f>
        <v>ﾁﾋﾛ</v>
      </c>
      <c r="G56" s="33">
        <f>IF(入力!M31="","",入力!M31)</f>
        <v>515779095</v>
      </c>
      <c r="H56" s="33" t="str">
        <f>IF(入力!I31="","",入力!I31)</f>
        <v>千葉市立山王小学校</v>
      </c>
      <c r="I56" s="33" t="str">
        <f>IF(入力!G31="","",入力!G31)</f>
        <v>６年</v>
      </c>
      <c r="J56" s="33">
        <f>IF(入力!P31="","",入力!P31)</f>
        <v>157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瀧本</v>
      </c>
      <c r="D57" s="33" t="str">
        <f>IF(入力!E34="","",入力!E34)</f>
        <v>彩恵</v>
      </c>
      <c r="E57" s="33" t="str">
        <f>IF(入力!C33="","",入力!C33)</f>
        <v>タキモト</v>
      </c>
      <c r="F57" s="33" t="str">
        <f>IF(入力!E33="","",入力!E33)</f>
        <v>ｱﾔｴ</v>
      </c>
      <c r="G57" s="33">
        <f>IF(入力!M33="","",入力!M33)</f>
        <v>516031539</v>
      </c>
      <c r="H57" s="33" t="str">
        <f>IF(入力!I33="","",入力!I33)</f>
        <v>若松台小学校</v>
      </c>
      <c r="I57" s="33" t="str">
        <f>IF(入力!G33="","",入力!G33)</f>
        <v>６年</v>
      </c>
      <c r="J57" s="33">
        <f>IF(入力!P33="","",入力!P33)</f>
        <v>155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五十嵐</v>
      </c>
      <c r="D58" s="33" t="str">
        <f>IF(入力!E36="","",入力!E36)</f>
        <v>みちる</v>
      </c>
      <c r="E58" s="33" t="str">
        <f>IF(入力!C35="","",入力!C35)</f>
        <v>ｲｶﾞﾗｼ</v>
      </c>
      <c r="F58" s="33" t="str">
        <f>IF(入力!E35="","",入力!E35)</f>
        <v>ﾐﾁﾙ</v>
      </c>
      <c r="G58" s="33">
        <f>IF(入力!M35="","",入力!M35)</f>
        <v>515705302</v>
      </c>
      <c r="H58" s="33" t="str">
        <f>IF(入力!I35="","",入力!I35)</f>
        <v>八街市立二州小学校</v>
      </c>
      <c r="I58" s="33" t="str">
        <f>IF(入力!G35="","",入力!G35)</f>
        <v>５年</v>
      </c>
      <c r="J58" s="33">
        <f>IF(入力!P35="","",入力!P35)</f>
        <v>151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年永</v>
      </c>
      <c r="D59" s="33" t="str">
        <f>IF(入力!E38="","",入力!E38)</f>
        <v>莉瑠</v>
      </c>
      <c r="E59" s="33" t="str">
        <f>IF(入力!C37="","",入力!C37)</f>
        <v>ﾄｼﾅｶﾞ</v>
      </c>
      <c r="F59" s="33" t="str">
        <f>IF(入力!E37="","",入力!E37)</f>
        <v>ﾘﾙ</v>
      </c>
      <c r="G59" s="33">
        <f>IF(入力!M37="","",入力!M37)</f>
        <v>516230865</v>
      </c>
      <c r="H59" s="33" t="str">
        <f>IF(入力!I37="","",入力!I37)</f>
        <v>千葉市立山王小学校</v>
      </c>
      <c r="I59" s="33" t="str">
        <f>IF(入力!G37="","",入力!G37)</f>
        <v>４年</v>
      </c>
      <c r="J59" s="33">
        <f>IF(入力!P37="","",入力!P37)</f>
        <v>131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浜松</v>
      </c>
      <c r="D60" s="33" t="str">
        <f>IF(入力!E40="","",入力!E40)</f>
        <v>凜</v>
      </c>
      <c r="E60" s="33" t="str">
        <f>IF(入力!C39="","",入力!C39)</f>
        <v>ﾊﾏﾏﾂ</v>
      </c>
      <c r="F60" s="33" t="str">
        <f>IF(入力!E39="","",入力!E39)</f>
        <v>ﾘﾝ</v>
      </c>
      <c r="G60" s="33">
        <f>IF(入力!M39="","",入力!M39)</f>
        <v>516924740</v>
      </c>
      <c r="H60" s="33" t="str">
        <f>IF(入力!I39="","",入力!I39)</f>
        <v>若松小学校</v>
      </c>
      <c r="I60" s="33" t="str">
        <f>IF(入力!G39="","",入力!G39)</f>
        <v>６年</v>
      </c>
      <c r="J60" s="33">
        <f>IF(入力!P39="","",入力!P39)</f>
        <v>156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佐藤</v>
      </c>
      <c r="D61" s="33" t="str">
        <f>IF(入力!E42="","",入力!E42)</f>
        <v>緋南</v>
      </c>
      <c r="E61" s="33" t="str">
        <f>IF(入力!C41="","",入力!C41)</f>
        <v>ｻﾄｳ</v>
      </c>
      <c r="F61" s="33" t="str">
        <f>IF(入力!E41="","",入力!E41)</f>
        <v>ﾋﾅ</v>
      </c>
      <c r="G61" s="33">
        <f>IF(入力!M41="","",入力!M41)</f>
        <v>516968734</v>
      </c>
      <c r="H61" s="33" t="str">
        <f>IF(入力!I41="","",入力!I41)</f>
        <v>若松台小学校</v>
      </c>
      <c r="I61" s="33" t="str">
        <f>IF(入力!G41="","",入力!G41)</f>
        <v>６年</v>
      </c>
      <c r="J61" s="33">
        <f>IF(入力!P41="","",入力!P41)</f>
        <v>155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Hiroyuki Kuroki</cp:lastModifiedBy>
  <cp:lastPrinted>2016-05-09T15:17:35Z</cp:lastPrinted>
  <dcterms:created xsi:type="dcterms:W3CDTF">2014-04-05T09:56:00Z</dcterms:created>
  <dcterms:modified xsi:type="dcterms:W3CDTF">2018-05-23T08:41:02Z</dcterms:modified>
</cp:coreProperties>
</file>