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D\バレー\２０年度\"/>
    </mc:Choice>
  </mc:AlternateContent>
  <workbookProtection lockStructure="1"/>
  <bookViews>
    <workbookView xWindow="600" yWindow="30" windowWidth="19400" windowHeight="80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<sst xmlns="http://schemas.openxmlformats.org/spreadsheetml/2006/main" count="456" uniqueCount="309">
  <si>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</si>
  <si>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</si>
  <si>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</si>
  <si>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</si>
  <si>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</si>
  <si>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</si>
  <si>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</si>
  <si>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</si>
  <si>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</si>
  <si>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</si>
  <si>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</si>
  <si>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</si>
  <si>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</si>
  <si>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</si>
  <si>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</si>
  <si>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</si>
  <si>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</si>
  <si>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</si>
  <si>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</si>
  <si>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</si>
  <si>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</si>
  <si>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</si>
  <si>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</si>
  <si>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</si>
  <si>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</si>
  <si>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</si>
  <si>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</si>
  <si>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</si>
  <si>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</si>
  <si>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</si>
  <si>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</si>
  <si>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</si>
  <si>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</si>
  <si>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</si>
  <si>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</si>
  <si>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</si>
  <si>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</si>
  <si>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</si>
  <si>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</si>
  <si>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</si>
  <si>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</si>
  <si>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</si>
  <si>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</si>
  <si>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</si>
  <si>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</si>
  <si>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</si>
  <si>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</si>
  <si>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</si>
  <si>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</si>
  <si>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</si>
  <si>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</si>
  <si>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</si>
  <si>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</si>
  <si>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</si>
  <si>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</si>
  <si>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</si>
  <si>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</si>
  <si>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</si>
  <si>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</si>
  <si>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</si>
  <si>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</si>
  <si>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</si>
  <si>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</si>
  <si>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</si>
  <si>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</si>
  <si>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</si>
  <si>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</si>
  <si>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</si>
  <si>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</si>
  <si>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</si>
  <si>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</si>
  <si>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</si>
  <si>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</si>
  <si>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</si>
  <si>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</si>
  <si>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</si>
  <si>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</si>
  <si>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</si>
  <si>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</si>
  <si>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</si>
  <si>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</si>
  <si>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</si>
  <si>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</si>
  <si>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</si>
  <si>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</si>
  <si>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</si>
  <si>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</si>
  <si>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</si>
  <si>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</si>
  <si>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</si>
  <si>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</si>
  <si>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</si>
  <si>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</si>
  <si>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</si>
  <si>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</si>
  <si>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</si>
  <si>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</si>
  <si>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</si>
  <si>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</si>
  <si>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</si>
  <si>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</si>
  <si>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</si>
  <si>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</si>
  <si>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</si>
  <si>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</si>
  <si>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</si>
  <si>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</si>
  <si>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</si>
  <si>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</si>
  <si>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</si>
  <si>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</si>
  <si>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</si>
  <si>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</si>
  <si>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</si>
  <si>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</si>
  <si>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</si>
  <si>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</si>
  <si>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</si>
  <si>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</si>
  <si>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</si>
  <si>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</si>
  <si>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</si>
  <si>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</si>
  <si>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</si>
  <si>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</si>
  <si>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</si>
  <si>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</si>
  <si>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</si>
  <si>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</si>
  <si>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</si>
  <si>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</si>
  <si>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</si>
  <si>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</si>
  <si>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</si>
  <si>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</si>
  <si>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</si>
  <si>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</si>
  <si>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</si>
  <si>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</si>
  <si>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</si>
  <si>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</si>
  <si>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</si>
  <si>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</si>
  <si>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</si>
  <si>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</si>
  <si>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</si>
  <si>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</si>
  <si>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</si>
  <si>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</si>
  <si>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</si>
  <si>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</si>
  <si>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</si>
  <si>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</si>
  <si>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</si>
  <si>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</si>
  <si>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</si>
  <si>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</si>
  <si>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</si>
  <si>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</si>
  <si>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</si>
  <si>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</si>
  <si>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</si>
  <si>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</si>
  <si>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</si>
  <si>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</si>
  <si>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</si>
  <si>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</si>
  <si>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</si>
  <si>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</si>
  <si>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</si>
  <si>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</si>
  <si>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</si>
  <si>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</si>
  <si>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</si>
  <si>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</si>
  <si>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</si>
  <si>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</si>
  <si>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</si>
  <si>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</si>
  <si>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</si>
  <si>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</si>
  <si>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</si>
  <si>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</si>
  <si>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</si>
  <si>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</si>
  <si>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</si>
  <si>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</si>
  <si>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</si>
  <si>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</si>
  <si>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</si>
  <si>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</si>
  <si>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</si>
  <si>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</si>
  <si>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</si>
  <si>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</si>
  <si>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</si>
  <si>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</si>
  <si>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</si>
  <si>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</si>
  <si>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</si>
  <si>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</si>
  <si>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3">
      <t>ワカマツダイ</t>
    </rPh>
    <phoneticPr fontId="2"/>
  </si>
  <si>
    <t>若葉区</t>
    <rPh sb="0" eb="3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</si>
  <si>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</si>
  <si>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</si>
  <si>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</si>
  <si>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</si>
  <si>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</si>
  <si>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</si>
  <si>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</si>
  <si>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</si>
  <si>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</si>
  <si>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</si>
  <si>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</si>
  <si>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</si>
  <si>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</si>
  <si>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</si>
  <si>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</si>
  <si>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</si>
  <si>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</si>
  <si>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</si>
  <si>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</si>
  <si>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</si>
  <si>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043</t>
    <phoneticPr fontId="2"/>
  </si>
  <si>
    <t>292</t>
    <phoneticPr fontId="2"/>
  </si>
  <si>
    <t>2807</t>
    <phoneticPr fontId="2"/>
  </si>
  <si>
    <t>0436</t>
    <phoneticPr fontId="2"/>
  </si>
  <si>
    <t>25</t>
    <phoneticPr fontId="2"/>
  </si>
  <si>
    <t>5720</t>
    <phoneticPr fontId="2"/>
  </si>
  <si>
    <t>043</t>
    <phoneticPr fontId="2"/>
  </si>
  <si>
    <t>232</t>
    <phoneticPr fontId="2"/>
  </si>
  <si>
    <t>9247</t>
    <phoneticPr fontId="2"/>
  </si>
  <si>
    <t>266</t>
    <phoneticPr fontId="2"/>
  </si>
  <si>
    <t>0005</t>
    <phoneticPr fontId="2"/>
  </si>
  <si>
    <t>266</t>
    <phoneticPr fontId="2"/>
  </si>
  <si>
    <t>0005</t>
    <phoneticPr fontId="2"/>
  </si>
  <si>
    <t>043</t>
    <phoneticPr fontId="2"/>
  </si>
  <si>
    <t>292</t>
    <phoneticPr fontId="2"/>
  </si>
  <si>
    <t>ﾄｼﾅｶﾞ</t>
  </si>
  <si>
    <t>ﾘﾙ</t>
  </si>
  <si>
    <t>4年</t>
    <rPh sb="1" eb="2">
      <t>ネン</t>
    </rPh>
    <phoneticPr fontId="2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</si>
  <si>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</si>
  <si>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年永</t>
    <rPh sb="0" eb="2">
      <t>トシナガ</t>
    </rPh>
    <phoneticPr fontId="2"/>
  </si>
  <si>
    <t>莉瑠</t>
    <rPh sb="0" eb="1">
      <t>リ</t>
    </rPh>
    <rPh sb="1" eb="2">
      <t>ル</t>
    </rPh>
    <phoneticPr fontId="2"/>
  </si>
  <si>
    <t>ｼﾗｲ</t>
  </si>
  <si>
    <t>ﾃｲﾉ</t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</si>
  <si>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36"/>
  </si>
  <si>
    <t>白井</t>
    <rPh sb="0" eb="2">
      <t>シライ</t>
    </rPh>
    <phoneticPr fontId="36"/>
  </si>
  <si>
    <t>綴祈</t>
    <rPh sb="0" eb="1">
      <t>テイ</t>
    </rPh>
    <rPh sb="1" eb="2">
      <t>イノ</t>
    </rPh>
    <phoneticPr fontId="36"/>
  </si>
  <si>
    <t>5年</t>
    <rPh sb="1" eb="2">
      <t>ネン</t>
    </rPh>
    <phoneticPr fontId="2"/>
  </si>
  <si>
    <t>ﾅﾒｷ</t>
    <phoneticPr fontId="2"/>
  </si>
  <si>
    <t>ﾏｲ</t>
  </si>
  <si>
    <t>千葉市立千城台西小学校</t>
    <rPh sb="0" eb="4">
      <t>チバシリツ</t>
    </rPh>
    <rPh sb="4" eb="7">
      <t>チシロダイ</t>
    </rPh>
    <rPh sb="7" eb="8">
      <t>ニシ</t>
    </rPh>
    <rPh sb="8" eb="11">
      <t>ショウガッコウ</t>
    </rPh>
    <phoneticPr fontId="37"/>
  </si>
  <si>
    <t>行木</t>
    <rPh sb="0" eb="2">
      <t>ナミキ</t>
    </rPh>
    <phoneticPr fontId="36"/>
  </si>
  <si>
    <t>苺</t>
    <rPh sb="0" eb="1">
      <t>マイ</t>
    </rPh>
    <phoneticPr fontId="36"/>
  </si>
  <si>
    <t>ﾅｲﾄｳ</t>
    <phoneticPr fontId="2"/>
  </si>
  <si>
    <t>ﾒｲ</t>
    <phoneticPr fontId="2"/>
  </si>
  <si>
    <t>内藤</t>
    <rPh sb="0" eb="2">
      <t>ナイトウ</t>
    </rPh>
    <phoneticPr fontId="2"/>
  </si>
  <si>
    <t>芽衣</t>
    <rPh sb="0" eb="1">
      <t>メ</t>
    </rPh>
    <rPh sb="1" eb="2">
      <t>イ</t>
    </rPh>
    <phoneticPr fontId="2"/>
  </si>
  <si>
    <t>ｲﾜｽ</t>
    <phoneticPr fontId="2"/>
  </si>
  <si>
    <t>ﾆｺ</t>
    <phoneticPr fontId="2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</si>
  <si>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2"/>
  </si>
  <si>
    <t>岩須</t>
    <rPh sb="0" eb="1">
      <t>イワ</t>
    </rPh>
    <rPh sb="1" eb="2">
      <t>ス</t>
    </rPh>
    <phoneticPr fontId="2"/>
  </si>
  <si>
    <t>虹胡</t>
    <rPh sb="0" eb="1">
      <t>ニジ</t>
    </rPh>
    <rPh sb="1" eb="2">
      <t>コ</t>
    </rPh>
    <phoneticPr fontId="2"/>
  </si>
  <si>
    <t>ｻﾄｳ</t>
  </si>
  <si>
    <t>ﾕﾅ</t>
  </si>
  <si>
    <t>佐藤</t>
    <rPh sb="0" eb="2">
      <t>サトウ</t>
    </rPh>
    <phoneticPr fontId="36"/>
  </si>
  <si>
    <t>優那</t>
    <rPh sb="0" eb="2">
      <t>ユナ</t>
    </rPh>
    <phoneticPr fontId="36"/>
  </si>
  <si>
    <t>ﾌｼﾞﾜﾗ</t>
    <phoneticPr fontId="2"/>
  </si>
  <si>
    <t>ﾐｵ</t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</si>
  <si>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</si>
  <si>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藤原</t>
    <rPh sb="0" eb="2">
      <t>フジワラ</t>
    </rPh>
    <phoneticPr fontId="2"/>
  </si>
  <si>
    <t>美桜</t>
    <rPh sb="0" eb="2">
      <t>ミオ</t>
    </rPh>
    <phoneticPr fontId="2"/>
  </si>
  <si>
    <t>内藤</t>
    <rPh sb="0" eb="2">
      <t>ナイトウ</t>
    </rPh>
    <phoneticPr fontId="2"/>
  </si>
  <si>
    <t>愛佳</t>
    <rPh sb="0" eb="2">
      <t>アイカ</t>
    </rPh>
    <phoneticPr fontId="2"/>
  </si>
  <si>
    <t>ﾅｲﾄｳ</t>
    <phoneticPr fontId="2"/>
  </si>
  <si>
    <t>ｱｲｶ</t>
    <phoneticPr fontId="2"/>
  </si>
  <si>
    <t>樋口</t>
    <rPh sb="0" eb="2">
      <t>ヒグチ</t>
    </rPh>
    <phoneticPr fontId="2"/>
  </si>
  <si>
    <t>理美</t>
    <rPh sb="0" eb="2">
      <t>リミ</t>
    </rPh>
    <phoneticPr fontId="2"/>
  </si>
  <si>
    <t>ﾋｸﾞﾁ</t>
    <phoneticPr fontId="2"/>
  </si>
  <si>
    <t>ﾘﾐ</t>
    <phoneticPr fontId="2"/>
  </si>
  <si>
    <t>宇田川</t>
    <rPh sb="0" eb="3">
      <t>ウダカワ</t>
    </rPh>
    <phoneticPr fontId="2"/>
  </si>
  <si>
    <t>莉愛</t>
    <rPh sb="0" eb="2">
      <t>リア</t>
    </rPh>
    <phoneticPr fontId="2"/>
  </si>
  <si>
    <t>ﾘｱ</t>
    <phoneticPr fontId="2"/>
  </si>
  <si>
    <t>ｳﾀﾞｶﾞﾜ</t>
    <phoneticPr fontId="2"/>
  </si>
  <si>
    <t>加藤</t>
    <rPh sb="0" eb="2">
      <t>カトウ</t>
    </rPh>
    <phoneticPr fontId="2"/>
  </si>
  <si>
    <t>瑠花</t>
    <rPh sb="0" eb="2">
      <t>ルカ</t>
    </rPh>
    <phoneticPr fontId="2"/>
  </si>
  <si>
    <t>ﾙｶ</t>
    <phoneticPr fontId="2"/>
  </si>
  <si>
    <t>ｶﾄｳ</t>
    <phoneticPr fontId="2"/>
  </si>
  <si>
    <t>飯塚</t>
    <rPh sb="0" eb="2">
      <t>イイヅカ</t>
    </rPh>
    <phoneticPr fontId="2"/>
  </si>
  <si>
    <t>夏希</t>
    <rPh sb="0" eb="2">
      <t>ナツキ</t>
    </rPh>
    <phoneticPr fontId="2"/>
  </si>
  <si>
    <t>ｲｲﾂﾞｶ</t>
    <phoneticPr fontId="2"/>
  </si>
  <si>
    <t>ﾅﾂｷ</t>
    <phoneticPr fontId="2"/>
  </si>
  <si>
    <t>猿田</t>
    <rPh sb="0" eb="2">
      <t>サルタ</t>
    </rPh>
    <phoneticPr fontId="2"/>
  </si>
  <si>
    <t>慧</t>
    <rPh sb="0" eb="1">
      <t>ケイ</t>
    </rPh>
    <phoneticPr fontId="2"/>
  </si>
  <si>
    <t>ｹｲ</t>
    <phoneticPr fontId="2"/>
  </si>
  <si>
    <t>幸菜</t>
    <rPh sb="0" eb="2">
      <t>ユキナ</t>
    </rPh>
    <phoneticPr fontId="2"/>
  </si>
  <si>
    <t>ﾕｷﾅ</t>
    <phoneticPr fontId="2"/>
  </si>
  <si>
    <t>ｻﾙﾀ</t>
    <phoneticPr fontId="2"/>
  </si>
  <si>
    <t>千葉市立若松台小学校</t>
    <rPh sb="0" eb="2">
      <t>チバ</t>
    </rPh>
    <rPh sb="2" eb="4">
      <t>シリツ</t>
    </rPh>
    <rPh sb="4" eb="6">
      <t>ワカマツ</t>
    </rPh>
    <rPh sb="6" eb="7">
      <t>ダイ</t>
    </rPh>
    <rPh sb="7" eb="10">
      <t>ショウガッコウ</t>
    </rPh>
    <phoneticPr fontId="3"/>
  </si>
  <si>
    <t>四街道市立和良比小学校</t>
    <rPh sb="0" eb="3">
      <t>ヨツカイドウ</t>
    </rPh>
    <rPh sb="3" eb="5">
      <t>シリツ</t>
    </rPh>
    <rPh sb="5" eb="8">
      <t>ワラビ</t>
    </rPh>
    <rPh sb="8" eb="11">
      <t>ショウガッコウ</t>
    </rPh>
    <phoneticPr fontId="3"/>
  </si>
  <si>
    <t>千葉市立若松小学校</t>
    <rPh sb="0" eb="2">
      <t>チバ</t>
    </rPh>
    <rPh sb="2" eb="4">
      <t>シリツ</t>
    </rPh>
    <rPh sb="4" eb="6">
      <t>ワカマツ</t>
    </rPh>
    <rPh sb="6" eb="9">
      <t>ショウガッコウ</t>
    </rPh>
    <phoneticPr fontId="3"/>
  </si>
  <si>
    <t>264</t>
    <phoneticPr fontId="2"/>
  </si>
  <si>
    <t>0021</t>
    <phoneticPr fontId="2"/>
  </si>
  <si>
    <t>290</t>
    <phoneticPr fontId="2"/>
  </si>
  <si>
    <t>0035</t>
    <phoneticPr fontId="2"/>
  </si>
  <si>
    <t>①</t>
    <phoneticPr fontId="2"/>
  </si>
  <si>
    <t>090</t>
    <phoneticPr fontId="2"/>
  </si>
  <si>
    <t>北東支部　若松台エンゼルです。
新人戦から激戦区！「北東支部」を何とか勝ち抜きました！精一杯頑張る子供達を見てください！
プレーと笑顔を！</t>
    <rPh sb="0" eb="2">
      <t>ホクトウ</t>
    </rPh>
    <rPh sb="2" eb="4">
      <t>シブ</t>
    </rPh>
    <rPh sb="5" eb="7">
      <t>ワカマツ</t>
    </rPh>
    <rPh sb="7" eb="8">
      <t>ダイ</t>
    </rPh>
    <rPh sb="16" eb="19">
      <t>シンジンセン</t>
    </rPh>
    <rPh sb="21" eb="23">
      <t>ゲキセン</t>
    </rPh>
    <rPh sb="23" eb="24">
      <t>ク</t>
    </rPh>
    <rPh sb="26" eb="30">
      <t>ホクトウシブ</t>
    </rPh>
    <rPh sb="32" eb="33">
      <t>ナン</t>
    </rPh>
    <rPh sb="35" eb="36">
      <t>カ</t>
    </rPh>
    <rPh sb="37" eb="38">
      <t>ヌ</t>
    </rPh>
    <rPh sb="43" eb="46">
      <t>セイイッパイ</t>
    </rPh>
    <rPh sb="46" eb="48">
      <t>ガンバ</t>
    </rPh>
    <rPh sb="49" eb="52">
      <t>コドモタチ</t>
    </rPh>
    <rPh sb="53" eb="54">
      <t>ミ</t>
    </rPh>
    <rPh sb="65" eb="67">
      <t>エガオ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</si>
</sst>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83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1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2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C26" sqref="C26:D2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17" t="s">
        <v>189</v>
      </c>
      <c r="B2" s="218"/>
      <c r="C2" s="219" t="s">
        <v>200</v>
      </c>
      <c r="D2" s="220"/>
      <c r="E2" s="220"/>
      <c r="F2" s="220"/>
      <c r="G2" s="220"/>
      <c r="H2" s="220"/>
      <c r="I2" s="221"/>
      <c r="J2" s="86" t="s">
        <v>187</v>
      </c>
      <c r="K2" s="87"/>
      <c r="L2" s="87"/>
      <c r="M2" s="87"/>
      <c r="N2" s="87"/>
      <c r="O2" s="88"/>
      <c r="P2" s="86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6" t="s">
        <v>169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2" t="s">
        <v>190</v>
      </c>
      <c r="B3" s="223"/>
      <c r="C3" s="224" t="s">
        <v>201</v>
      </c>
      <c r="D3" s="225"/>
      <c r="E3" s="225"/>
      <c r="F3" s="225"/>
      <c r="G3" s="225"/>
      <c r="H3" s="225"/>
      <c r="I3" s="226"/>
      <c r="J3" s="83" t="s">
        <v>159</v>
      </c>
      <c r="K3" s="84"/>
      <c r="L3" s="84"/>
      <c r="M3" s="84"/>
      <c r="N3" s="84"/>
      <c r="O3" s="85"/>
      <c r="P3" s="214" t="s">
        <v>202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87" t="s">
        <v>181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03" t="s">
        <v>191</v>
      </c>
      <c r="B4" s="104"/>
      <c r="C4" s="93">
        <v>431717938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202" t="s">
        <v>162</v>
      </c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22006</v>
      </c>
      <c r="K5" s="145"/>
      <c r="L5" s="145"/>
      <c r="M5" s="145"/>
      <c r="N5" s="145"/>
      <c r="O5" s="145"/>
      <c r="P5" s="204" t="s">
        <v>203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5" t="s">
        <v>204</v>
      </c>
      <c r="AF5" s="204"/>
      <c r="AG5" s="204"/>
      <c r="AH5" s="204"/>
      <c r="AI5" s="204"/>
      <c r="AJ5" s="204"/>
      <c r="AK5" s="206"/>
      <c r="AL5" s="206"/>
      <c r="AM5" s="206"/>
      <c r="AN5" s="206"/>
      <c r="AO5" s="206"/>
      <c r="AP5" s="206"/>
      <c r="AQ5" s="206"/>
      <c r="AR5" s="206"/>
      <c r="AS5" s="207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6" t="s">
        <v>175</v>
      </c>
      <c r="D6" s="237"/>
      <c r="E6" s="209" t="s">
        <v>176</v>
      </c>
      <c r="F6" s="210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3" t="s">
        <v>163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3" t="s">
        <v>164</v>
      </c>
      <c r="AL6" s="213"/>
      <c r="AM6" s="213"/>
      <c r="AN6" s="213"/>
      <c r="AO6" s="213"/>
      <c r="AP6" s="213"/>
      <c r="AQ6" s="213"/>
      <c r="AR6" s="213"/>
      <c r="AS6" s="213"/>
      <c r="AT6" s="57" t="s">
        <v>192</v>
      </c>
    </row>
    <row r="7" spans="1:51" ht="13.5" customHeight="1">
      <c r="A7" s="99"/>
      <c r="B7" s="100"/>
      <c r="C7" s="161" t="s">
        <v>205</v>
      </c>
      <c r="D7" s="110"/>
      <c r="E7" s="110" t="s">
        <v>206</v>
      </c>
      <c r="F7" s="111"/>
      <c r="G7" s="92">
        <v>509515449</v>
      </c>
      <c r="H7" s="92"/>
      <c r="I7" s="92"/>
      <c r="J7" s="92" t="s">
        <v>217</v>
      </c>
      <c r="K7" s="92"/>
      <c r="L7" s="92"/>
      <c r="M7" s="92"/>
      <c r="N7" s="92"/>
      <c r="O7" s="92"/>
      <c r="P7" s="89" t="s">
        <v>72</v>
      </c>
      <c r="Q7" s="90"/>
      <c r="R7" s="108" t="s">
        <v>232</v>
      </c>
      <c r="S7" s="108"/>
      <c r="T7" s="108"/>
      <c r="U7" s="108"/>
      <c r="V7" s="50" t="s">
        <v>73</v>
      </c>
      <c r="W7" s="107" t="s">
        <v>233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223</v>
      </c>
      <c r="AM7" s="146"/>
      <c r="AN7" s="146"/>
      <c r="AO7" s="146"/>
      <c r="AP7" s="146"/>
      <c r="AQ7" s="146"/>
      <c r="AR7" s="146"/>
      <c r="AS7" s="59" t="s">
        <v>75</v>
      </c>
      <c r="AT7" s="269">
        <v>56</v>
      </c>
    </row>
    <row r="8" spans="1:51" ht="18" customHeight="1">
      <c r="A8" s="99"/>
      <c r="B8" s="100"/>
      <c r="C8" s="152" t="s">
        <v>207</v>
      </c>
      <c r="D8" s="135"/>
      <c r="E8" s="135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220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224</v>
      </c>
      <c r="AL8" s="150"/>
      <c r="AM8" s="150"/>
      <c r="AN8" s="150"/>
      <c r="AO8" s="60" t="s">
        <v>76</v>
      </c>
      <c r="AP8" s="150" t="s">
        <v>225</v>
      </c>
      <c r="AQ8" s="150"/>
      <c r="AR8" s="150"/>
      <c r="AS8" s="151"/>
      <c r="AT8" s="269"/>
    </row>
    <row r="9" spans="1:51" ht="14.5" customHeight="1">
      <c r="A9" s="99" t="s">
        <v>150</v>
      </c>
      <c r="B9" s="100"/>
      <c r="C9" s="161" t="s">
        <v>209</v>
      </c>
      <c r="D9" s="110"/>
      <c r="E9" s="110" t="s">
        <v>210</v>
      </c>
      <c r="F9" s="111"/>
      <c r="G9" s="92">
        <v>507319232</v>
      </c>
      <c r="H9" s="92"/>
      <c r="I9" s="92"/>
      <c r="J9" s="92"/>
      <c r="K9" s="92"/>
      <c r="L9" s="92"/>
      <c r="M9" s="92" t="s">
        <v>218</v>
      </c>
      <c r="N9" s="92"/>
      <c r="O9" s="92"/>
      <c r="P9" s="89" t="s">
        <v>72</v>
      </c>
      <c r="Q9" s="90"/>
      <c r="R9" s="108" t="s">
        <v>304</v>
      </c>
      <c r="S9" s="108"/>
      <c r="T9" s="108"/>
      <c r="U9" s="108"/>
      <c r="V9" s="50" t="s">
        <v>73</v>
      </c>
      <c r="W9" s="107" t="s">
        <v>305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226</v>
      </c>
      <c r="AM9" s="146"/>
      <c r="AN9" s="146"/>
      <c r="AO9" s="146"/>
      <c r="AP9" s="146"/>
      <c r="AQ9" s="146"/>
      <c r="AR9" s="146"/>
      <c r="AS9" s="59" t="s">
        <v>194</v>
      </c>
      <c r="AT9" s="270">
        <v>55</v>
      </c>
    </row>
    <row r="10" spans="1:51" ht="18" customHeight="1">
      <c r="A10" s="99"/>
      <c r="B10" s="100"/>
      <c r="C10" s="152" t="s">
        <v>211</v>
      </c>
      <c r="D10" s="135"/>
      <c r="E10" s="135" t="s">
        <v>212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11"/>
      <c r="AK10" s="149" t="s">
        <v>227</v>
      </c>
      <c r="AL10" s="150"/>
      <c r="AM10" s="150"/>
      <c r="AN10" s="150"/>
      <c r="AO10" s="60" t="s">
        <v>195</v>
      </c>
      <c r="AP10" s="150" t="s">
        <v>228</v>
      </c>
      <c r="AQ10" s="150"/>
      <c r="AR10" s="150"/>
      <c r="AS10" s="151"/>
      <c r="AT10" s="270"/>
    </row>
    <row r="11" spans="1:51" ht="14.5" customHeight="1">
      <c r="A11" s="99" t="s">
        <v>151</v>
      </c>
      <c r="B11" s="100"/>
      <c r="C11" s="161" t="s">
        <v>213</v>
      </c>
      <c r="D11" s="110"/>
      <c r="E11" s="110" t="s">
        <v>214</v>
      </c>
      <c r="F11" s="111"/>
      <c r="G11" s="92">
        <v>508748731</v>
      </c>
      <c r="H11" s="92"/>
      <c r="I11" s="92"/>
      <c r="J11" s="92" t="s">
        <v>219</v>
      </c>
      <c r="K11" s="92"/>
      <c r="L11" s="92"/>
      <c r="M11" s="92"/>
      <c r="N11" s="92"/>
      <c r="O11" s="92"/>
      <c r="P11" s="89" t="s">
        <v>72</v>
      </c>
      <c r="Q11" s="90"/>
      <c r="R11" s="108" t="s">
        <v>302</v>
      </c>
      <c r="S11" s="108"/>
      <c r="T11" s="108"/>
      <c r="U11" s="108"/>
      <c r="V11" s="50" t="s">
        <v>73</v>
      </c>
      <c r="W11" s="107" t="s">
        <v>303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229</v>
      </c>
      <c r="AM11" s="146"/>
      <c r="AN11" s="146"/>
      <c r="AO11" s="146"/>
      <c r="AP11" s="146"/>
      <c r="AQ11" s="146"/>
      <c r="AR11" s="146"/>
      <c r="AS11" s="59" t="s">
        <v>194</v>
      </c>
      <c r="AT11" s="270">
        <v>32</v>
      </c>
    </row>
    <row r="12" spans="1:51" ht="18" customHeight="1">
      <c r="A12" s="99"/>
      <c r="B12" s="100"/>
      <c r="C12" s="152" t="s">
        <v>215</v>
      </c>
      <c r="D12" s="135"/>
      <c r="E12" s="135" t="s">
        <v>216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222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11"/>
      <c r="AK12" s="149" t="s">
        <v>230</v>
      </c>
      <c r="AL12" s="150"/>
      <c r="AM12" s="150"/>
      <c r="AN12" s="150"/>
      <c r="AO12" s="60" t="s">
        <v>195</v>
      </c>
      <c r="AP12" s="150" t="s">
        <v>231</v>
      </c>
      <c r="AQ12" s="150"/>
      <c r="AR12" s="150"/>
      <c r="AS12" s="151"/>
      <c r="AT12" s="270"/>
    </row>
    <row r="13" spans="1:51" ht="15" customHeight="1">
      <c r="A13" s="99" t="s">
        <v>152</v>
      </c>
      <c r="B13" s="100"/>
      <c r="C13" s="161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6"/>
      <c r="S13" s="196"/>
      <c r="T13" s="196"/>
      <c r="U13" s="196"/>
      <c r="V13" s="47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201"/>
      <c r="AK13" s="61"/>
      <c r="AL13" s="189"/>
      <c r="AM13" s="189"/>
      <c r="AN13" s="189"/>
      <c r="AO13" s="189"/>
      <c r="AP13" s="189"/>
      <c r="AQ13" s="189"/>
      <c r="AR13" s="189"/>
      <c r="AS13" s="62"/>
      <c r="AT13" s="271"/>
    </row>
    <row r="14" spans="1:51" ht="18" customHeight="1">
      <c r="A14" s="99"/>
      <c r="B14" s="100"/>
      <c r="C14" s="152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90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193"/>
      <c r="AL14" s="194"/>
      <c r="AM14" s="194"/>
      <c r="AN14" s="194"/>
      <c r="AO14" s="63"/>
      <c r="AP14" s="194"/>
      <c r="AQ14" s="194"/>
      <c r="AR14" s="194"/>
      <c r="AS14" s="195"/>
      <c r="AT14" s="271"/>
    </row>
    <row r="15" spans="1:51" ht="15" customHeight="1">
      <c r="A15" s="141" t="s">
        <v>166</v>
      </c>
      <c r="B15" s="100"/>
      <c r="C15" s="161" t="s">
        <v>205</v>
      </c>
      <c r="D15" s="110"/>
      <c r="E15" s="110" t="s">
        <v>206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234</v>
      </c>
      <c r="S15" s="108"/>
      <c r="T15" s="108"/>
      <c r="U15" s="108"/>
      <c r="V15" s="49" t="s">
        <v>73</v>
      </c>
      <c r="W15" s="107" t="s">
        <v>235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236</v>
      </c>
      <c r="AM15" s="146"/>
      <c r="AN15" s="146"/>
      <c r="AO15" s="146"/>
      <c r="AP15" s="146"/>
      <c r="AQ15" s="146"/>
      <c r="AR15" s="146"/>
      <c r="AS15" s="59" t="s">
        <v>194</v>
      </c>
      <c r="AT15" s="270">
        <v>56</v>
      </c>
    </row>
    <row r="16" spans="1:51" ht="18" customHeight="1">
      <c r="A16" s="99"/>
      <c r="B16" s="100"/>
      <c r="C16" s="152" t="s">
        <v>207</v>
      </c>
      <c r="D16" s="135"/>
      <c r="E16" s="135" t="s">
        <v>208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220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237</v>
      </c>
      <c r="AL16" s="150"/>
      <c r="AM16" s="150"/>
      <c r="AN16" s="150"/>
      <c r="AO16" s="60" t="s">
        <v>195</v>
      </c>
      <c r="AP16" s="150" t="s">
        <v>225</v>
      </c>
      <c r="AQ16" s="150"/>
      <c r="AR16" s="150"/>
      <c r="AS16" s="151"/>
      <c r="AT16" s="270"/>
    </row>
    <row r="17" spans="1:46">
      <c r="A17" s="99" t="s">
        <v>6</v>
      </c>
      <c r="B17" s="100"/>
      <c r="C17" s="163" t="str">
        <f>IF(P16="","",P16)</f>
        <v>千葉県千葉市緑区誉田町1-846-3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9" t="s">
        <v>7</v>
      </c>
      <c r="B19" s="100"/>
      <c r="C19" s="163" t="str">
        <f>IF(AL15="","",AL15&amp;"-"&amp;AK16&amp;"-"&amp;AP16)</f>
        <v>043-292-2807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9" t="s">
        <v>153</v>
      </c>
      <c r="B21" s="100"/>
      <c r="C21" s="77" t="s">
        <v>307</v>
      </c>
      <c r="D21" s="78"/>
      <c r="E21" s="78">
        <v>7736</v>
      </c>
      <c r="F21" s="78"/>
      <c r="G21" s="78">
        <v>7655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39" t="s">
        <v>198</v>
      </c>
      <c r="B23" s="138" t="s">
        <v>154</v>
      </c>
      <c r="C23" s="164" t="s">
        <v>173</v>
      </c>
      <c r="D23" s="165"/>
      <c r="E23" s="166" t="s">
        <v>174</v>
      </c>
      <c r="F23" s="167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33" t="s">
        <v>167</v>
      </c>
      <c r="Q23" s="138"/>
      <c r="R23" s="138"/>
      <c r="S23" s="138"/>
      <c r="T23" s="23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40"/>
      <c r="B24" s="100"/>
      <c r="C24" s="174" t="s">
        <v>171</v>
      </c>
      <c r="D24" s="175"/>
      <c r="E24" s="176" t="s">
        <v>172</v>
      </c>
      <c r="F24" s="17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5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7">
        <v>1</v>
      </c>
      <c r="B25" s="162" t="s">
        <v>306</v>
      </c>
      <c r="C25" s="161" t="s">
        <v>238</v>
      </c>
      <c r="D25" s="110"/>
      <c r="E25" s="110" t="s">
        <v>239</v>
      </c>
      <c r="F25" s="111"/>
      <c r="G25" s="126" t="s">
        <v>249</v>
      </c>
      <c r="H25" s="114"/>
      <c r="I25" s="112" t="s">
        <v>241</v>
      </c>
      <c r="J25" s="113"/>
      <c r="K25" s="113"/>
      <c r="L25" s="114"/>
      <c r="M25" s="112">
        <v>516230865</v>
      </c>
      <c r="N25" s="113"/>
      <c r="O25" s="114"/>
      <c r="P25" s="112">
        <v>147</v>
      </c>
      <c r="Q25" s="113"/>
      <c r="R25" s="113"/>
      <c r="S25" s="113"/>
      <c r="T25" s="118"/>
      <c r="U25" s="1"/>
      <c r="V25" s="1"/>
      <c r="W25" s="1"/>
      <c r="X25" s="1"/>
      <c r="Y25" s="120">
        <v>17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8"/>
      <c r="B26" s="130"/>
      <c r="C26" s="152" t="s">
        <v>242</v>
      </c>
      <c r="D26" s="135"/>
      <c r="E26" s="135" t="s">
        <v>243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7">
        <v>2</v>
      </c>
      <c r="B27" s="129">
        <v>2</v>
      </c>
      <c r="C27" s="161" t="s">
        <v>244</v>
      </c>
      <c r="D27" s="110"/>
      <c r="E27" s="110" t="s">
        <v>245</v>
      </c>
      <c r="F27" s="111"/>
      <c r="G27" s="126" t="s">
        <v>249</v>
      </c>
      <c r="H27" s="114"/>
      <c r="I27" s="112" t="s">
        <v>246</v>
      </c>
      <c r="J27" s="113"/>
      <c r="K27" s="113"/>
      <c r="L27" s="114"/>
      <c r="M27" s="112">
        <v>517010020</v>
      </c>
      <c r="N27" s="113"/>
      <c r="O27" s="114"/>
      <c r="P27" s="112">
        <v>157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8"/>
      <c r="B28" s="130"/>
      <c r="C28" s="152" t="s">
        <v>247</v>
      </c>
      <c r="D28" s="135"/>
      <c r="E28" s="135" t="s">
        <v>248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7">
        <v>3</v>
      </c>
      <c r="B29" s="129">
        <v>3</v>
      </c>
      <c r="C29" s="131" t="s">
        <v>250</v>
      </c>
      <c r="D29" s="110"/>
      <c r="E29" s="110" t="s">
        <v>251</v>
      </c>
      <c r="F29" s="111"/>
      <c r="G29" s="126" t="s">
        <v>249</v>
      </c>
      <c r="H29" s="114"/>
      <c r="I29" s="126" t="s">
        <v>252</v>
      </c>
      <c r="J29" s="153"/>
      <c r="K29" s="153"/>
      <c r="L29" s="154"/>
      <c r="M29" s="112">
        <v>516855418</v>
      </c>
      <c r="N29" s="113"/>
      <c r="O29" s="114"/>
      <c r="P29" s="112">
        <v>153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8"/>
      <c r="B30" s="130"/>
      <c r="C30" s="152" t="s">
        <v>253</v>
      </c>
      <c r="D30" s="135"/>
      <c r="E30" s="135" t="s">
        <v>254</v>
      </c>
      <c r="F30" s="137"/>
      <c r="G30" s="115"/>
      <c r="H30" s="117"/>
      <c r="I30" s="155"/>
      <c r="J30" s="156"/>
      <c r="K30" s="156"/>
      <c r="L30" s="15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7">
        <v>4</v>
      </c>
      <c r="B31" s="129">
        <v>4</v>
      </c>
      <c r="C31" s="131" t="s">
        <v>255</v>
      </c>
      <c r="D31" s="110"/>
      <c r="E31" s="132" t="s">
        <v>256</v>
      </c>
      <c r="F31" s="111"/>
      <c r="G31" s="126" t="s">
        <v>249</v>
      </c>
      <c r="H31" s="114"/>
      <c r="I31" s="112" t="s">
        <v>246</v>
      </c>
      <c r="J31" s="113"/>
      <c r="K31" s="113"/>
      <c r="L31" s="114"/>
      <c r="M31" s="112">
        <v>516888605</v>
      </c>
      <c r="N31" s="113"/>
      <c r="O31" s="114"/>
      <c r="P31" s="112">
        <v>142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8"/>
      <c r="B32" s="130"/>
      <c r="C32" s="134" t="s">
        <v>257</v>
      </c>
      <c r="D32" s="135"/>
      <c r="E32" s="136" t="s">
        <v>258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7">
        <v>5</v>
      </c>
      <c r="B33" s="129">
        <v>5</v>
      </c>
      <c r="C33" s="131" t="s">
        <v>259</v>
      </c>
      <c r="D33" s="110"/>
      <c r="E33" s="132" t="s">
        <v>260</v>
      </c>
      <c r="F33" s="111"/>
      <c r="G33" s="126" t="s">
        <v>249</v>
      </c>
      <c r="H33" s="114"/>
      <c r="I33" s="126" t="s">
        <v>261</v>
      </c>
      <c r="J33" s="113"/>
      <c r="K33" s="113"/>
      <c r="L33" s="114"/>
      <c r="M33" s="112">
        <v>516968748</v>
      </c>
      <c r="N33" s="113"/>
      <c r="O33" s="114"/>
      <c r="P33" s="112">
        <v>142</v>
      </c>
      <c r="Q33" s="113"/>
      <c r="R33" s="113"/>
      <c r="S33" s="113"/>
      <c r="T33" s="118"/>
      <c r="U33" s="1"/>
      <c r="V33" s="1"/>
      <c r="W33" s="1"/>
      <c r="X33" s="1"/>
      <c r="Y33" s="227">
        <v>1</v>
      </c>
      <c r="Z33" s="228"/>
      <c r="AA33" s="228"/>
      <c r="AB33" s="228"/>
      <c r="AC33" s="228"/>
      <c r="AD33" s="228"/>
      <c r="AE33" s="228"/>
      <c r="AF33" s="228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8"/>
      <c r="B34" s="130"/>
      <c r="C34" s="134" t="s">
        <v>262</v>
      </c>
      <c r="D34" s="135"/>
      <c r="E34" s="136" t="s">
        <v>263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7">
        <v>6</v>
      </c>
      <c r="B35" s="129">
        <v>6</v>
      </c>
      <c r="C35" s="161" t="s">
        <v>264</v>
      </c>
      <c r="D35" s="110"/>
      <c r="E35" s="110" t="s">
        <v>265</v>
      </c>
      <c r="F35" s="111"/>
      <c r="G35" s="126" t="s">
        <v>249</v>
      </c>
      <c r="H35" s="114"/>
      <c r="I35" s="112" t="s">
        <v>246</v>
      </c>
      <c r="J35" s="113"/>
      <c r="K35" s="113"/>
      <c r="L35" s="114"/>
      <c r="M35" s="112">
        <v>516887124</v>
      </c>
      <c r="N35" s="113"/>
      <c r="O35" s="114"/>
      <c r="P35" s="112">
        <v>155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8"/>
      <c r="B36" s="130"/>
      <c r="C36" s="152" t="s">
        <v>266</v>
      </c>
      <c r="D36" s="135"/>
      <c r="E36" s="135" t="s">
        <v>267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7">
        <v>7</v>
      </c>
      <c r="B37" s="129">
        <v>7</v>
      </c>
      <c r="C37" s="131" t="s">
        <v>268</v>
      </c>
      <c r="D37" s="110"/>
      <c r="E37" s="132" t="s">
        <v>269</v>
      </c>
      <c r="F37" s="111"/>
      <c r="G37" s="126" t="s">
        <v>249</v>
      </c>
      <c r="H37" s="114"/>
      <c r="I37" s="126" t="s">
        <v>270</v>
      </c>
      <c r="J37" s="113"/>
      <c r="K37" s="113"/>
      <c r="L37" s="114"/>
      <c r="M37" s="112">
        <v>516917139</v>
      </c>
      <c r="N37" s="113"/>
      <c r="O37" s="114"/>
      <c r="P37" s="112">
        <v>140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8"/>
      <c r="B38" s="130"/>
      <c r="C38" s="134" t="s">
        <v>271</v>
      </c>
      <c r="D38" s="135"/>
      <c r="E38" s="136" t="s">
        <v>272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7">
        <v>8</v>
      </c>
      <c r="B39" s="129">
        <v>8</v>
      </c>
      <c r="C39" s="131" t="s">
        <v>275</v>
      </c>
      <c r="D39" s="110"/>
      <c r="E39" s="132" t="s">
        <v>276</v>
      </c>
      <c r="F39" s="111"/>
      <c r="G39" s="126" t="s">
        <v>249</v>
      </c>
      <c r="H39" s="114"/>
      <c r="I39" s="126" t="s">
        <v>261</v>
      </c>
      <c r="J39" s="113"/>
      <c r="K39" s="113"/>
      <c r="L39" s="114"/>
      <c r="M39" s="112">
        <v>519703300</v>
      </c>
      <c r="N39" s="113"/>
      <c r="O39" s="114"/>
      <c r="P39" s="112">
        <v>140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8"/>
      <c r="B40" s="130"/>
      <c r="C40" s="134" t="s">
        <v>273</v>
      </c>
      <c r="D40" s="135"/>
      <c r="E40" s="136" t="s">
        <v>274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7">
        <v>9</v>
      </c>
      <c r="B41" s="129">
        <v>9</v>
      </c>
      <c r="C41" s="131" t="s">
        <v>279</v>
      </c>
      <c r="D41" s="110"/>
      <c r="E41" s="132" t="s">
        <v>280</v>
      </c>
      <c r="F41" s="111"/>
      <c r="G41" s="126" t="s">
        <v>240</v>
      </c>
      <c r="H41" s="114"/>
      <c r="I41" s="126" t="s">
        <v>261</v>
      </c>
      <c r="J41" s="113"/>
      <c r="K41" s="113"/>
      <c r="L41" s="114"/>
      <c r="M41" s="112">
        <v>516852793</v>
      </c>
      <c r="N41" s="113"/>
      <c r="O41" s="114"/>
      <c r="P41" s="112">
        <v>139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8"/>
      <c r="B42" s="130"/>
      <c r="C42" s="134" t="s">
        <v>277</v>
      </c>
      <c r="D42" s="135"/>
      <c r="E42" s="136" t="s">
        <v>278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7">
        <v>10</v>
      </c>
      <c r="B43" s="129">
        <v>10</v>
      </c>
      <c r="C43" s="131" t="s">
        <v>284</v>
      </c>
      <c r="D43" s="110"/>
      <c r="E43" s="132" t="s">
        <v>283</v>
      </c>
      <c r="F43" s="111"/>
      <c r="G43" s="112" t="s">
        <v>240</v>
      </c>
      <c r="H43" s="114"/>
      <c r="I43" s="112" t="s">
        <v>299</v>
      </c>
      <c r="J43" s="113"/>
      <c r="K43" s="113"/>
      <c r="L43" s="114"/>
      <c r="M43" s="112">
        <v>517014721</v>
      </c>
      <c r="N43" s="113"/>
      <c r="O43" s="114"/>
      <c r="P43" s="112">
        <v>141</v>
      </c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8"/>
      <c r="B44" s="130"/>
      <c r="C44" s="134" t="s">
        <v>281</v>
      </c>
      <c r="D44" s="135"/>
      <c r="E44" s="136" t="s">
        <v>282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7">
        <v>11</v>
      </c>
      <c r="B45" s="129">
        <v>11</v>
      </c>
      <c r="C45" s="131" t="s">
        <v>288</v>
      </c>
      <c r="D45" s="110"/>
      <c r="E45" s="132" t="s">
        <v>287</v>
      </c>
      <c r="F45" s="111"/>
      <c r="G45" s="112" t="s">
        <v>240</v>
      </c>
      <c r="H45" s="114"/>
      <c r="I45" s="112" t="s">
        <v>300</v>
      </c>
      <c r="J45" s="113"/>
      <c r="K45" s="113"/>
      <c r="L45" s="114"/>
      <c r="M45" s="112">
        <v>518682651</v>
      </c>
      <c r="N45" s="113"/>
      <c r="O45" s="114"/>
      <c r="P45" s="112">
        <v>144</v>
      </c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8"/>
      <c r="B46" s="130"/>
      <c r="C46" s="134" t="s">
        <v>285</v>
      </c>
      <c r="D46" s="135"/>
      <c r="E46" s="136" t="s">
        <v>286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7">
        <v>12</v>
      </c>
      <c r="B47" s="129">
        <v>12</v>
      </c>
      <c r="C47" s="131" t="s">
        <v>291</v>
      </c>
      <c r="D47" s="110"/>
      <c r="E47" s="132" t="s">
        <v>292</v>
      </c>
      <c r="F47" s="111"/>
      <c r="G47" s="112" t="s">
        <v>240</v>
      </c>
      <c r="H47" s="114"/>
      <c r="I47" s="112" t="s">
        <v>301</v>
      </c>
      <c r="J47" s="113"/>
      <c r="K47" s="113"/>
      <c r="L47" s="114"/>
      <c r="M47" s="112">
        <v>518763794</v>
      </c>
      <c r="N47" s="113"/>
      <c r="O47" s="114"/>
      <c r="P47" s="112">
        <v>132</v>
      </c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1"/>
      <c r="B48" s="182"/>
      <c r="C48" s="183" t="s">
        <v>289</v>
      </c>
      <c r="D48" s="184"/>
      <c r="E48" s="185" t="s">
        <v>290</v>
      </c>
      <c r="F48" s="186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6">
        <v>13</v>
      </c>
      <c r="B49" s="247">
        <v>13</v>
      </c>
      <c r="C49" s="249" t="s">
        <v>288</v>
      </c>
      <c r="D49" s="250"/>
      <c r="E49" s="251" t="s">
        <v>295</v>
      </c>
      <c r="F49" s="252"/>
      <c r="G49" s="267" t="s">
        <v>240</v>
      </c>
      <c r="H49" s="268"/>
      <c r="I49" s="238" t="s">
        <v>301</v>
      </c>
      <c r="J49" s="239"/>
      <c r="K49" s="239"/>
      <c r="L49" s="240"/>
      <c r="M49" s="238">
        <v>518877088</v>
      </c>
      <c r="N49" s="239"/>
      <c r="O49" s="240"/>
      <c r="P49" s="238">
        <v>143</v>
      </c>
      <c r="Q49" s="239"/>
      <c r="R49" s="239"/>
      <c r="S49" s="239"/>
      <c r="T49" s="24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9"/>
      <c r="B50" s="248"/>
      <c r="C50" s="253" t="s">
        <v>285</v>
      </c>
      <c r="D50" s="254"/>
      <c r="E50" s="255" t="s">
        <v>294</v>
      </c>
      <c r="F50" s="256"/>
      <c r="G50" s="241"/>
      <c r="H50" s="243"/>
      <c r="I50" s="241"/>
      <c r="J50" s="242"/>
      <c r="K50" s="242"/>
      <c r="L50" s="243"/>
      <c r="M50" s="241"/>
      <c r="N50" s="242"/>
      <c r="O50" s="243"/>
      <c r="P50" s="241"/>
      <c r="Q50" s="242"/>
      <c r="R50" s="242"/>
      <c r="S50" s="242"/>
      <c r="T50" s="24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9">
        <v>14</v>
      </c>
      <c r="B51" s="261">
        <v>14</v>
      </c>
      <c r="C51" s="249" t="s">
        <v>298</v>
      </c>
      <c r="D51" s="250"/>
      <c r="E51" s="251" t="s">
        <v>297</v>
      </c>
      <c r="F51" s="252"/>
      <c r="G51" s="238" t="s">
        <v>240</v>
      </c>
      <c r="H51" s="240"/>
      <c r="I51" s="238" t="s">
        <v>301</v>
      </c>
      <c r="J51" s="239"/>
      <c r="K51" s="239"/>
      <c r="L51" s="240"/>
      <c r="M51" s="238">
        <v>518877095</v>
      </c>
      <c r="N51" s="239"/>
      <c r="O51" s="240"/>
      <c r="P51" s="238">
        <v>149</v>
      </c>
      <c r="Q51" s="239"/>
      <c r="R51" s="239"/>
      <c r="S51" s="239"/>
      <c r="T51" s="24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1"/>
      <c r="B52" s="262"/>
      <c r="C52" s="263" t="s">
        <v>293</v>
      </c>
      <c r="D52" s="264"/>
      <c r="E52" s="265" t="s">
        <v>296</v>
      </c>
      <c r="F52" s="266"/>
      <c r="G52" s="257"/>
      <c r="H52" s="258"/>
      <c r="I52" s="257"/>
      <c r="J52" s="259"/>
      <c r="K52" s="259"/>
      <c r="L52" s="258"/>
      <c r="M52" s="257"/>
      <c r="N52" s="259"/>
      <c r="O52" s="258"/>
      <c r="P52" s="257"/>
      <c r="Q52" s="259"/>
      <c r="R52" s="259"/>
      <c r="S52" s="259"/>
      <c r="T52" s="26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7" t="s">
        <v>188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1" t="s">
        <v>308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72">
        <f>LEN(A55)</f>
        <v>69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91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>
      <c r="A2" s="275" t="s">
        <v>0</v>
      </c>
      <c r="B2" s="275"/>
      <c r="C2" s="278" t="str">
        <f>IF(入力!C3="","",入力!C3)</f>
        <v>若松台エンゼル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79">
        <f>IF(入力!C4="","",IF(入力!C5="",入力!C4,入力!C4&amp;"　　"&amp;入力!C5))</f>
        <v>431717938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黒木　博之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509515449</v>
      </c>
      <c r="H7" s="277"/>
      <c r="I7" s="277"/>
      <c r="J7" s="277" t="str">
        <f>IF(入力!J7="","",入力!J7)</f>
        <v>021060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75" t="s">
        <v>2</v>
      </c>
      <c r="B9" s="275"/>
      <c r="C9" s="287" t="str">
        <f>IF(入力!C10="","",入力!C10&amp;"　"&amp;入力!E10)</f>
        <v>三戸　昌幸</v>
      </c>
      <c r="D9" s="288"/>
      <c r="E9" s="288"/>
      <c r="F9" s="288"/>
      <c r="G9" s="277">
        <f>IF(入力!G9="","",入力!G9)</f>
        <v>507319232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>0330445</v>
      </c>
      <c r="N9" s="277"/>
      <c r="O9" s="277"/>
    </row>
    <row r="10" spans="1:15" ht="14.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75" t="s">
        <v>3</v>
      </c>
      <c r="B11" s="275"/>
      <c r="C11" s="287" t="str">
        <f>IF(入力!C12="","",入力!C12&amp;"　"&amp;入力!E12)</f>
        <v>林　知明</v>
      </c>
      <c r="D11" s="288"/>
      <c r="E11" s="288"/>
      <c r="F11" s="288"/>
      <c r="G11" s="277">
        <f>IF(入力!G11="","",入力!G11)</f>
        <v>508748731</v>
      </c>
      <c r="H11" s="277"/>
      <c r="I11" s="277"/>
      <c r="J11" s="277" t="str">
        <f>IF(入力!J11="","",入力!J11)</f>
        <v>021061</v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5"/>
      <c r="B14" s="275"/>
      <c r="C14" s="289"/>
      <c r="D14" s="290"/>
      <c r="E14" s="290"/>
      <c r="F14" s="290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5" t="s">
        <v>5</v>
      </c>
      <c r="B15" s="275"/>
      <c r="C15" s="287" t="str">
        <f>IF(入力!C16="","",入力!C16&amp;"　"&amp;入力!E16)</f>
        <v>黒木　博之</v>
      </c>
      <c r="D15" s="288"/>
      <c r="E15" s="288"/>
      <c r="F15" s="285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5"/>
      <c r="B16" s="275"/>
      <c r="C16" s="289"/>
      <c r="D16" s="290"/>
      <c r="E16" s="290"/>
      <c r="F16" s="286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75" t="s">
        <v>6</v>
      </c>
      <c r="B17" s="275"/>
      <c r="C17" s="278" t="str">
        <f>IF(入力!C17="","",入力!C17&amp;"　"&amp;入力!E17)</f>
        <v>千葉県千葉市緑区誉田町1-846-3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5" customHeight="1">
      <c r="A19" s="275" t="s">
        <v>7</v>
      </c>
      <c r="B19" s="275"/>
      <c r="C19" s="278" t="str">
        <f>IF(入力!C19="","",入力!C19&amp;"　"&amp;入力!E19)</f>
        <v>043-292-2807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5" customHeight="1">
      <c r="A21" s="275" t="s">
        <v>8</v>
      </c>
      <c r="B21" s="275"/>
      <c r="C21" s="278" t="str">
        <f>IF(入力!C21="","",入力!C21&amp;"－"&amp;入力!E21&amp;"－"&amp;入力!G21)</f>
        <v>090－7736－7655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年永　莉瑠</v>
      </c>
      <c r="D25" s="288"/>
      <c r="E25" s="288"/>
      <c r="F25" s="288"/>
      <c r="G25" s="275" t="str">
        <f>IF(入力!G25="","",入力!G25)</f>
        <v>5年</v>
      </c>
      <c r="H25" s="275" t="str">
        <f>IF(入力!H25="","",入力!H25)</f>
        <v/>
      </c>
      <c r="I25" s="275" t="str">
        <f>IF(入力!I25="","",入力!I25)</f>
        <v>千葉市立山王小学校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516230865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白井　綴祈</v>
      </c>
      <c r="D27" s="288"/>
      <c r="E27" s="288"/>
      <c r="F27" s="288"/>
      <c r="G27" s="275" t="str">
        <f>IF(入力!G27="","",入力!G27)</f>
        <v>5年</v>
      </c>
      <c r="H27" s="275" t="str">
        <f>IF(入力!H27="","",入力!H27)</f>
        <v/>
      </c>
      <c r="I27" s="275" t="str">
        <f>IF(入力!I27="","",入力!I27)</f>
        <v>千葉市立都賀の台小学校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517010020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行木　苺</v>
      </c>
      <c r="D29" s="288"/>
      <c r="E29" s="288"/>
      <c r="F29" s="288"/>
      <c r="G29" s="275" t="str">
        <f>IF(入力!G29="","",入力!G29)</f>
        <v>5年</v>
      </c>
      <c r="H29" s="275" t="str">
        <f>IF(入力!H29="","",入力!H29)</f>
        <v/>
      </c>
      <c r="I29" s="275" t="str">
        <f>IF(入力!I29="","",入力!I29)</f>
        <v>千葉市立千城台西小学校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516855418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内藤　芽衣</v>
      </c>
      <c r="D31" s="288"/>
      <c r="E31" s="288"/>
      <c r="F31" s="288"/>
      <c r="G31" s="275" t="str">
        <f>IF(入力!G31="","",入力!G31)</f>
        <v>5年</v>
      </c>
      <c r="H31" s="275" t="str">
        <f>IF(入力!H31="","",入力!H31)</f>
        <v/>
      </c>
      <c r="I31" s="275" t="str">
        <f>IF(入力!I31="","",入力!I31)</f>
        <v>千葉市立都賀の台小学校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516888605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岩須　虹胡</v>
      </c>
      <c r="D33" s="288"/>
      <c r="E33" s="288"/>
      <c r="F33" s="288"/>
      <c r="G33" s="275" t="str">
        <f>IF(入力!G33="","",入力!G33)</f>
        <v>5年</v>
      </c>
      <c r="H33" s="275" t="str">
        <f>IF(入力!H33="","",入力!H33)</f>
        <v/>
      </c>
      <c r="I33" s="275" t="str">
        <f>IF(入力!I33="","",入力!I33)</f>
        <v>千葉市立若松台小学校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516968748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佐藤　優那</v>
      </c>
      <c r="D35" s="288"/>
      <c r="E35" s="288"/>
      <c r="F35" s="288"/>
      <c r="G35" s="275" t="str">
        <f>IF(入力!G35="","",入力!G35)</f>
        <v>5年</v>
      </c>
      <c r="H35" s="275" t="str">
        <f>IF(入力!H35="","",入力!H35)</f>
        <v/>
      </c>
      <c r="I35" s="275" t="str">
        <f>IF(入力!I35="","",入力!I35)</f>
        <v>千葉市立都賀の台小学校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516887124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藤原　美桜</v>
      </c>
      <c r="D37" s="288"/>
      <c r="E37" s="288"/>
      <c r="F37" s="288"/>
      <c r="G37" s="275" t="str">
        <f>IF(入力!G37="","",入力!G37)</f>
        <v>5年</v>
      </c>
      <c r="H37" s="275" t="str">
        <f>IF(入力!H37="","",入力!H37)</f>
        <v/>
      </c>
      <c r="I37" s="275" t="str">
        <f>IF(入力!I37="","",入力!I37)</f>
        <v>四街道市立和良比小学校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516917139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内藤　愛佳</v>
      </c>
      <c r="D39" s="288"/>
      <c r="E39" s="288"/>
      <c r="F39" s="288"/>
      <c r="G39" s="275" t="str">
        <f>IF(入力!G39="","",入力!G39)</f>
        <v>5年</v>
      </c>
      <c r="H39" s="275" t="str">
        <f>IF(入力!H39="","",入力!H39)</f>
        <v/>
      </c>
      <c r="I39" s="275" t="str">
        <f>IF(入力!I39="","",入力!I39)</f>
        <v>千葉市立若松台小学校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519703300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樋口　理美</v>
      </c>
      <c r="D41" s="288"/>
      <c r="E41" s="288"/>
      <c r="F41" s="288"/>
      <c r="G41" s="275" t="str">
        <f>IF(入力!G41="","",入力!G41)</f>
        <v>4年</v>
      </c>
      <c r="H41" s="275" t="str">
        <f>IF(入力!H41="","",入力!H41)</f>
        <v/>
      </c>
      <c r="I41" s="275" t="str">
        <f>IF(入力!I41="","",入力!I41)</f>
        <v>千葉市立若松台小学校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516852793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宇田川　莉愛</v>
      </c>
      <c r="D43" s="288"/>
      <c r="E43" s="288"/>
      <c r="F43" s="288"/>
      <c r="G43" s="275" t="str">
        <f>IF(入力!G43="","",入力!G43)</f>
        <v>4年</v>
      </c>
      <c r="H43" s="275" t="str">
        <f>IF(入力!H43="","",入力!H43)</f>
        <v/>
      </c>
      <c r="I43" s="275" t="str">
        <f>IF(入力!I43="","",入力!I43)</f>
        <v>千葉市立若松台小学校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517014721</v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加藤　瑠花</v>
      </c>
      <c r="D45" s="288"/>
      <c r="E45" s="288"/>
      <c r="F45" s="288"/>
      <c r="G45" s="275" t="str">
        <f>IF(入力!G45="","",入力!G45)</f>
        <v>4年</v>
      </c>
      <c r="H45" s="275" t="str">
        <f>IF(入力!H45="","",入力!H45)</f>
        <v/>
      </c>
      <c r="I45" s="275" t="str">
        <f>IF(入力!I45="","",入力!I45)</f>
        <v>四街道市立和良比小学校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518682651</v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飯塚　夏希</v>
      </c>
      <c r="D47" s="288"/>
      <c r="E47" s="288"/>
      <c r="F47" s="288"/>
      <c r="G47" s="275" t="str">
        <f>IF(入力!G47="","",入力!G47)</f>
        <v>4年</v>
      </c>
      <c r="H47" s="275" t="str">
        <f>IF(入力!H47="","",入力!H47)</f>
        <v/>
      </c>
      <c r="I47" s="275" t="str">
        <f>IF(入力!I47="","",入力!I47)</f>
        <v>千葉市立若松小学校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518763794</v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24"/>
      <c r="AW1" s="324"/>
      <c r="AX1" s="4" t="s">
        <v>28</v>
      </c>
      <c r="AY1" s="5"/>
      <c r="AZ1" s="324"/>
      <c r="BA1" s="324"/>
      <c r="BB1" s="4" t="s">
        <v>29</v>
      </c>
      <c r="BC1" s="5"/>
      <c r="BD1" s="324"/>
      <c r="BE1" s="324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25" t="s">
        <v>65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4" t="s">
        <v>32</v>
      </c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7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7">
        <v>36</v>
      </c>
      <c r="I12" s="358"/>
      <c r="J12" s="359"/>
      <c r="K12" s="4"/>
    </row>
    <row r="13" spans="1:60" ht="13.5" customHeight="1">
      <c r="F13" s="4" t="s">
        <v>35</v>
      </c>
      <c r="G13" s="4"/>
      <c r="H13" s="360"/>
      <c r="I13" s="361"/>
      <c r="J13" s="36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3" t="s">
        <v>37</v>
      </c>
      <c r="D16" s="304"/>
      <c r="E16" s="304"/>
      <c r="F16" s="304"/>
      <c r="G16" s="305"/>
      <c r="H16" s="355" t="s">
        <v>66</v>
      </c>
      <c r="I16" s="356"/>
      <c r="J16" s="356"/>
      <c r="K16" s="304" t="str">
        <f>IF(入力!C2="","",入力!C2)</f>
        <v>ﾜｶﾏﾂﾀﾞｲｴﾝｾﾞﾙ</v>
      </c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5"/>
      <c r="Y16" s="374" t="s">
        <v>67</v>
      </c>
      <c r="Z16" s="375"/>
      <c r="AA16" s="375"/>
      <c r="AB16" s="375"/>
      <c r="AC16" s="375"/>
      <c r="AD16" s="375"/>
      <c r="AE16" s="375"/>
      <c r="AF16" s="375"/>
      <c r="AG16" s="375"/>
      <c r="AH16" s="375"/>
      <c r="AI16" s="376"/>
      <c r="AJ16" s="327" t="s">
        <v>38</v>
      </c>
      <c r="AK16" s="328"/>
      <c r="AL16" s="328"/>
      <c r="AM16" s="329"/>
      <c r="AN16" s="349" t="str">
        <f>IF(入力!P3="","",入力!P3)</f>
        <v>若葉区</v>
      </c>
      <c r="AO16" s="350"/>
      <c r="AP16" s="350"/>
      <c r="AQ16" s="350"/>
      <c r="AR16" s="350"/>
      <c r="AS16" s="350"/>
      <c r="AT16" s="328" t="s">
        <v>68</v>
      </c>
      <c r="AU16" s="329"/>
      <c r="AV16" s="335" t="s">
        <v>39</v>
      </c>
      <c r="AW16" s="304"/>
      <c r="AX16" s="304"/>
      <c r="AY16" s="305"/>
      <c r="AZ16" s="337" t="str">
        <f>IF(入力!P5="","",入力!P5)</f>
        <v>JR総武本線</v>
      </c>
      <c r="BA16" s="338"/>
      <c r="BB16" s="338"/>
      <c r="BC16" s="338"/>
      <c r="BD16" s="338"/>
      <c r="BE16" s="338"/>
      <c r="BF16" s="312" t="s">
        <v>40</v>
      </c>
    </row>
    <row r="17" spans="3:58" ht="4.5" customHeight="1">
      <c r="C17" s="306"/>
      <c r="D17" s="307"/>
      <c r="E17" s="307"/>
      <c r="F17" s="307"/>
      <c r="G17" s="308"/>
      <c r="H17" s="347" t="str">
        <f>IF(入力!C3="","",入力!C3)</f>
        <v>若松台エンゼル</v>
      </c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3" t="str">
        <f>IF(入力!J3="","","("&amp;入力!J3&amp;")")</f>
        <v>(女子)</v>
      </c>
      <c r="V17" s="343"/>
      <c r="W17" s="343"/>
      <c r="X17" s="344"/>
      <c r="Y17" s="377">
        <f>IF(入力!C4="","",入力!C4)</f>
        <v>431717938</v>
      </c>
      <c r="Z17" s="378"/>
      <c r="AA17" s="378"/>
      <c r="AB17" s="378"/>
      <c r="AC17" s="378"/>
      <c r="AD17" s="378"/>
      <c r="AE17" s="378"/>
      <c r="AF17" s="378"/>
      <c r="AG17" s="378"/>
      <c r="AH17" s="378"/>
      <c r="AI17" s="379"/>
      <c r="AJ17" s="330"/>
      <c r="AK17" s="331"/>
      <c r="AL17" s="331"/>
      <c r="AM17" s="332"/>
      <c r="AN17" s="351"/>
      <c r="AO17" s="352"/>
      <c r="AP17" s="352"/>
      <c r="AQ17" s="352"/>
      <c r="AR17" s="352"/>
      <c r="AS17" s="352"/>
      <c r="AT17" s="331"/>
      <c r="AU17" s="332"/>
      <c r="AV17" s="336"/>
      <c r="AW17" s="307"/>
      <c r="AX17" s="307"/>
      <c r="AY17" s="308"/>
      <c r="AZ17" s="339"/>
      <c r="BA17" s="340"/>
      <c r="BB17" s="340"/>
      <c r="BC17" s="340"/>
      <c r="BD17" s="340"/>
      <c r="BE17" s="340"/>
      <c r="BF17" s="313"/>
    </row>
    <row r="18" spans="3:58" ht="16.5" customHeight="1">
      <c r="C18" s="309"/>
      <c r="D18" s="310"/>
      <c r="E18" s="310"/>
      <c r="F18" s="310"/>
      <c r="G18" s="311"/>
      <c r="H18" s="315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45"/>
      <c r="V18" s="345"/>
      <c r="W18" s="345"/>
      <c r="X18" s="346"/>
      <c r="Y18" s="380"/>
      <c r="Z18" s="381"/>
      <c r="AA18" s="381"/>
      <c r="AB18" s="381"/>
      <c r="AC18" s="381"/>
      <c r="AD18" s="381"/>
      <c r="AE18" s="381"/>
      <c r="AF18" s="381"/>
      <c r="AG18" s="381"/>
      <c r="AH18" s="381"/>
      <c r="AI18" s="382"/>
      <c r="AJ18" s="333"/>
      <c r="AK18" s="322"/>
      <c r="AL18" s="322"/>
      <c r="AM18" s="334"/>
      <c r="AN18" s="353"/>
      <c r="AO18" s="354"/>
      <c r="AP18" s="354"/>
      <c r="AQ18" s="354"/>
      <c r="AR18" s="354"/>
      <c r="AS18" s="354"/>
      <c r="AT18" s="322"/>
      <c r="AU18" s="334"/>
      <c r="AV18" s="318"/>
      <c r="AW18" s="310"/>
      <c r="AX18" s="310"/>
      <c r="AY18" s="311"/>
      <c r="AZ18" s="341" t="str">
        <f>IF(入力!AE5="","",入力!AE5)</f>
        <v>都賀</v>
      </c>
      <c r="BA18" s="342"/>
      <c r="BB18" s="342"/>
      <c r="BC18" s="342"/>
      <c r="BD18" s="342"/>
      <c r="BE18" s="342"/>
      <c r="BF18" s="13" t="s">
        <v>41</v>
      </c>
    </row>
    <row r="19" spans="3:58" ht="15" customHeight="1">
      <c r="C19" s="366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23" t="s">
        <v>42</v>
      </c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 t="s">
        <v>69</v>
      </c>
      <c r="AE19" s="323"/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3" t="s">
        <v>70</v>
      </c>
      <c r="AT19" s="323"/>
      <c r="AU19" s="323"/>
      <c r="AV19" s="323"/>
      <c r="AW19" s="323"/>
      <c r="AX19" s="323"/>
      <c r="AY19" s="323"/>
      <c r="AZ19" s="323"/>
      <c r="BA19" s="323"/>
      <c r="BB19" s="323"/>
      <c r="BC19" s="323"/>
      <c r="BD19" s="323"/>
      <c r="BE19" s="323"/>
      <c r="BF19" s="326"/>
    </row>
    <row r="20" spans="3:58" ht="15" customHeight="1">
      <c r="C20" s="384" t="s">
        <v>43</v>
      </c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83" t="str">
        <f>IF(入力!J7="","",入力!J7)</f>
        <v>021060</v>
      </c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 t="str">
        <f>IF(入力!J9="","",入力!J9)</f>
        <v/>
      </c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 t="str">
        <f>IF(入力!J11="","",入力!J11)</f>
        <v>021061</v>
      </c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3"/>
      <c r="BF20" s="391"/>
    </row>
    <row r="21" spans="3:58" ht="15" customHeight="1">
      <c r="C21" s="384" t="s">
        <v>44</v>
      </c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83" t="str">
        <f>IF(入力!M7="","",入力!M7)</f>
        <v/>
      </c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 t="str">
        <f>IF(入力!M9="","",入力!M9)</f>
        <v>0330445</v>
      </c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 t="str">
        <f>IF(入力!M11="","",入力!M11)</f>
        <v/>
      </c>
      <c r="AT21" s="383"/>
      <c r="AU21" s="383"/>
      <c r="AV21" s="383"/>
      <c r="AW21" s="383"/>
      <c r="AX21" s="383"/>
      <c r="AY21" s="383"/>
      <c r="AZ21" s="383"/>
      <c r="BA21" s="383"/>
      <c r="BB21" s="383"/>
      <c r="BC21" s="383"/>
      <c r="BD21" s="383"/>
      <c r="BE21" s="383"/>
      <c r="BF21" s="391"/>
    </row>
    <row r="22" spans="3:58" ht="12" customHeight="1">
      <c r="C22" s="371" t="s">
        <v>71</v>
      </c>
      <c r="D22" s="372"/>
      <c r="E22" s="372"/>
      <c r="F22" s="372"/>
      <c r="G22" s="373"/>
      <c r="H22" s="319" t="str">
        <f>IF(入力!C7="","",入力!C7&amp;"　"&amp;入力!E7)</f>
        <v>ｸﾛｷ　ﾋﾛﾕｷ</v>
      </c>
      <c r="I22" s="314"/>
      <c r="J22" s="314"/>
      <c r="K22" s="314"/>
      <c r="L22" s="314"/>
      <c r="M22" s="314"/>
      <c r="N22" s="314"/>
      <c r="O22" s="314"/>
      <c r="P22" s="314"/>
      <c r="Q22" s="320"/>
      <c r="R22" s="321" t="s">
        <v>45</v>
      </c>
      <c r="S22" s="314"/>
      <c r="T22" s="385">
        <f>IF(入力!AT7="","",入力!AT7)</f>
        <v>56</v>
      </c>
      <c r="U22" s="386"/>
      <c r="V22" s="387"/>
      <c r="W22" s="321" t="s">
        <v>46</v>
      </c>
      <c r="X22" s="321"/>
      <c r="Y22" s="321"/>
      <c r="Z22" s="14" t="s">
        <v>72</v>
      </c>
      <c r="AA22" s="15"/>
      <c r="AB22" s="314" t="str">
        <f>IF(入力!R7="","",入力!R7)</f>
        <v>266</v>
      </c>
      <c r="AC22" s="314"/>
      <c r="AD22" s="314"/>
      <c r="AE22" s="314"/>
      <c r="AF22" s="16" t="s">
        <v>73</v>
      </c>
      <c r="AG22" s="314" t="str">
        <f>IF(入力!W7="","",入力!W7)</f>
        <v>0005</v>
      </c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20"/>
      <c r="AU22" s="321" t="s">
        <v>47</v>
      </c>
      <c r="AV22" s="314"/>
      <c r="AW22" s="314"/>
      <c r="AX22" s="17" t="s">
        <v>74</v>
      </c>
      <c r="AY22" s="314" t="str">
        <f>IF(入力!AL7="","",入力!AL7)</f>
        <v>043</v>
      </c>
      <c r="AZ22" s="314"/>
      <c r="BA22" s="314"/>
      <c r="BB22" s="314"/>
      <c r="BC22" s="314"/>
      <c r="BD22" s="314"/>
      <c r="BE22" s="314"/>
      <c r="BF22" s="18" t="s">
        <v>75</v>
      </c>
    </row>
    <row r="23" spans="3:58" ht="19.5" customHeight="1">
      <c r="C23" s="309" t="s">
        <v>48</v>
      </c>
      <c r="D23" s="310"/>
      <c r="E23" s="310"/>
      <c r="F23" s="310"/>
      <c r="G23" s="311"/>
      <c r="H23" s="363" t="str">
        <f>IF(入力!C8="","",入力!C8&amp;"　"&amp;入力!E8)</f>
        <v>黒木　博之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10"/>
      <c r="S23" s="310"/>
      <c r="T23" s="388"/>
      <c r="U23" s="389"/>
      <c r="V23" s="390"/>
      <c r="W23" s="322"/>
      <c r="X23" s="322"/>
      <c r="Y23" s="322"/>
      <c r="Z23" s="315" t="str">
        <f>IF(入力!P8="","",入力!P8)</f>
        <v>千葉県千葉市緑区誉田町1-846-3</v>
      </c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7"/>
      <c r="AU23" s="310"/>
      <c r="AV23" s="310"/>
      <c r="AW23" s="310"/>
      <c r="AX23" s="318" t="str">
        <f>IF(入力!AK8="","",入力!AK8)</f>
        <v>292</v>
      </c>
      <c r="AY23" s="310"/>
      <c r="AZ23" s="310"/>
      <c r="BA23" s="310"/>
      <c r="BB23" s="19" t="s">
        <v>76</v>
      </c>
      <c r="BC23" s="310" t="str">
        <f>IF(入力!AP8="","",入力!AP8)</f>
        <v>2807</v>
      </c>
      <c r="BD23" s="310"/>
      <c r="BE23" s="310"/>
      <c r="BF23" s="392"/>
    </row>
    <row r="24" spans="3:58" ht="12" customHeight="1">
      <c r="C24" s="371" t="s">
        <v>77</v>
      </c>
      <c r="D24" s="372"/>
      <c r="E24" s="372"/>
      <c r="F24" s="372"/>
      <c r="G24" s="373"/>
      <c r="H24" s="319" t="str">
        <f>IF(入力!C9="","",入力!C9&amp;"　"&amp;入力!E9)</f>
        <v>ｻﾝﾉﾍ　ﾏｻﾕｷ</v>
      </c>
      <c r="I24" s="314"/>
      <c r="J24" s="314"/>
      <c r="K24" s="314"/>
      <c r="L24" s="314"/>
      <c r="M24" s="314"/>
      <c r="N24" s="314"/>
      <c r="O24" s="314"/>
      <c r="P24" s="314"/>
      <c r="Q24" s="320"/>
      <c r="R24" s="321" t="s">
        <v>45</v>
      </c>
      <c r="S24" s="314"/>
      <c r="T24" s="385">
        <f>IF(入力!AT9="","",入力!AT9)</f>
        <v>55</v>
      </c>
      <c r="U24" s="386"/>
      <c r="V24" s="387"/>
      <c r="W24" s="321" t="s">
        <v>46</v>
      </c>
      <c r="X24" s="321"/>
      <c r="Y24" s="321"/>
      <c r="Z24" s="14" t="s">
        <v>72</v>
      </c>
      <c r="AA24" s="15"/>
      <c r="AB24" s="314" t="str">
        <f>IF(入力!R9="","",入力!R9)</f>
        <v>290</v>
      </c>
      <c r="AC24" s="314"/>
      <c r="AD24" s="314"/>
      <c r="AE24" s="314"/>
      <c r="AF24" s="16" t="s">
        <v>73</v>
      </c>
      <c r="AG24" s="314" t="str">
        <f>IF(入力!W9="","",入力!W9)</f>
        <v>0035</v>
      </c>
      <c r="AH24" s="314"/>
      <c r="AI24" s="314"/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20"/>
      <c r="AU24" s="321" t="s">
        <v>47</v>
      </c>
      <c r="AV24" s="314"/>
      <c r="AW24" s="314"/>
      <c r="AX24" s="17" t="s">
        <v>74</v>
      </c>
      <c r="AY24" s="314" t="str">
        <f>IF(入力!AL9="","",入力!AL9)</f>
        <v>0436</v>
      </c>
      <c r="AZ24" s="314"/>
      <c r="BA24" s="314"/>
      <c r="BB24" s="314"/>
      <c r="BC24" s="314"/>
      <c r="BD24" s="314"/>
      <c r="BE24" s="314"/>
      <c r="BF24" s="18" t="s">
        <v>75</v>
      </c>
    </row>
    <row r="25" spans="3:58" ht="19.5" customHeight="1">
      <c r="C25" s="309" t="s">
        <v>78</v>
      </c>
      <c r="D25" s="310"/>
      <c r="E25" s="310"/>
      <c r="F25" s="310"/>
      <c r="G25" s="311"/>
      <c r="H25" s="363" t="str">
        <f>IF(入力!C10="","",入力!C10&amp;"　"&amp;入力!E10)</f>
        <v>三戸　昌幸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10"/>
      <c r="S25" s="310"/>
      <c r="T25" s="388"/>
      <c r="U25" s="389"/>
      <c r="V25" s="390"/>
      <c r="W25" s="322"/>
      <c r="X25" s="322"/>
      <c r="Y25" s="322"/>
      <c r="Z25" s="315" t="str">
        <f>IF(入力!P10="","",入力!P10)</f>
        <v>市原市松ヶ島2-19-31</v>
      </c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7"/>
      <c r="AU25" s="310"/>
      <c r="AV25" s="310"/>
      <c r="AW25" s="310"/>
      <c r="AX25" s="318" t="str">
        <f>IF(入力!AK10="","",入力!AK10)</f>
        <v>25</v>
      </c>
      <c r="AY25" s="310"/>
      <c r="AZ25" s="310"/>
      <c r="BA25" s="310"/>
      <c r="BB25" s="19" t="s">
        <v>76</v>
      </c>
      <c r="BC25" s="310" t="str">
        <f>IF(入力!AP10="","",入力!AP10)</f>
        <v>5720</v>
      </c>
      <c r="BD25" s="310"/>
      <c r="BE25" s="310"/>
      <c r="BF25" s="392"/>
    </row>
    <row r="26" spans="3:58" ht="12" customHeight="1">
      <c r="C26" s="371" t="s">
        <v>71</v>
      </c>
      <c r="D26" s="372"/>
      <c r="E26" s="372"/>
      <c r="F26" s="372"/>
      <c r="G26" s="373"/>
      <c r="H26" s="319" t="str">
        <f>IF(入力!C11="","",入力!C11&amp;"　"&amp;入力!E11)</f>
        <v>ﾊﾔｼ　ﾄﾓｱｷ</v>
      </c>
      <c r="I26" s="314"/>
      <c r="J26" s="314"/>
      <c r="K26" s="314"/>
      <c r="L26" s="314"/>
      <c r="M26" s="314"/>
      <c r="N26" s="314"/>
      <c r="O26" s="314"/>
      <c r="P26" s="314"/>
      <c r="Q26" s="320"/>
      <c r="R26" s="321" t="s">
        <v>45</v>
      </c>
      <c r="S26" s="314"/>
      <c r="T26" s="385">
        <f>IF(入力!AT11="","",入力!AT11)</f>
        <v>32</v>
      </c>
      <c r="U26" s="386"/>
      <c r="V26" s="387"/>
      <c r="W26" s="321" t="s">
        <v>46</v>
      </c>
      <c r="X26" s="321"/>
      <c r="Y26" s="321"/>
      <c r="Z26" s="14" t="s">
        <v>72</v>
      </c>
      <c r="AA26" s="15"/>
      <c r="AB26" s="314" t="str">
        <f>IF(入力!R11="","",入力!R11)</f>
        <v>264</v>
      </c>
      <c r="AC26" s="314"/>
      <c r="AD26" s="314"/>
      <c r="AE26" s="314"/>
      <c r="AF26" s="16" t="s">
        <v>73</v>
      </c>
      <c r="AG26" s="314" t="str">
        <f>IF(入力!W11="","",入力!W11)</f>
        <v>0021</v>
      </c>
      <c r="AH26" s="314"/>
      <c r="AI26" s="314"/>
      <c r="AJ26" s="314"/>
      <c r="AK26" s="314"/>
      <c r="AL26" s="314"/>
      <c r="AM26" s="314"/>
      <c r="AN26" s="314"/>
      <c r="AO26" s="314"/>
      <c r="AP26" s="314"/>
      <c r="AQ26" s="314"/>
      <c r="AR26" s="314"/>
      <c r="AS26" s="314"/>
      <c r="AT26" s="320"/>
      <c r="AU26" s="321" t="s">
        <v>47</v>
      </c>
      <c r="AV26" s="314"/>
      <c r="AW26" s="314"/>
      <c r="AX26" s="17" t="s">
        <v>74</v>
      </c>
      <c r="AY26" s="314" t="str">
        <f>IF(入力!AL11="","",入力!AL11)</f>
        <v>043</v>
      </c>
      <c r="AZ26" s="314"/>
      <c r="BA26" s="314"/>
      <c r="BB26" s="314"/>
      <c r="BC26" s="314"/>
      <c r="BD26" s="314"/>
      <c r="BE26" s="314"/>
      <c r="BF26" s="18" t="s">
        <v>75</v>
      </c>
    </row>
    <row r="27" spans="3:58" ht="19.5" customHeight="1">
      <c r="C27" s="309" t="s">
        <v>79</v>
      </c>
      <c r="D27" s="310"/>
      <c r="E27" s="310"/>
      <c r="F27" s="310"/>
      <c r="G27" s="311"/>
      <c r="H27" s="363" t="str">
        <f>IF(入力!C12="","",入力!C12&amp;"　"&amp;入力!E12)</f>
        <v>林　知明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10"/>
      <c r="S27" s="310"/>
      <c r="T27" s="388"/>
      <c r="U27" s="389"/>
      <c r="V27" s="390"/>
      <c r="W27" s="322"/>
      <c r="X27" s="322"/>
      <c r="Y27" s="322"/>
      <c r="Z27" s="315" t="str">
        <f>IF(入力!P12="","",入力!P12)</f>
        <v>千葉市若葉区若松町73-19</v>
      </c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7"/>
      <c r="AU27" s="310"/>
      <c r="AV27" s="310"/>
      <c r="AW27" s="310"/>
      <c r="AX27" s="318" t="str">
        <f>IF(入力!AK12="","",入力!AK12)</f>
        <v>232</v>
      </c>
      <c r="AY27" s="310"/>
      <c r="AZ27" s="310"/>
      <c r="BA27" s="310"/>
      <c r="BB27" s="19" t="s">
        <v>76</v>
      </c>
      <c r="BC27" s="310" t="str">
        <f>IF(入力!AP12="","",入力!AP12)</f>
        <v>9247</v>
      </c>
      <c r="BD27" s="310"/>
      <c r="BE27" s="310"/>
      <c r="BF27" s="392"/>
    </row>
    <row r="28" spans="3:58" ht="12" customHeight="1">
      <c r="C28" s="371" t="s">
        <v>71</v>
      </c>
      <c r="D28" s="372"/>
      <c r="E28" s="372"/>
      <c r="F28" s="372"/>
      <c r="G28" s="373"/>
      <c r="H28" s="319" t="str">
        <f>IF(入力!C15="","",入力!C15&amp;"　"&amp;入力!E15)</f>
        <v>ｸﾛｷ　ﾋﾛﾕｷ</v>
      </c>
      <c r="I28" s="314"/>
      <c r="J28" s="314"/>
      <c r="K28" s="314"/>
      <c r="L28" s="314"/>
      <c r="M28" s="314"/>
      <c r="N28" s="314"/>
      <c r="O28" s="314"/>
      <c r="P28" s="314"/>
      <c r="Q28" s="320"/>
      <c r="R28" s="321" t="s">
        <v>45</v>
      </c>
      <c r="S28" s="314"/>
      <c r="T28" s="385">
        <f>IF(入力!AT15="","",入力!AT15)</f>
        <v>56</v>
      </c>
      <c r="U28" s="386"/>
      <c r="V28" s="387"/>
      <c r="W28" s="321" t="s">
        <v>46</v>
      </c>
      <c r="X28" s="321"/>
      <c r="Y28" s="321"/>
      <c r="Z28" s="14" t="s">
        <v>72</v>
      </c>
      <c r="AA28" s="15"/>
      <c r="AB28" s="314" t="str">
        <f>IF(入力!R15="","",入力!R15)</f>
        <v>266</v>
      </c>
      <c r="AC28" s="314"/>
      <c r="AD28" s="314"/>
      <c r="AE28" s="314"/>
      <c r="AF28" s="16" t="s">
        <v>73</v>
      </c>
      <c r="AG28" s="314" t="str">
        <f>IF(入力!W15="","",入力!W15)</f>
        <v>0005</v>
      </c>
      <c r="AH28" s="314"/>
      <c r="AI28" s="314"/>
      <c r="AJ28" s="314"/>
      <c r="AK28" s="314"/>
      <c r="AL28" s="314"/>
      <c r="AM28" s="314"/>
      <c r="AN28" s="314"/>
      <c r="AO28" s="314"/>
      <c r="AP28" s="314"/>
      <c r="AQ28" s="314"/>
      <c r="AR28" s="314"/>
      <c r="AS28" s="314"/>
      <c r="AT28" s="320"/>
      <c r="AU28" s="321" t="s">
        <v>47</v>
      </c>
      <c r="AV28" s="314"/>
      <c r="AW28" s="314"/>
      <c r="AX28" s="17" t="s">
        <v>74</v>
      </c>
      <c r="AY28" s="314" t="str">
        <f>IF(入力!AL15="","",入力!AL15)</f>
        <v>043</v>
      </c>
      <c r="AZ28" s="314"/>
      <c r="BA28" s="314"/>
      <c r="BB28" s="314"/>
      <c r="BC28" s="314"/>
      <c r="BD28" s="314"/>
      <c r="BE28" s="314"/>
      <c r="BF28" s="18" t="s">
        <v>75</v>
      </c>
    </row>
    <row r="29" spans="3:58" ht="19.5" customHeight="1" thickBot="1">
      <c r="C29" s="368" t="s">
        <v>49</v>
      </c>
      <c r="D29" s="369"/>
      <c r="E29" s="369"/>
      <c r="F29" s="369"/>
      <c r="G29" s="370"/>
      <c r="H29" s="397" t="str">
        <f>IF(入力!C16="","",入力!C16&amp;"　"&amp;入力!E16)</f>
        <v>黒木　博之</v>
      </c>
      <c r="I29" s="398"/>
      <c r="J29" s="398"/>
      <c r="K29" s="398"/>
      <c r="L29" s="398"/>
      <c r="M29" s="398"/>
      <c r="N29" s="398"/>
      <c r="O29" s="398"/>
      <c r="P29" s="398"/>
      <c r="Q29" s="399"/>
      <c r="R29" s="369"/>
      <c r="S29" s="369"/>
      <c r="T29" s="394"/>
      <c r="U29" s="395"/>
      <c r="V29" s="396"/>
      <c r="W29" s="393"/>
      <c r="X29" s="393"/>
      <c r="Y29" s="393"/>
      <c r="Z29" s="410" t="str">
        <f>IF(入力!P16="","",入力!P16)</f>
        <v>千葉県千葉市緑区誉田町1-846-3</v>
      </c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2"/>
      <c r="AU29" s="369"/>
      <c r="AV29" s="369"/>
      <c r="AW29" s="369"/>
      <c r="AX29" s="413" t="str">
        <f>IF(入力!AK16="","",入力!AK16)</f>
        <v>292</v>
      </c>
      <c r="AY29" s="369"/>
      <c r="AZ29" s="369"/>
      <c r="BA29" s="369"/>
      <c r="BB29" s="73" t="s">
        <v>76</v>
      </c>
      <c r="BC29" s="369" t="str">
        <f>IF(入力!AP16="","",入力!AP16)</f>
        <v>2807</v>
      </c>
      <c r="BD29" s="369"/>
      <c r="BE29" s="369"/>
      <c r="BF29" s="41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7" t="s">
        <v>52</v>
      </c>
      <c r="D33" s="400"/>
      <c r="E33" s="400"/>
      <c r="F33" s="400" t="s">
        <v>53</v>
      </c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 t="s">
        <v>54</v>
      </c>
      <c r="R33" s="400"/>
      <c r="S33" s="400"/>
      <c r="T33" s="400" t="s">
        <v>55</v>
      </c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 t="s">
        <v>56</v>
      </c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 t="s">
        <v>57</v>
      </c>
      <c r="BA33" s="400"/>
      <c r="BB33" s="400"/>
      <c r="BC33" s="400"/>
      <c r="BD33" s="400"/>
      <c r="BE33" s="400"/>
      <c r="BF33" s="401"/>
    </row>
    <row r="34" spans="3:58" ht="15" customHeight="1">
      <c r="C34" s="428" t="str">
        <f>IF(入力!B25="","",入力!B25)</f>
        <v>①</v>
      </c>
      <c r="D34" s="429"/>
      <c r="E34" s="430"/>
      <c r="F34" s="415" t="str">
        <f>IF(入力!C26="","",入力!C25&amp;"　"&amp;入力!E25&amp;"
"&amp;入力!C26&amp;"　"&amp;入力!E26)</f>
        <v>ﾄｼﾅｶﾞ　ﾘﾙ
年永　莉瑠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2" t="str">
        <f>IF(入力!G25="","",入力!G25)</f>
        <v>5年</v>
      </c>
      <c r="R34" s="403"/>
      <c r="S34" s="404"/>
      <c r="T34" s="421" t="str">
        <f>IF(入力!I25="","",入力!I25)</f>
        <v>千葉市立山王小学校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2">
        <f>IF(入力!M25="","",入力!M25)</f>
        <v>516230865</v>
      </c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4"/>
      <c r="AZ34" s="402">
        <f>IF(入力!P25="","",入力!P25)</f>
        <v>147</v>
      </c>
      <c r="BA34" s="403"/>
      <c r="BB34" s="403"/>
      <c r="BC34" s="403"/>
      <c r="BD34" s="403"/>
      <c r="BE34" s="403"/>
      <c r="BF34" s="408"/>
    </row>
    <row r="35" spans="3:58" ht="15" customHeight="1">
      <c r="C35" s="431"/>
      <c r="D35" s="432"/>
      <c r="E35" s="433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05"/>
      <c r="R35" s="406"/>
      <c r="S35" s="407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05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7"/>
      <c r="AZ35" s="405"/>
      <c r="BA35" s="406"/>
      <c r="BB35" s="406"/>
      <c r="BC35" s="406"/>
      <c r="BD35" s="406"/>
      <c r="BE35" s="406"/>
      <c r="BF35" s="409"/>
    </row>
    <row r="36" spans="3:58" ht="15" customHeight="1">
      <c r="C36" s="428">
        <f>IF(入力!B27="","",入力!B27)</f>
        <v>2</v>
      </c>
      <c r="D36" s="429"/>
      <c r="E36" s="430"/>
      <c r="F36" s="415" t="str">
        <f>IF(入力!C28="","",入力!C27&amp;"　"&amp;入力!E27&amp;"
"&amp;入力!C28&amp;"　"&amp;入力!E28)</f>
        <v>ｼﾗｲ　ﾃｲﾉ
白井　綴祈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2" t="str">
        <f>IF(入力!G27="","",入力!G27)</f>
        <v>5年</v>
      </c>
      <c r="R36" s="403"/>
      <c r="S36" s="404"/>
      <c r="T36" s="421" t="str">
        <f>IF(入力!I27="","",入力!I27)</f>
        <v>千葉市立都賀の台小学校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2">
        <f>IF(入力!M27="","",入力!M27)</f>
        <v>517010020</v>
      </c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4"/>
      <c r="AZ36" s="402">
        <f>IF(入力!P27="","",入力!P27)</f>
        <v>157</v>
      </c>
      <c r="BA36" s="403"/>
      <c r="BB36" s="403"/>
      <c r="BC36" s="403"/>
      <c r="BD36" s="403"/>
      <c r="BE36" s="403"/>
      <c r="BF36" s="408"/>
    </row>
    <row r="37" spans="3:58" ht="15" customHeight="1">
      <c r="C37" s="431"/>
      <c r="D37" s="432"/>
      <c r="E37" s="433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05"/>
      <c r="R37" s="406"/>
      <c r="S37" s="407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05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7"/>
      <c r="AZ37" s="405"/>
      <c r="BA37" s="406"/>
      <c r="BB37" s="406"/>
      <c r="BC37" s="406"/>
      <c r="BD37" s="406"/>
      <c r="BE37" s="406"/>
      <c r="BF37" s="409"/>
    </row>
    <row r="38" spans="3:58" ht="15" customHeight="1">
      <c r="C38" s="428">
        <f>IF(入力!B29="","",入力!B29)</f>
        <v>3</v>
      </c>
      <c r="D38" s="429"/>
      <c r="E38" s="430"/>
      <c r="F38" s="415" t="str">
        <f>IF(入力!C30="","",入力!C29&amp;"　"&amp;入力!E29&amp;"
"&amp;入力!C30&amp;"　"&amp;入力!E30)</f>
        <v>ﾅﾒｷ　ﾏｲ
行木　苺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2" t="str">
        <f>IF(入力!G29="","",入力!G29)</f>
        <v>5年</v>
      </c>
      <c r="R38" s="403"/>
      <c r="S38" s="404"/>
      <c r="T38" s="421" t="str">
        <f>IF(入力!I29="","",入力!I29)</f>
        <v>千葉市立千城台西小学校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2">
        <f>IF(入力!M29="","",入力!M29)</f>
        <v>516855418</v>
      </c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4"/>
      <c r="AZ38" s="402">
        <f>IF(入力!P29="","",入力!P29)</f>
        <v>153</v>
      </c>
      <c r="BA38" s="403"/>
      <c r="BB38" s="403"/>
      <c r="BC38" s="403"/>
      <c r="BD38" s="403"/>
      <c r="BE38" s="403"/>
      <c r="BF38" s="408"/>
    </row>
    <row r="39" spans="3:58" ht="15" customHeight="1">
      <c r="C39" s="431"/>
      <c r="D39" s="432"/>
      <c r="E39" s="433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05"/>
      <c r="R39" s="406"/>
      <c r="S39" s="407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05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7"/>
      <c r="AZ39" s="405"/>
      <c r="BA39" s="406"/>
      <c r="BB39" s="406"/>
      <c r="BC39" s="406"/>
      <c r="BD39" s="406"/>
      <c r="BE39" s="406"/>
      <c r="BF39" s="409"/>
    </row>
    <row r="40" spans="3:58" ht="15" customHeight="1">
      <c r="C40" s="428">
        <f>IF(入力!B31="","",入力!B31)</f>
        <v>4</v>
      </c>
      <c r="D40" s="429"/>
      <c r="E40" s="430"/>
      <c r="F40" s="415" t="str">
        <f>IF(入力!C32="","",入力!C31&amp;"　"&amp;入力!E31&amp;"
"&amp;入力!C32&amp;"　"&amp;入力!E32)</f>
        <v>ﾅｲﾄｳ　ﾒｲ
内藤　芽衣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2" t="str">
        <f>IF(入力!G31="","",入力!G31)</f>
        <v>5年</v>
      </c>
      <c r="R40" s="403"/>
      <c r="S40" s="404"/>
      <c r="T40" s="421" t="str">
        <f>IF(入力!I31="","",入力!I31)</f>
        <v>千葉市立都賀の台小学校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2">
        <f>IF(入力!M31="","",入力!M31)</f>
        <v>516888605</v>
      </c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4"/>
      <c r="AZ40" s="402">
        <f>IF(入力!P31="","",入力!P31)</f>
        <v>142</v>
      </c>
      <c r="BA40" s="403"/>
      <c r="BB40" s="403"/>
      <c r="BC40" s="403"/>
      <c r="BD40" s="403"/>
      <c r="BE40" s="403"/>
      <c r="BF40" s="408"/>
    </row>
    <row r="41" spans="3:58" ht="15" customHeight="1">
      <c r="C41" s="431"/>
      <c r="D41" s="432"/>
      <c r="E41" s="433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05"/>
      <c r="R41" s="406"/>
      <c r="S41" s="407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05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7"/>
      <c r="AZ41" s="405"/>
      <c r="BA41" s="406"/>
      <c r="BB41" s="406"/>
      <c r="BC41" s="406"/>
      <c r="BD41" s="406"/>
      <c r="BE41" s="406"/>
      <c r="BF41" s="409"/>
    </row>
    <row r="42" spans="3:58" ht="15" customHeight="1">
      <c r="C42" s="428">
        <f>IF(入力!B33="","",入力!B33)</f>
        <v>5</v>
      </c>
      <c r="D42" s="429"/>
      <c r="E42" s="430"/>
      <c r="F42" s="415" t="str">
        <f>IF(入力!C34="","",入力!C33&amp;"　"&amp;入力!E33&amp;"
"&amp;入力!C34&amp;"　"&amp;入力!E34)</f>
        <v>ｲﾜｽ　ﾆｺ
岩須　虹胡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2" t="str">
        <f>IF(入力!G33="","",入力!G33)</f>
        <v>5年</v>
      </c>
      <c r="R42" s="403"/>
      <c r="S42" s="404"/>
      <c r="T42" s="421" t="str">
        <f>IF(入力!I33="","",入力!I33)</f>
        <v>千葉市立若松台小学校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2">
        <f>IF(入力!M33="","",入力!M33)</f>
        <v>516968748</v>
      </c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4"/>
      <c r="AZ42" s="402">
        <f>IF(入力!P33="","",入力!P33)</f>
        <v>142</v>
      </c>
      <c r="BA42" s="403"/>
      <c r="BB42" s="403"/>
      <c r="BC42" s="403"/>
      <c r="BD42" s="403"/>
      <c r="BE42" s="403"/>
      <c r="BF42" s="408"/>
    </row>
    <row r="43" spans="3:58" ht="15" customHeight="1">
      <c r="C43" s="431"/>
      <c r="D43" s="432"/>
      <c r="E43" s="433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05"/>
      <c r="R43" s="406"/>
      <c r="S43" s="407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05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7"/>
      <c r="AZ43" s="405"/>
      <c r="BA43" s="406"/>
      <c r="BB43" s="406"/>
      <c r="BC43" s="406"/>
      <c r="BD43" s="406"/>
      <c r="BE43" s="406"/>
      <c r="BF43" s="409"/>
    </row>
    <row r="44" spans="3:58" ht="15" customHeight="1">
      <c r="C44" s="428">
        <f>IF(入力!B35="","",入力!B35)</f>
        <v>6</v>
      </c>
      <c r="D44" s="429"/>
      <c r="E44" s="430"/>
      <c r="F44" s="415" t="str">
        <f>IF(入力!C36="","",入力!C35&amp;"　"&amp;入力!E35&amp;"
"&amp;入力!C36&amp;"　"&amp;入力!E36)</f>
        <v>ｻﾄｳ　ﾕﾅ
佐藤　優那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2" t="str">
        <f>IF(入力!G35="","",入力!G35)</f>
        <v>5年</v>
      </c>
      <c r="R44" s="403"/>
      <c r="S44" s="404"/>
      <c r="T44" s="421" t="str">
        <f>IF(入力!I35="","",入力!I35)</f>
        <v>千葉市立都賀の台小学校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2">
        <f>IF(入力!M35="","",入力!M35)</f>
        <v>516887124</v>
      </c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4"/>
      <c r="AZ44" s="402">
        <f>IF(入力!P35="","",入力!P35)</f>
        <v>155</v>
      </c>
      <c r="BA44" s="403"/>
      <c r="BB44" s="403"/>
      <c r="BC44" s="403"/>
      <c r="BD44" s="403"/>
      <c r="BE44" s="403"/>
      <c r="BF44" s="408"/>
    </row>
    <row r="45" spans="3:58" ht="15" customHeight="1">
      <c r="C45" s="431"/>
      <c r="D45" s="432"/>
      <c r="E45" s="433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05"/>
      <c r="R45" s="406"/>
      <c r="S45" s="407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05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7"/>
      <c r="AZ45" s="405"/>
      <c r="BA45" s="406"/>
      <c r="BB45" s="406"/>
      <c r="BC45" s="406"/>
      <c r="BD45" s="406"/>
      <c r="BE45" s="406"/>
      <c r="BF45" s="409"/>
    </row>
    <row r="46" spans="3:58" ht="15" customHeight="1">
      <c r="C46" s="428">
        <f>IF(入力!B37="","",入力!B37)</f>
        <v>7</v>
      </c>
      <c r="D46" s="429"/>
      <c r="E46" s="430"/>
      <c r="F46" s="415" t="str">
        <f>IF(入力!C38="","",入力!C37&amp;"　"&amp;入力!E37&amp;"
"&amp;入力!C38&amp;"　"&amp;入力!E38)</f>
        <v>ﾌｼﾞﾜﾗ　ﾐｵ
藤原　美桜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2" t="str">
        <f>IF(入力!G37="","",入力!G37)</f>
        <v>5年</v>
      </c>
      <c r="R46" s="403"/>
      <c r="S46" s="404"/>
      <c r="T46" s="421" t="str">
        <f>IF(入力!I37="","",入力!I37)</f>
        <v>四街道市立和良比小学校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2">
        <f>IF(入力!M37="","",入力!M37)</f>
        <v>516917139</v>
      </c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402">
        <f>IF(入力!P37="","",入力!P37)</f>
        <v>140</v>
      </c>
      <c r="BA46" s="403"/>
      <c r="BB46" s="403"/>
      <c r="BC46" s="403"/>
      <c r="BD46" s="403"/>
      <c r="BE46" s="403"/>
      <c r="BF46" s="408"/>
    </row>
    <row r="47" spans="3:58" ht="15" customHeight="1">
      <c r="C47" s="431"/>
      <c r="D47" s="432"/>
      <c r="E47" s="433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05"/>
      <c r="R47" s="406"/>
      <c r="S47" s="407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05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7"/>
      <c r="AZ47" s="405"/>
      <c r="BA47" s="406"/>
      <c r="BB47" s="406"/>
      <c r="BC47" s="406"/>
      <c r="BD47" s="406"/>
      <c r="BE47" s="406"/>
      <c r="BF47" s="409"/>
    </row>
    <row r="48" spans="3:58" ht="15" customHeight="1">
      <c r="C48" s="428">
        <f>IF(入力!B39="","",入力!B39)</f>
        <v>8</v>
      </c>
      <c r="D48" s="429"/>
      <c r="E48" s="430"/>
      <c r="F48" s="415" t="str">
        <f>IF(入力!C40="","",入力!C39&amp;"　"&amp;入力!E39&amp;"
"&amp;入力!C40&amp;"　"&amp;入力!E40)</f>
        <v>ﾅｲﾄｳ　ｱｲｶ
内藤　愛佳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2" t="str">
        <f>IF(入力!G39="","",入力!G39)</f>
        <v>5年</v>
      </c>
      <c r="R48" s="403"/>
      <c r="S48" s="404"/>
      <c r="T48" s="421" t="str">
        <f>IF(入力!I39="","",入力!I39)</f>
        <v>千葉市立若松台小学校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2">
        <f>IF(入力!M39="","",入力!M39)</f>
        <v>519703300</v>
      </c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4"/>
      <c r="AZ48" s="402">
        <f>IF(入力!P39="","",入力!P39)</f>
        <v>140</v>
      </c>
      <c r="BA48" s="403"/>
      <c r="BB48" s="403"/>
      <c r="BC48" s="403"/>
      <c r="BD48" s="403"/>
      <c r="BE48" s="403"/>
      <c r="BF48" s="408"/>
    </row>
    <row r="49" spans="3:58" ht="15" customHeight="1">
      <c r="C49" s="431"/>
      <c r="D49" s="432"/>
      <c r="E49" s="433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05"/>
      <c r="R49" s="406"/>
      <c r="S49" s="407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05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7"/>
      <c r="AZ49" s="405"/>
      <c r="BA49" s="406"/>
      <c r="BB49" s="406"/>
      <c r="BC49" s="406"/>
      <c r="BD49" s="406"/>
      <c r="BE49" s="406"/>
      <c r="BF49" s="409"/>
    </row>
    <row r="50" spans="3:58" ht="15" customHeight="1">
      <c r="C50" s="428">
        <f>IF(入力!B41="","",入力!B41)</f>
        <v>9</v>
      </c>
      <c r="D50" s="429"/>
      <c r="E50" s="430"/>
      <c r="F50" s="415" t="str">
        <f>IF(入力!C42="","",入力!C41&amp;"　"&amp;入力!E41&amp;"
"&amp;入力!C42&amp;"　"&amp;入力!E42)</f>
        <v>ﾋｸﾞﾁ　ﾘﾐ
樋口　理美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2" t="str">
        <f>IF(入力!G41="","",入力!G41)</f>
        <v>4年</v>
      </c>
      <c r="R50" s="403"/>
      <c r="S50" s="404"/>
      <c r="T50" s="421" t="str">
        <f>IF(入力!I41="","",入力!I41)</f>
        <v>千葉市立若松台小学校</v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2">
        <f>IF(入力!M41="","",入力!M41)</f>
        <v>516852793</v>
      </c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4"/>
      <c r="AZ50" s="402">
        <f>IF(入力!P41="","",入力!P41)</f>
        <v>139</v>
      </c>
      <c r="BA50" s="403"/>
      <c r="BB50" s="403"/>
      <c r="BC50" s="403"/>
      <c r="BD50" s="403"/>
      <c r="BE50" s="403"/>
      <c r="BF50" s="408"/>
    </row>
    <row r="51" spans="3:58" ht="15" customHeight="1">
      <c r="C51" s="431"/>
      <c r="D51" s="432"/>
      <c r="E51" s="433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05"/>
      <c r="R51" s="406"/>
      <c r="S51" s="407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05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7"/>
      <c r="AZ51" s="405"/>
      <c r="BA51" s="406"/>
      <c r="BB51" s="406"/>
      <c r="BC51" s="406"/>
      <c r="BD51" s="406"/>
      <c r="BE51" s="406"/>
      <c r="BF51" s="409"/>
    </row>
    <row r="52" spans="3:58" ht="15" customHeight="1">
      <c r="C52" s="428">
        <f>IF(入力!B43="","",入力!B43)</f>
        <v>10</v>
      </c>
      <c r="D52" s="429"/>
      <c r="E52" s="430"/>
      <c r="F52" s="415" t="str">
        <f>IF(入力!C44="","",入力!C43&amp;"　"&amp;入力!E43&amp;"
"&amp;入力!C44&amp;"　"&amp;入力!E44)</f>
        <v>ｳﾀﾞｶﾞﾜ　ﾘｱ
宇田川　莉愛</v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2" t="str">
        <f>IF(入力!G43="","",入力!G43)</f>
        <v>4年</v>
      </c>
      <c r="R52" s="403"/>
      <c r="S52" s="404"/>
      <c r="T52" s="421" t="str">
        <f>IF(入力!I43="","",入力!I43)</f>
        <v>千葉市立若松台小学校</v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2">
        <f>IF(入力!M43="","",入力!M43)</f>
        <v>517014721</v>
      </c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4"/>
      <c r="AZ52" s="402">
        <f>IF(入力!P43="","",入力!P43)</f>
        <v>141</v>
      </c>
      <c r="BA52" s="403"/>
      <c r="BB52" s="403"/>
      <c r="BC52" s="403"/>
      <c r="BD52" s="403"/>
      <c r="BE52" s="403"/>
      <c r="BF52" s="408"/>
    </row>
    <row r="53" spans="3:58" ht="15" customHeight="1">
      <c r="C53" s="431"/>
      <c r="D53" s="432"/>
      <c r="E53" s="433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05"/>
      <c r="R53" s="406"/>
      <c r="S53" s="407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05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7"/>
      <c r="AZ53" s="405"/>
      <c r="BA53" s="406"/>
      <c r="BB53" s="406"/>
      <c r="BC53" s="406"/>
      <c r="BD53" s="406"/>
      <c r="BE53" s="406"/>
      <c r="BF53" s="409"/>
    </row>
    <row r="54" spans="3:58" ht="15" customHeight="1">
      <c r="C54" s="428">
        <f>IF(入力!B45="","",入力!B45)</f>
        <v>11</v>
      </c>
      <c r="D54" s="429"/>
      <c r="E54" s="430"/>
      <c r="F54" s="415" t="str">
        <f>IF(入力!C46="","",入力!C45&amp;"　"&amp;入力!E45&amp;"
"&amp;入力!C46&amp;"　"&amp;入力!E46)</f>
        <v>ｶﾄｳ　ﾙｶ
加藤　瑠花</v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2" t="str">
        <f>IF(入力!G45="","",入力!G45)</f>
        <v>4年</v>
      </c>
      <c r="R54" s="403"/>
      <c r="S54" s="404"/>
      <c r="T54" s="421" t="str">
        <f>IF(入力!I45="","",入力!I45)</f>
        <v>四街道市立和良比小学校</v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2">
        <f>IF(入力!M45="","",入力!M45)</f>
        <v>518682651</v>
      </c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4"/>
      <c r="AZ54" s="402">
        <f>IF(入力!P45="","",入力!P45)</f>
        <v>144</v>
      </c>
      <c r="BA54" s="403"/>
      <c r="BB54" s="403"/>
      <c r="BC54" s="403"/>
      <c r="BD54" s="403"/>
      <c r="BE54" s="403"/>
      <c r="BF54" s="408"/>
    </row>
    <row r="55" spans="3:58" ht="15" customHeight="1">
      <c r="C55" s="431"/>
      <c r="D55" s="432"/>
      <c r="E55" s="433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05"/>
      <c r="R55" s="406"/>
      <c r="S55" s="407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05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7"/>
      <c r="AZ55" s="405"/>
      <c r="BA55" s="406"/>
      <c r="BB55" s="406"/>
      <c r="BC55" s="406"/>
      <c r="BD55" s="406"/>
      <c r="BE55" s="406"/>
      <c r="BF55" s="409"/>
    </row>
    <row r="56" spans="3:58" ht="15" customHeight="1">
      <c r="C56" s="428">
        <f>IF(入力!B47="","",入力!B47)</f>
        <v>12</v>
      </c>
      <c r="D56" s="429"/>
      <c r="E56" s="430"/>
      <c r="F56" s="415" t="str">
        <f>IF(入力!C48="","",入力!C47&amp;"　"&amp;入力!E47&amp;"
"&amp;入力!C48&amp;"　"&amp;入力!E48)</f>
        <v>ｲｲﾂﾞｶ　ﾅﾂｷ
飯塚　夏希</v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2" t="str">
        <f>IF(入力!G47="","",入力!G47)</f>
        <v>4年</v>
      </c>
      <c r="R56" s="403"/>
      <c r="S56" s="404"/>
      <c r="T56" s="421" t="str">
        <f>IF(入力!I47="","",入力!I47)</f>
        <v>千葉市立若松小学校</v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2">
        <f>IF(入力!M47="","",入力!M47)</f>
        <v>518763794</v>
      </c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4"/>
      <c r="AZ56" s="402">
        <f>IF(入力!P47="","",入力!P47)</f>
        <v>132</v>
      </c>
      <c r="BA56" s="403"/>
      <c r="BB56" s="403"/>
      <c r="BC56" s="403"/>
      <c r="BD56" s="403"/>
      <c r="BE56" s="403"/>
      <c r="BF56" s="408"/>
    </row>
    <row r="57" spans="3:58" ht="15" customHeight="1" thickBot="1">
      <c r="C57" s="434"/>
      <c r="D57" s="435"/>
      <c r="E57" s="436"/>
      <c r="F57" s="437"/>
      <c r="G57" s="438"/>
      <c r="H57" s="438"/>
      <c r="I57" s="438"/>
      <c r="J57" s="438"/>
      <c r="K57" s="438"/>
      <c r="L57" s="438"/>
      <c r="M57" s="438"/>
      <c r="N57" s="438"/>
      <c r="O57" s="438"/>
      <c r="P57" s="439"/>
      <c r="Q57" s="440"/>
      <c r="R57" s="441"/>
      <c r="S57" s="442"/>
      <c r="T57" s="443"/>
      <c r="U57" s="444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5"/>
      <c r="AJ57" s="440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2"/>
      <c r="AZ57" s="440"/>
      <c r="BA57" s="441"/>
      <c r="BB57" s="441"/>
      <c r="BC57" s="441"/>
      <c r="BD57" s="441"/>
      <c r="BE57" s="441"/>
      <c r="BF57" s="44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 t="s">
        <v>63</v>
      </c>
      <c r="BF63" s="30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5" customHeight="1">
      <c r="A2" s="275" t="s">
        <v>0</v>
      </c>
      <c r="B2" s="275"/>
      <c r="C2" s="278" t="str">
        <f>IF(入力!C3="","",入力!C3)</f>
        <v>若松台エンゼル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431717938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黒木　博之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509515449</v>
      </c>
      <c r="H7" s="277"/>
      <c r="I7" s="277"/>
      <c r="J7" s="277" t="str">
        <f>IF(入力!J7="","",入力!J7)</f>
        <v>021060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75" t="s">
        <v>19</v>
      </c>
      <c r="B9" s="275"/>
      <c r="C9" s="287" t="str">
        <f>IF(入力!C10="","",入力!C10&amp;"　"&amp;入力!E10)</f>
        <v>三戸　昌幸</v>
      </c>
      <c r="D9" s="288"/>
      <c r="E9" s="288"/>
      <c r="F9" s="288"/>
      <c r="G9" s="277">
        <f>IF(入力!G9="","",入力!G9)</f>
        <v>507319232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>0330445</v>
      </c>
      <c r="N9" s="277"/>
      <c r="O9" s="277"/>
    </row>
    <row r="10" spans="1:15" ht="14.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75" t="s">
        <v>20</v>
      </c>
      <c r="B11" s="275"/>
      <c r="C11" s="287" t="str">
        <f>IF(入力!C12="","",入力!C12&amp;"　"&amp;入力!E12)</f>
        <v>林　知明</v>
      </c>
      <c r="D11" s="288"/>
      <c r="E11" s="288"/>
      <c r="F11" s="288"/>
      <c r="G11" s="277">
        <f>IF(入力!G11="","",入力!G11)</f>
        <v>508748731</v>
      </c>
      <c r="H11" s="277"/>
      <c r="I11" s="277"/>
      <c r="J11" s="277" t="str">
        <f>IF(入力!J11="","",入力!J11)</f>
        <v>021061</v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5"/>
      <c r="B14" s="275"/>
      <c r="C14" s="289"/>
      <c r="D14" s="290"/>
      <c r="E14" s="290"/>
      <c r="F14" s="290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5" t="s">
        <v>5</v>
      </c>
      <c r="B15" s="275"/>
      <c r="C15" s="287" t="str">
        <f>IF(入力!C16="","",入力!C16&amp;"　"&amp;入力!E16)</f>
        <v>黒木　博之</v>
      </c>
      <c r="D15" s="288"/>
      <c r="E15" s="288"/>
      <c r="F15" s="285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5"/>
      <c r="B16" s="275"/>
      <c r="C16" s="289"/>
      <c r="D16" s="290"/>
      <c r="E16" s="290"/>
      <c r="F16" s="286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5" customHeight="1">
      <c r="A17" s="275" t="s">
        <v>6</v>
      </c>
      <c r="B17" s="275"/>
      <c r="C17" s="278" t="str">
        <f>IF(入力!C17="","",入力!C17&amp;"　"&amp;入力!E17)</f>
        <v>千葉県千葉市緑区誉田町1-846-3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5" customHeight="1">
      <c r="A19" s="275" t="s">
        <v>7</v>
      </c>
      <c r="B19" s="275"/>
      <c r="C19" s="278" t="str">
        <f>IF(入力!C19="","",入力!C19&amp;"　"&amp;入力!E19)</f>
        <v>043-292-2807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5" customHeight="1">
      <c r="A21" s="275" t="s">
        <v>8</v>
      </c>
      <c r="B21" s="275"/>
      <c r="C21" s="278" t="str">
        <f>IF(入力!C21="","",入力!C21&amp;"－"&amp;入力!E21&amp;"－"&amp;入力!G21)</f>
        <v>090－7736－7655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年永　莉瑠</v>
      </c>
      <c r="D25" s="288"/>
      <c r="E25" s="288"/>
      <c r="F25" s="288"/>
      <c r="G25" s="275" t="str">
        <f>IF(入力!G25="","",入力!G25)</f>
        <v>5年</v>
      </c>
      <c r="H25" s="275" t="str">
        <f>IF(入力!H25="","",入力!H25)</f>
        <v/>
      </c>
      <c r="I25" s="275" t="str">
        <f>IF(入力!I25="","",入力!I25)</f>
        <v>千葉市立山王小学校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516230865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白井　綴祈</v>
      </c>
      <c r="D27" s="288"/>
      <c r="E27" s="288"/>
      <c r="F27" s="288"/>
      <c r="G27" s="275" t="str">
        <f>IF(入力!G27="","",入力!G27)</f>
        <v>5年</v>
      </c>
      <c r="H27" s="275" t="str">
        <f>IF(入力!H27="","",入力!H27)</f>
        <v/>
      </c>
      <c r="I27" s="275" t="str">
        <f>IF(入力!I27="","",入力!I27)</f>
        <v>千葉市立都賀の台小学校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517010020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行木　苺</v>
      </c>
      <c r="D29" s="288"/>
      <c r="E29" s="288"/>
      <c r="F29" s="288"/>
      <c r="G29" s="275" t="str">
        <f>IF(入力!G29="","",入力!G29)</f>
        <v>5年</v>
      </c>
      <c r="H29" s="275" t="str">
        <f>IF(入力!H29="","",入力!H29)</f>
        <v/>
      </c>
      <c r="I29" s="275" t="str">
        <f>IF(入力!I29="","",入力!I29)</f>
        <v>千葉市立千城台西小学校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516855418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内藤　芽衣</v>
      </c>
      <c r="D31" s="288"/>
      <c r="E31" s="288"/>
      <c r="F31" s="288"/>
      <c r="G31" s="275" t="str">
        <f>IF(入力!G31="","",入力!G31)</f>
        <v>5年</v>
      </c>
      <c r="H31" s="275" t="str">
        <f>IF(入力!H31="","",入力!H31)</f>
        <v/>
      </c>
      <c r="I31" s="275" t="str">
        <f>IF(入力!I31="","",入力!I31)</f>
        <v>千葉市立都賀の台小学校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516888605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岩須　虹胡</v>
      </c>
      <c r="D33" s="288"/>
      <c r="E33" s="288"/>
      <c r="F33" s="288"/>
      <c r="G33" s="275" t="str">
        <f>IF(入力!G33="","",入力!G33)</f>
        <v>5年</v>
      </c>
      <c r="H33" s="275" t="str">
        <f>IF(入力!H33="","",入力!H33)</f>
        <v/>
      </c>
      <c r="I33" s="275" t="str">
        <f>IF(入力!I33="","",入力!I33)</f>
        <v>千葉市立若松台小学校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516968748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佐藤　優那</v>
      </c>
      <c r="D35" s="288"/>
      <c r="E35" s="288"/>
      <c r="F35" s="288"/>
      <c r="G35" s="275" t="str">
        <f>IF(入力!G35="","",入力!G35)</f>
        <v>5年</v>
      </c>
      <c r="H35" s="275" t="str">
        <f>IF(入力!H35="","",入力!H35)</f>
        <v/>
      </c>
      <c r="I35" s="275" t="str">
        <f>IF(入力!I35="","",入力!I35)</f>
        <v>千葉市立都賀の台小学校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516887124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藤原　美桜</v>
      </c>
      <c r="D37" s="288"/>
      <c r="E37" s="288"/>
      <c r="F37" s="288"/>
      <c r="G37" s="275" t="str">
        <f>IF(入力!G37="","",入力!G37)</f>
        <v>5年</v>
      </c>
      <c r="H37" s="275" t="str">
        <f>IF(入力!H37="","",入力!H37)</f>
        <v/>
      </c>
      <c r="I37" s="275" t="str">
        <f>IF(入力!I37="","",入力!I37)</f>
        <v>四街道市立和良比小学校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516917139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内藤　愛佳</v>
      </c>
      <c r="D39" s="288"/>
      <c r="E39" s="288"/>
      <c r="F39" s="288"/>
      <c r="G39" s="275" t="str">
        <f>IF(入力!G39="","",入力!G39)</f>
        <v>5年</v>
      </c>
      <c r="H39" s="275" t="str">
        <f>IF(入力!H39="","",入力!H39)</f>
        <v/>
      </c>
      <c r="I39" s="275" t="str">
        <f>IF(入力!I39="","",入力!I39)</f>
        <v>千葉市立若松台小学校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519703300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樋口　理美</v>
      </c>
      <c r="D41" s="288"/>
      <c r="E41" s="288"/>
      <c r="F41" s="288"/>
      <c r="G41" s="275" t="str">
        <f>IF(入力!G41="","",入力!G41)</f>
        <v>4年</v>
      </c>
      <c r="H41" s="275" t="str">
        <f>IF(入力!H41="","",入力!H41)</f>
        <v/>
      </c>
      <c r="I41" s="275" t="str">
        <f>IF(入力!I41="","",入力!I41)</f>
        <v>千葉市立若松台小学校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516852793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宇田川　莉愛</v>
      </c>
      <c r="D43" s="288"/>
      <c r="E43" s="288"/>
      <c r="F43" s="288"/>
      <c r="G43" s="275" t="str">
        <f>IF(入力!G43="","",入力!G43)</f>
        <v>4年</v>
      </c>
      <c r="H43" s="275" t="str">
        <f>IF(入力!H43="","",入力!H43)</f>
        <v/>
      </c>
      <c r="I43" s="275" t="str">
        <f>IF(入力!I43="","",入力!I43)</f>
        <v>千葉市立若松台小学校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517014721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加藤　瑠花</v>
      </c>
      <c r="D45" s="288"/>
      <c r="E45" s="288"/>
      <c r="F45" s="288"/>
      <c r="G45" s="275" t="str">
        <f>IF(入力!G45="","",入力!G45)</f>
        <v>4年</v>
      </c>
      <c r="H45" s="275" t="str">
        <f>IF(入力!H45="","",入力!H45)</f>
        <v/>
      </c>
      <c r="I45" s="275" t="str">
        <f>IF(入力!I45="","",入力!I45)</f>
        <v>四街道市立和良比小学校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518682651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飯塚　夏希</v>
      </c>
      <c r="D47" s="288"/>
      <c r="E47" s="288"/>
      <c r="F47" s="288"/>
      <c r="G47" s="275" t="str">
        <f>IF(入力!G47="","",入力!G47)</f>
        <v>4年</v>
      </c>
      <c r="H47" s="275" t="str">
        <f>IF(入力!H47="","",入力!H47)</f>
        <v/>
      </c>
      <c r="I47" s="275" t="str">
        <f>IF(入力!I47="","",入力!I47)</f>
        <v>千葉市立若松小学校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518763794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>
        <f>IF(入力!B49="","",入力!B49)</f>
        <v>13</v>
      </c>
      <c r="C49" s="287" t="str">
        <f>IF(入力!C50="","",入力!C50&amp;"　"&amp;入力!E50)</f>
        <v>加藤　慧</v>
      </c>
      <c r="D49" s="288"/>
      <c r="E49" s="288"/>
      <c r="F49" s="288"/>
      <c r="G49" s="275" t="str">
        <f>IF(入力!G49="","",入力!G49)</f>
        <v>4年</v>
      </c>
      <c r="H49" s="275" t="str">
        <f>IF(入力!H49="","",入力!H49)</f>
        <v/>
      </c>
      <c r="I49" s="275" t="str">
        <f>IF(入力!I49="","",入力!I49)</f>
        <v>千葉市立若松小学校</v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>
        <f>IF(入力!M49="","",入力!M49)</f>
        <v>518877088</v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>
        <f>IF(入力!B51="","",入力!B51)</f>
        <v>14</v>
      </c>
      <c r="C51" s="287" t="str">
        <f>IF(入力!C52="","",入力!C52&amp;"　"&amp;入力!E52)</f>
        <v>猿田　幸菜</v>
      </c>
      <c r="D51" s="288"/>
      <c r="E51" s="288"/>
      <c r="F51" s="288"/>
      <c r="G51" s="275" t="str">
        <f>IF(入力!G51="","",入力!G51)</f>
        <v>4年</v>
      </c>
      <c r="H51" s="275" t="str">
        <f>IF(入力!H51="","",入力!H51)</f>
        <v/>
      </c>
      <c r="I51" s="275" t="str">
        <f>IF(入力!I51="","",入力!I51)</f>
        <v>千葉市立若松小学校</v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>
        <f>IF(入力!M51="","",入力!M51)</f>
        <v>518877095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5" customHeight="1">
      <c r="A2" s="275" t="s">
        <v>0</v>
      </c>
      <c r="B2" s="275"/>
      <c r="C2" s="278" t="str">
        <f>IF(入力!C3="","",入力!C3)</f>
        <v>若松台エンゼル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431717938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黒木　博之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509515449</v>
      </c>
      <c r="H7" s="277"/>
      <c r="I7" s="277"/>
      <c r="J7" s="277" t="str">
        <f>IF(入力!J7="","",入力!J7)</f>
        <v>021060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" customHeight="1">
      <c r="A9" s="275" t="s">
        <v>19</v>
      </c>
      <c r="B9" s="275"/>
      <c r="C9" s="287" t="str">
        <f>IF(入力!C10="","",入力!C10&amp;"　"&amp;入力!E10)</f>
        <v>三戸　昌幸</v>
      </c>
      <c r="D9" s="288"/>
      <c r="E9" s="288"/>
      <c r="F9" s="288"/>
      <c r="G9" s="277">
        <f>IF(入力!G9="","",入力!G9)</f>
        <v>507319232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>0330445</v>
      </c>
      <c r="N9" s="277"/>
      <c r="O9" s="277"/>
    </row>
    <row r="10" spans="1:15" ht="14.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" customHeight="1">
      <c r="A11" s="275" t="s">
        <v>20</v>
      </c>
      <c r="B11" s="275"/>
      <c r="C11" s="287" t="str">
        <f>IF(入力!C12="","",入力!C12&amp;"　"&amp;入力!E12)</f>
        <v>林　知明</v>
      </c>
      <c r="D11" s="288"/>
      <c r="E11" s="288"/>
      <c r="F11" s="288"/>
      <c r="G11" s="277">
        <f>IF(入力!G11="","",入力!G11)</f>
        <v>508748731</v>
      </c>
      <c r="H11" s="277"/>
      <c r="I11" s="277"/>
      <c r="J11" s="277" t="str">
        <f>IF(入力!J11="","",入力!J11)</f>
        <v>021061</v>
      </c>
      <c r="K11" s="277"/>
      <c r="L11" s="277"/>
      <c r="M11" s="277" t="str">
        <f>IF(入力!M11="","",入力!M11)</f>
        <v/>
      </c>
      <c r="N11" s="277"/>
      <c r="O11" s="277"/>
    </row>
    <row r="12" spans="1:15" ht="14.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/>
      </c>
      <c r="D13" s="288"/>
      <c r="E13" s="288"/>
      <c r="F13" s="288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5"/>
      <c r="B14" s="275"/>
      <c r="C14" s="289"/>
      <c r="D14" s="290"/>
      <c r="E14" s="290"/>
      <c r="F14" s="290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5" t="s">
        <v>5</v>
      </c>
      <c r="B15" s="275"/>
      <c r="C15" s="287" t="str">
        <f>IF(入力!C16="","",入力!C16&amp;"　"&amp;入力!E16)</f>
        <v>黒木　博之</v>
      </c>
      <c r="D15" s="288"/>
      <c r="E15" s="288"/>
      <c r="F15" s="285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5"/>
      <c r="B16" s="275"/>
      <c r="C16" s="289"/>
      <c r="D16" s="290"/>
      <c r="E16" s="290"/>
      <c r="F16" s="286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5" customHeight="1">
      <c r="A17" s="275" t="s">
        <v>6</v>
      </c>
      <c r="B17" s="275"/>
      <c r="C17" s="278" t="str">
        <f>IF(入力!C17="","",入力!C17&amp;"　"&amp;入力!E17)</f>
        <v>千葉県千葉市緑区誉田町1-846-3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5" customHeight="1">
      <c r="A19" s="275" t="s">
        <v>7</v>
      </c>
      <c r="B19" s="275"/>
      <c r="C19" s="278" t="str">
        <f>IF(入力!C19="","",入力!C19&amp;"　"&amp;入力!E19)</f>
        <v>043-292-2807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5" customHeight="1">
      <c r="A21" s="275" t="s">
        <v>8</v>
      </c>
      <c r="B21" s="275"/>
      <c r="C21" s="278" t="str">
        <f>IF(入力!C21="","",入力!C21&amp;"－"&amp;入力!E21&amp;"－"&amp;入力!G21)</f>
        <v>090－7736－7655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年永　莉瑠</v>
      </c>
      <c r="D25" s="288"/>
      <c r="E25" s="288"/>
      <c r="F25" s="288"/>
      <c r="G25" s="275" t="str">
        <f>IF(入力!G25="","",入力!G25)</f>
        <v>5年</v>
      </c>
      <c r="H25" s="275" t="str">
        <f>IF(入力!H25="","",入力!H25)</f>
        <v/>
      </c>
      <c r="I25" s="275" t="str">
        <f>IF(入力!I25="","",入力!I25)</f>
        <v>千葉市立山王小学校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516230865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白井　綴祈</v>
      </c>
      <c r="D27" s="288"/>
      <c r="E27" s="288"/>
      <c r="F27" s="288"/>
      <c r="G27" s="275" t="str">
        <f>IF(入力!G27="","",入力!G27)</f>
        <v>5年</v>
      </c>
      <c r="H27" s="275" t="str">
        <f>IF(入力!H27="","",入力!H27)</f>
        <v/>
      </c>
      <c r="I27" s="275" t="str">
        <f>IF(入力!I27="","",入力!I27)</f>
        <v>千葉市立都賀の台小学校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517010020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行木　苺</v>
      </c>
      <c r="D29" s="288"/>
      <c r="E29" s="288"/>
      <c r="F29" s="288"/>
      <c r="G29" s="275" t="str">
        <f>IF(入力!G29="","",入力!G29)</f>
        <v>5年</v>
      </c>
      <c r="H29" s="275" t="str">
        <f>IF(入力!H29="","",入力!H29)</f>
        <v/>
      </c>
      <c r="I29" s="275" t="str">
        <f>IF(入力!I29="","",入力!I29)</f>
        <v>千葉市立千城台西小学校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516855418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内藤　芽衣</v>
      </c>
      <c r="D31" s="288"/>
      <c r="E31" s="288"/>
      <c r="F31" s="288"/>
      <c r="G31" s="275" t="str">
        <f>IF(入力!G31="","",入力!G31)</f>
        <v>5年</v>
      </c>
      <c r="H31" s="275" t="str">
        <f>IF(入力!H31="","",入力!H31)</f>
        <v/>
      </c>
      <c r="I31" s="275" t="str">
        <f>IF(入力!I31="","",入力!I31)</f>
        <v>千葉市立都賀の台小学校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516888605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岩須　虹胡</v>
      </c>
      <c r="D33" s="288"/>
      <c r="E33" s="288"/>
      <c r="F33" s="288"/>
      <c r="G33" s="275" t="str">
        <f>IF(入力!G33="","",入力!G33)</f>
        <v>5年</v>
      </c>
      <c r="H33" s="275" t="str">
        <f>IF(入力!H33="","",入力!H33)</f>
        <v/>
      </c>
      <c r="I33" s="275" t="str">
        <f>IF(入力!I33="","",入力!I33)</f>
        <v>千葉市立若松台小学校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516968748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佐藤　優那</v>
      </c>
      <c r="D35" s="288"/>
      <c r="E35" s="288"/>
      <c r="F35" s="288"/>
      <c r="G35" s="275" t="str">
        <f>IF(入力!G35="","",入力!G35)</f>
        <v>5年</v>
      </c>
      <c r="H35" s="275" t="str">
        <f>IF(入力!H35="","",入力!H35)</f>
        <v/>
      </c>
      <c r="I35" s="275" t="str">
        <f>IF(入力!I35="","",入力!I35)</f>
        <v>千葉市立都賀の台小学校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516887124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藤原　美桜</v>
      </c>
      <c r="D37" s="288"/>
      <c r="E37" s="288"/>
      <c r="F37" s="288"/>
      <c r="G37" s="275" t="str">
        <f>IF(入力!G37="","",入力!G37)</f>
        <v>5年</v>
      </c>
      <c r="H37" s="275" t="str">
        <f>IF(入力!H37="","",入力!H37)</f>
        <v/>
      </c>
      <c r="I37" s="275" t="str">
        <f>IF(入力!I37="","",入力!I37)</f>
        <v>四街道市立和良比小学校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516917139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内藤　愛佳</v>
      </c>
      <c r="D39" s="288"/>
      <c r="E39" s="288"/>
      <c r="F39" s="288"/>
      <c r="G39" s="275" t="str">
        <f>IF(入力!G39="","",入力!G39)</f>
        <v>5年</v>
      </c>
      <c r="H39" s="275" t="str">
        <f>IF(入力!H39="","",入力!H39)</f>
        <v/>
      </c>
      <c r="I39" s="275" t="str">
        <f>IF(入力!I39="","",入力!I39)</f>
        <v>千葉市立若松台小学校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519703300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樋口　理美</v>
      </c>
      <c r="D41" s="288"/>
      <c r="E41" s="288"/>
      <c r="F41" s="288"/>
      <c r="G41" s="275" t="str">
        <f>IF(入力!G41="","",入力!G41)</f>
        <v>4年</v>
      </c>
      <c r="H41" s="275" t="str">
        <f>IF(入力!H41="","",入力!H41)</f>
        <v/>
      </c>
      <c r="I41" s="275" t="str">
        <f>IF(入力!I41="","",入力!I41)</f>
        <v>千葉市立若松台小学校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516852793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宇田川　莉愛</v>
      </c>
      <c r="D43" s="288"/>
      <c r="E43" s="288"/>
      <c r="F43" s="288"/>
      <c r="G43" s="275" t="str">
        <f>IF(入力!G43="","",入力!G43)</f>
        <v>4年</v>
      </c>
      <c r="H43" s="275" t="str">
        <f>IF(入力!H43="","",入力!H43)</f>
        <v/>
      </c>
      <c r="I43" s="275" t="str">
        <f>IF(入力!I43="","",入力!I43)</f>
        <v>千葉市立若松台小学校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517014721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加藤　瑠花</v>
      </c>
      <c r="D45" s="288"/>
      <c r="E45" s="288"/>
      <c r="F45" s="288"/>
      <c r="G45" s="275" t="str">
        <f>IF(入力!G45="","",入力!G45)</f>
        <v>4年</v>
      </c>
      <c r="H45" s="275" t="str">
        <f>IF(入力!H45="","",入力!H45)</f>
        <v/>
      </c>
      <c r="I45" s="275" t="str">
        <f>IF(入力!I45="","",入力!I45)</f>
        <v>四街道市立和良比小学校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518682651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飯塚　夏希</v>
      </c>
      <c r="D47" s="288"/>
      <c r="E47" s="288"/>
      <c r="F47" s="288"/>
      <c r="G47" s="275" t="str">
        <f>IF(入力!G47="","",入力!G47)</f>
        <v>4年</v>
      </c>
      <c r="H47" s="275" t="str">
        <f>IF(入力!H47="","",入力!H47)</f>
        <v/>
      </c>
      <c r="I47" s="275" t="str">
        <f>IF(入力!I47="","",入力!I47)</f>
        <v>千葉市立若松小学校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518763794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>
        <f>IF(入力!B49="","",入力!B49)</f>
        <v>13</v>
      </c>
      <c r="C49" s="287" t="str">
        <f>IF(入力!C50="","",入力!C50&amp;"　"&amp;入力!E50)</f>
        <v>加藤　慧</v>
      </c>
      <c r="D49" s="288"/>
      <c r="E49" s="288"/>
      <c r="F49" s="288"/>
      <c r="G49" s="275" t="str">
        <f>IF(入力!G49="","",入力!G49)</f>
        <v>4年</v>
      </c>
      <c r="H49" s="275" t="str">
        <f>IF(入力!H49="","",入力!H49)</f>
        <v/>
      </c>
      <c r="I49" s="275" t="str">
        <f>IF(入力!I49="","",入力!I49)</f>
        <v>千葉市立若松小学校</v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>
        <f>IF(入力!M49="","",入力!M49)</f>
        <v>518877088</v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>
        <f>IF(入力!B51="","",入力!B51)</f>
        <v>14</v>
      </c>
      <c r="C51" s="287" t="str">
        <f>IF(入力!C52="","",入力!C52&amp;"　"&amp;入力!E52)</f>
        <v>猿田　幸菜</v>
      </c>
      <c r="D51" s="288"/>
      <c r="E51" s="288"/>
      <c r="F51" s="288"/>
      <c r="G51" s="275" t="str">
        <f>IF(入力!G51="","",入力!G51)</f>
        <v>4年</v>
      </c>
      <c r="H51" s="275" t="str">
        <f>IF(入力!H51="","",入力!H51)</f>
        <v/>
      </c>
      <c r="I51" s="275" t="str">
        <f>IF(入力!I51="","",入力!I51)</f>
        <v>千葉市立若松小学校</v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>
        <f>IF(入力!M51="","",入力!M51)</f>
        <v>518877095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17</v>
      </c>
      <c r="J5" s="456" t="str">
        <f>IF(入力!A55="","",入力!A55)</f>
        <v>北東支部　若松台エンゼルです。
新人戦から激戦区！「北東支部」を何とか勝ち抜きました！精一杯頑張る子供達を見てください！
プレーと笑顔を！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266</v>
      </c>
      <c r="S16" s="33" t="str">
        <f>IF(入力!W7="","",入力!W7)</f>
        <v>0005</v>
      </c>
      <c r="T16" s="33" t="str">
        <f>IF(入力!P8="","",入力!P8)</f>
        <v>千葉県千葉市緑区誉田町1-846-3</v>
      </c>
      <c r="U16" s="33" t="str">
        <f>IF(入力!AL7="","",入力!AL7)</f>
        <v>043</v>
      </c>
      <c r="V16" s="33" t="str">
        <f>IF(入力!AK8="","",入力!AK8)</f>
        <v>292</v>
      </c>
      <c r="W16" s="33" t="str">
        <f>IF(入力!AP8="","",入力!AP8)</f>
        <v>2807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0035</v>
      </c>
      <c r="T17" s="33" t="str">
        <f>IF(入力!P10="","",入力!P10)</f>
        <v>市原市松ヶ島2-19-31</v>
      </c>
      <c r="U17" s="33" t="str">
        <f>IF(入力!AL9="","",入力!AL9)</f>
        <v>0436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0021</v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>090</v>
      </c>
      <c r="O22" s="33">
        <f>IF(入力!E21="","",入力!E21)</f>
        <v>7736</v>
      </c>
      <c r="P22" s="33">
        <f>IF(入力!G21="","",入力!G21)</f>
        <v>7655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千葉県千葉市緑区誉田町1-846-3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2807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年永</v>
      </c>
      <c r="D24" s="75" t="str">
        <f>VLOOKUP($B$51,$A$53:$F$352,4)</f>
        <v>莉瑠</v>
      </c>
      <c r="E24" s="75" t="str">
        <f>VLOOKUP($B$51,$A$53:$F$352,5)</f>
        <v>ﾄｼﾅｶﾞ</v>
      </c>
      <c r="F24" s="75" t="str">
        <f>VLOOKUP($B$51,$A$53:$F$352,6)</f>
        <v>ﾘﾙ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年永</v>
      </c>
      <c r="D53" s="33" t="str">
        <f>IF(入力!E26="","",入力!E26)</f>
        <v>莉瑠</v>
      </c>
      <c r="E53" s="33" t="str">
        <f>IF(入力!C25="","",入力!C25)</f>
        <v>ﾄｼﾅｶﾞ</v>
      </c>
      <c r="F53" s="33" t="str">
        <f>IF(入力!E25="","",入力!E25)</f>
        <v>ﾘﾙ</v>
      </c>
      <c r="G53" s="33">
        <f>IF(入力!M25="","",入力!M25)</f>
        <v>516230865</v>
      </c>
      <c r="H53" s="33" t="str">
        <f>IF(入力!I25="","",入力!I25)</f>
        <v>千葉市立山王小学校</v>
      </c>
      <c r="I53" s="33" t="str">
        <f>IF(入力!G25="","",入力!G25)</f>
        <v>5年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白井</v>
      </c>
      <c r="D54" s="33" t="str">
        <f>IF(入力!E28="","",入力!E28)</f>
        <v>綴祈</v>
      </c>
      <c r="E54" s="33" t="str">
        <f>IF(入力!C27="","",入力!C27)</f>
        <v>ｼﾗｲ</v>
      </c>
      <c r="F54" s="33" t="str">
        <f>IF(入力!E27="","",入力!E27)</f>
        <v>ﾃｲﾉ</v>
      </c>
      <c r="G54" s="33">
        <f>IF(入力!M27="","",入力!M27)</f>
        <v>517010020</v>
      </c>
      <c r="H54" s="33" t="str">
        <f>IF(入力!I27="","",入力!I27)</f>
        <v>千葉市立都賀の台小学校</v>
      </c>
      <c r="I54" s="33" t="str">
        <f>IF(入力!G27="","",入力!G27)</f>
        <v>5年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行木</v>
      </c>
      <c r="D55" s="33" t="str">
        <f>IF(入力!E30="","",入力!E30)</f>
        <v>苺</v>
      </c>
      <c r="E55" s="33" t="str">
        <f>IF(入力!C29="","",入力!C29)</f>
        <v>ﾅﾒｷ</v>
      </c>
      <c r="F55" s="33" t="str">
        <f>IF(入力!E29="","",入力!E29)</f>
        <v>ﾏｲ</v>
      </c>
      <c r="G55" s="33">
        <f>IF(入力!M29="","",入力!M29)</f>
        <v>516855418</v>
      </c>
      <c r="H55" s="33" t="str">
        <f>IF(入力!I29="","",入力!I29)</f>
        <v>千葉市立千城台西小学校</v>
      </c>
      <c r="I55" s="33" t="str">
        <f>IF(入力!G29="","",入力!G29)</f>
        <v>5年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内藤</v>
      </c>
      <c r="D56" s="33" t="str">
        <f>IF(入力!E32="","",入力!E32)</f>
        <v>芽衣</v>
      </c>
      <c r="E56" s="33" t="str">
        <f>IF(入力!C31="","",入力!C31)</f>
        <v>ﾅｲﾄｳ</v>
      </c>
      <c r="F56" s="33" t="str">
        <f>IF(入力!E31="","",入力!E31)</f>
        <v>ﾒｲ</v>
      </c>
      <c r="G56" s="33">
        <f>IF(入力!M31="","",入力!M31)</f>
        <v>516888605</v>
      </c>
      <c r="H56" s="33" t="str">
        <f>IF(入力!I31="","",入力!I31)</f>
        <v>千葉市立都賀の台小学校</v>
      </c>
      <c r="I56" s="33" t="str">
        <f>IF(入力!G31="","",入力!G31)</f>
        <v>5年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岩須</v>
      </c>
      <c r="D57" s="33" t="str">
        <f>IF(入力!E34="","",入力!E34)</f>
        <v>虹胡</v>
      </c>
      <c r="E57" s="33" t="str">
        <f>IF(入力!C33="","",入力!C33)</f>
        <v>ｲﾜｽ</v>
      </c>
      <c r="F57" s="33" t="str">
        <f>IF(入力!E33="","",入力!E33)</f>
        <v>ﾆｺ</v>
      </c>
      <c r="G57" s="33">
        <f>IF(入力!M33="","",入力!M33)</f>
        <v>516968748</v>
      </c>
      <c r="H57" s="33" t="str">
        <f>IF(入力!I33="","",入力!I33)</f>
        <v>千葉市立若松台小学校</v>
      </c>
      <c r="I57" s="33" t="str">
        <f>IF(入力!G33="","",入力!G33)</f>
        <v>5年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優那</v>
      </c>
      <c r="E58" s="33" t="str">
        <f>IF(入力!C35="","",入力!C35)</f>
        <v>ｻﾄｳ</v>
      </c>
      <c r="F58" s="33" t="str">
        <f>IF(入力!E35="","",入力!E35)</f>
        <v>ﾕﾅ</v>
      </c>
      <c r="G58" s="33">
        <f>IF(入力!M35="","",入力!M35)</f>
        <v>516887124</v>
      </c>
      <c r="H58" s="33" t="str">
        <f>IF(入力!I35="","",入力!I35)</f>
        <v>千葉市立都賀の台小学校</v>
      </c>
      <c r="I58" s="33" t="str">
        <f>IF(入力!G35="","",入力!G35)</f>
        <v>5年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藤原</v>
      </c>
      <c r="D59" s="33" t="str">
        <f>IF(入力!E38="","",入力!E38)</f>
        <v>美桜</v>
      </c>
      <c r="E59" s="33" t="str">
        <f>IF(入力!C37="","",入力!C37)</f>
        <v>ﾌｼﾞﾜﾗ</v>
      </c>
      <c r="F59" s="33" t="str">
        <f>IF(入力!E37="","",入力!E37)</f>
        <v>ﾐｵ</v>
      </c>
      <c r="G59" s="33">
        <f>IF(入力!M37="","",入力!M37)</f>
        <v>516917139</v>
      </c>
      <c r="H59" s="33" t="str">
        <f>IF(入力!I37="","",入力!I37)</f>
        <v>四街道市立和良比小学校</v>
      </c>
      <c r="I59" s="33" t="str">
        <f>IF(入力!G37="","",入力!G37)</f>
        <v>5年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内藤</v>
      </c>
      <c r="D60" s="33" t="str">
        <f>IF(入力!E40="","",入力!E40)</f>
        <v>愛佳</v>
      </c>
      <c r="E60" s="33" t="str">
        <f>IF(入力!C39="","",入力!C39)</f>
        <v>ﾅｲﾄｳ</v>
      </c>
      <c r="F60" s="33" t="str">
        <f>IF(入力!E39="","",入力!E39)</f>
        <v>ｱｲｶ</v>
      </c>
      <c r="G60" s="33">
        <f>IF(入力!M39="","",入力!M39)</f>
        <v>519703300</v>
      </c>
      <c r="H60" s="33" t="str">
        <f>IF(入力!I39="","",入力!I39)</f>
        <v>千葉市立若松台小学校</v>
      </c>
      <c r="I60" s="33" t="str">
        <f>IF(入力!G39="","",入力!G39)</f>
        <v>5年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樋口</v>
      </c>
      <c r="D61" s="33" t="str">
        <f>IF(入力!E42="","",入力!E42)</f>
        <v>理美</v>
      </c>
      <c r="E61" s="33" t="str">
        <f>IF(入力!C41="","",入力!C41)</f>
        <v>ﾋｸﾞﾁ</v>
      </c>
      <c r="F61" s="33" t="str">
        <f>IF(入力!E41="","",入力!E41)</f>
        <v>ﾘﾐ</v>
      </c>
      <c r="G61" s="33">
        <f>IF(入力!M41="","",入力!M41)</f>
        <v>516852793</v>
      </c>
      <c r="H61" s="33" t="str">
        <f>IF(入力!I41="","",入力!I41)</f>
        <v>千葉市立若松台小学校</v>
      </c>
      <c r="I61" s="33" t="str">
        <f>IF(入力!G41="","",入力!G41)</f>
        <v>4年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宇田川</v>
      </c>
      <c r="D62" s="33" t="str">
        <f>IF(入力!E44="","",入力!E44)</f>
        <v>莉愛</v>
      </c>
      <c r="E62" s="33" t="str">
        <f>IF(入力!C43="","",入力!C43)</f>
        <v>ｳﾀﾞｶﾞﾜ</v>
      </c>
      <c r="F62" s="33" t="str">
        <f>IF(入力!E43="","",入力!E43)</f>
        <v>ﾘｱ</v>
      </c>
      <c r="G62" s="33">
        <f>IF(入力!M43="","",入力!M43)</f>
        <v>517014721</v>
      </c>
      <c r="H62" s="33" t="str">
        <f>IF(入力!I43="","",入力!I43)</f>
        <v>千葉市立若松台小学校</v>
      </c>
      <c r="I62" s="33" t="str">
        <f>IF(入力!G43="","",入力!G43)</f>
        <v>4年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加藤</v>
      </c>
      <c r="D63" s="33" t="str">
        <f>IF(入力!E46="","",入力!E46)</f>
        <v>瑠花</v>
      </c>
      <c r="E63" s="33" t="str">
        <f>IF(入力!C45="","",入力!C45)</f>
        <v>ｶﾄｳ</v>
      </c>
      <c r="F63" s="33" t="str">
        <f>IF(入力!E45="","",入力!E45)</f>
        <v>ﾙｶ</v>
      </c>
      <c r="G63" s="33">
        <f>IF(入力!M45="","",入力!M45)</f>
        <v>518682651</v>
      </c>
      <c r="H63" s="33" t="str">
        <f>IF(入力!I45="","",入力!I45)</f>
        <v>四街道市立和良比小学校</v>
      </c>
      <c r="I63" s="33" t="str">
        <f>IF(入力!G45="","",入力!G45)</f>
        <v>4年</v>
      </c>
      <c r="J63" s="33">
        <f>IF(入力!P45="","",入力!P45)</f>
        <v>144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飯塚</v>
      </c>
      <c r="D64" s="33" t="str">
        <f>IF(入力!E48="","",入力!E48)</f>
        <v>夏希</v>
      </c>
      <c r="E64" s="33" t="str">
        <f>IF(入力!C47="","",入力!C47)</f>
        <v>ｲｲﾂﾞｶ</v>
      </c>
      <c r="F64" s="33" t="str">
        <f>IF(入力!E47="","",入力!E47)</f>
        <v>ﾅﾂｷ</v>
      </c>
      <c r="G64" s="33">
        <f>IF(入力!M47="","",入力!M47)</f>
        <v>518763794</v>
      </c>
      <c r="H64" s="33" t="str">
        <f>IF(入力!I47="","",入力!I47)</f>
        <v>千葉市立若松小学校</v>
      </c>
      <c r="I64" s="33" t="str">
        <f>IF(入力!G47="","",入力!G47)</f>
        <v>4年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加藤</v>
      </c>
      <c r="D65" s="33" t="str">
        <f>IF(入力!E50="","",入力!E50)</f>
        <v>慧</v>
      </c>
      <c r="E65" s="33" t="str">
        <f>IF(入力!C49="","",入力!C49)</f>
        <v>ｶﾄｳ</v>
      </c>
      <c r="F65" s="33" t="str">
        <f>IF(入力!E49="","",入力!E49)</f>
        <v>ｹｲ</v>
      </c>
      <c r="G65" s="33">
        <f>IF(入力!M49="","",入力!M49)</f>
        <v>518877088</v>
      </c>
      <c r="H65" s="33" t="str">
        <f>IF(入力!I49="","",入力!I49)</f>
        <v>千葉市立若松小学校</v>
      </c>
      <c r="I65" s="33" t="str">
        <f>IF(入力!G49="","",入力!G49)</f>
        <v>4年</v>
      </c>
      <c r="J65" s="33">
        <f>IF(入力!P49="","",入力!P49)</f>
        <v>143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猿田</v>
      </c>
      <c r="D66" s="33" t="str">
        <f>IF(入力!E52="","",入力!E52)</f>
        <v>幸菜</v>
      </c>
      <c r="E66" s="33" t="str">
        <f>IF(入力!C51="","",入力!C51)</f>
        <v>ｻﾙﾀ</v>
      </c>
      <c r="F66" s="33" t="str">
        <f>IF(入力!E51="","",入力!E51)</f>
        <v>ﾕｷﾅ</v>
      </c>
      <c r="G66" s="33">
        <f>IF(入力!M51="","",入力!M51)</f>
        <v>518877095</v>
      </c>
      <c r="H66" s="33" t="str">
        <f>IF(入力!I51="","",入力!I51)</f>
        <v>千葉市立若松小学校</v>
      </c>
      <c r="I66" s="33" t="str">
        <f>IF(入力!G51="","",入力!G51)</f>
        <v>4年</v>
      </c>
      <c r="J66" s="33">
        <f>IF(入力!P51="","",入力!P51)</f>
        <v>149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2020-02-04T11:18:49Z</dcterms:modified>
</cp:coreProperties>
</file>