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<sst xmlns="http://schemas.openxmlformats.org/spreadsheetml/2006/main" count="242">
  <si>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</si>
  <si>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</si>
  <si>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ｼﾓﾌｻ　ﾄﾞﾙﾌｨﾝｽﾞ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</si>
  <si>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</si>
  <si>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</si>
  <si>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</si>
  <si>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</si>
  <si>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</si>
  <si>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</si>
  <si>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</si>
  <si>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下総ドルフィンズ</t>
  </si>
  <si>
    <t>女子</t>
  </si>
  <si>
    <t>成田市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</si>
  <si>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</si>
  <si>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</si>
  <si>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</si>
  <si>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</si>
  <si>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</si>
  <si>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</si>
  <si>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</si>
  <si>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</si>
  <si>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成田</t>
  </si>
  <si>
    <t>滑河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</si>
  <si>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</si>
  <si>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</si>
  <si>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</si>
  <si>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</si>
  <si>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</si>
  <si>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</si>
  <si>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</si>
  <si>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</si>
  <si>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</si>
  <si>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</si>
  <si>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</si>
  <si>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ﾐﾔ</t>
  </si>
  <si>
    <t>ｷﾖﾐ</t>
  </si>
  <si>
    <t>〒</t>
  </si>
  <si>
    <t>289</t>
  </si>
  <si>
    <t>―</t>
  </si>
  <si>
    <t>0107</t>
  </si>
  <si>
    <t>（</t>
  </si>
  <si>
    <t>0476</t>
  </si>
  <si>
    <t>）</t>
  </si>
  <si>
    <t>宮</t>
  </si>
  <si>
    <t>清美</t>
  </si>
  <si>
    <t>成田市猿山469</t>
  </si>
  <si>
    <t>96</t>
  </si>
  <si>
    <t>0013</t>
  </si>
  <si>
    <r>
      <rPr>
        <sz val="11"/>
        <color indexed="8"/>
        <rFont val="ＭＳ Ｐゴシック"/>
        <charset val="128"/>
      </rPr>
      <t>コーチ</t>
    </r>
  </si>
  <si>
    <t>ﾋﾄｸﾜﾀ</t>
  </si>
  <si>
    <t>ｼﾝｷﾁ</t>
  </si>
  <si>
    <t>287</t>
  </si>
  <si>
    <t>0048</t>
  </si>
  <si>
    <t>0478</t>
  </si>
  <si>
    <t>一鍬田</t>
  </si>
  <si>
    <t>信吉</t>
  </si>
  <si>
    <t>香取市西和田699</t>
  </si>
  <si>
    <t>54</t>
  </si>
  <si>
    <t>6511</t>
  </si>
  <si>
    <r>
      <rPr>
        <sz val="11"/>
        <color indexed="8"/>
        <rFont val="ＭＳ Ｐゴシック"/>
        <charset val="128"/>
      </rPr>
      <t>マネージャー</t>
    </r>
  </si>
  <si>
    <t>ｱｵﾉ</t>
  </si>
  <si>
    <t>ｹｲｽｹ</t>
  </si>
  <si>
    <t>0108</t>
  </si>
  <si>
    <t>青野</t>
  </si>
  <si>
    <t>圭介</t>
  </si>
  <si>
    <t>成田市高岡1240-10</t>
  </si>
  <si>
    <t>3781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</si>
  <si>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</si>
  <si>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</si>
  <si>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ﾁｴﾐ</t>
  </si>
  <si>
    <t>千恵美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</si>
  <si>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</si>
  <si>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</si>
  <si>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</si>
  <si>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</si>
  <si>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</si>
  <si>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</si>
  <si>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</si>
  <si>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</si>
  <si>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</si>
  <si>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</si>
  <si>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</si>
  <si>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</si>
  <si>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</si>
  <si>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</si>
  <si>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</si>
  <si>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</si>
  <si>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ﾂﾊﾞｷ</t>
  </si>
  <si>
    <t>ﾘﾖｺ</t>
  </si>
  <si>
    <t>下総みどり学園</t>
  </si>
  <si>
    <t>椿</t>
  </si>
  <si>
    <t>里代子</t>
  </si>
  <si>
    <t>ﾋﾏﾘ</t>
  </si>
  <si>
    <t>妃莉</t>
  </si>
  <si>
    <t>ｲｲﾀﾞ</t>
  </si>
  <si>
    <t>ﾊﾙｶ</t>
  </si>
  <si>
    <t>飯田</t>
  </si>
  <si>
    <t>遥</t>
  </si>
  <si>
    <t>ﾕﾅ</t>
  </si>
  <si>
    <t>久住小学校</t>
  </si>
  <si>
    <t>由奈</t>
  </si>
  <si>
    <t>キャプテン</t>
  </si>
  <si>
    <t>ｲｲｼﾞﾏ</t>
  </si>
  <si>
    <t>ﾘｺ</t>
  </si>
  <si>
    <t>飯嶋</t>
  </si>
  <si>
    <t>莉子</t>
  </si>
  <si>
    <t>ﾄﾐｻﾞﾜ</t>
  </si>
  <si>
    <t>ﾅﾅｾ</t>
  </si>
  <si>
    <t>富澤</t>
  </si>
  <si>
    <t>七星</t>
  </si>
  <si>
    <t>ｳｴﾊﾗ</t>
  </si>
  <si>
    <t>ﾎﾉｶ</t>
  </si>
  <si>
    <t>上原</t>
  </si>
  <si>
    <t>穂夏</t>
  </si>
  <si>
    <t>ﾔﾏｼﾀ</t>
  </si>
  <si>
    <t>ｱﾐ</t>
  </si>
  <si>
    <t>山下</t>
  </si>
  <si>
    <t>杏実</t>
  </si>
  <si>
    <t>ｱﾗｲ</t>
  </si>
  <si>
    <t>ﾊﾙ</t>
  </si>
  <si>
    <t>荒居</t>
  </si>
  <si>
    <t>晴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</si>
  <si>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</si>
  <si>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</si>
  <si>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県大会に出場できる喜びと、支えてくれる方の感謝の気持ちを忘れず、一つでも多くの良いプレーが出るように精一杯頑張ります！！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</si>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</sst>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  <numFmt numFmtId="43" formatCode="_ * #,##0.00_ ;_ * \-#,##0.00_ ;_ * &quot;-&quot;??_ ;_ @_ "/>
    <numFmt numFmtId="180" formatCode="0_ &quot;冊&quot;"/>
  </numFmts>
  <fonts count="60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16"/>
      <color indexed="8"/>
      <name val="ＪＳＰ明朝"/>
      <charset val="128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5" fillId="8" borderId="83" applyNumberFormat="0" applyAlignment="0" applyProtection="0">
      <alignment vertical="center"/>
    </xf>
    <xf numFmtId="178" fontId="36" fillId="0" borderId="0" applyFont="0" applyFill="0" applyBorder="0" applyAlignment="0" applyProtection="0">
      <alignment vertical="center"/>
    </xf>
    <xf numFmtId="177" fontId="36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179" fontId="36" fillId="0" borderId="0" applyFont="0" applyFill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6" fillId="9" borderId="84" applyNumberFormat="0" applyFont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2" fillId="0" borderId="9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0" fillId="10" borderId="86" applyNumberFormat="0" applyAlignment="0" applyProtection="0">
      <alignment vertical="center"/>
    </xf>
    <xf numFmtId="0" fontId="42" fillId="0" borderId="85" applyNumberFormat="0" applyFill="0" applyAlignment="0" applyProtection="0">
      <alignment vertical="center"/>
    </xf>
    <xf numFmtId="0" fontId="39" fillId="0" borderId="85" applyNumberFormat="0" applyFill="0" applyAlignment="0" applyProtection="0">
      <alignment vertical="center"/>
    </xf>
    <xf numFmtId="0" fontId="37" fillId="10" borderId="83" applyNumberFormat="0" applyAlignment="0" applyProtection="0">
      <alignment vertical="center"/>
    </xf>
    <xf numFmtId="0" fontId="47" fillId="0" borderId="88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5" fillId="17" borderId="87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0" fillId="0" borderId="89" applyNumberFormat="0" applyFill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2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32" fillId="0" borderId="60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49" fontId="28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49" fontId="4" fillId="0" borderId="41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1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2" fillId="0" borderId="61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1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6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6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43" workbookViewId="0">
      <selection activeCell="A55" sqref="A55:T55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33"/>
      <c r="J2" s="334" t="s">
        <v>3</v>
      </c>
      <c r="K2" s="335"/>
      <c r="L2" s="335"/>
      <c r="M2" s="335"/>
      <c r="N2" s="335"/>
      <c r="O2" s="336"/>
      <c r="P2" s="334" t="s">
        <v>4</v>
      </c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401" t="s">
        <v>5</v>
      </c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1"/>
      <c r="AS2" s="334"/>
      <c r="AT2" s="434"/>
      <c r="AV2" s="435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7"/>
      <c r="J3" s="338" t="s">
        <v>11</v>
      </c>
      <c r="K3" s="339"/>
      <c r="L3" s="339"/>
      <c r="M3" s="339"/>
      <c r="N3" s="339"/>
      <c r="O3" s="340"/>
      <c r="P3" s="341" t="s">
        <v>12</v>
      </c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402" t="s">
        <v>13</v>
      </c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36"/>
      <c r="AT3" s="437"/>
      <c r="AV3" s="435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243" t="s">
        <v>16</v>
      </c>
      <c r="B4" s="244"/>
      <c r="C4" s="245">
        <v>435931603</v>
      </c>
      <c r="D4" s="246"/>
      <c r="E4" s="246"/>
      <c r="F4" s="246"/>
      <c r="G4" s="246"/>
      <c r="H4" s="246"/>
      <c r="I4" s="342"/>
      <c r="J4" s="343" t="s">
        <v>17</v>
      </c>
      <c r="K4" s="344"/>
      <c r="L4" s="344"/>
      <c r="M4" s="344"/>
      <c r="N4" s="344"/>
      <c r="O4" s="345"/>
      <c r="P4" s="346" t="s">
        <v>18</v>
      </c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50"/>
      <c r="AT4" s="437"/>
      <c r="AV4" s="435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7"/>
      <c r="J5" s="348">
        <v>22010</v>
      </c>
      <c r="K5" s="348"/>
      <c r="L5" s="348"/>
      <c r="M5" s="348"/>
      <c r="N5" s="348"/>
      <c r="O5" s="348"/>
      <c r="P5" s="349" t="s">
        <v>21</v>
      </c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49" t="s">
        <v>22</v>
      </c>
      <c r="AF5" s="372"/>
      <c r="AG5" s="372"/>
      <c r="AH5" s="372"/>
      <c r="AI5" s="372"/>
      <c r="AJ5" s="372"/>
      <c r="AK5" s="414"/>
      <c r="AL5" s="414"/>
      <c r="AM5" s="414"/>
      <c r="AN5" s="414"/>
      <c r="AO5" s="414"/>
      <c r="AP5" s="414"/>
      <c r="AQ5" s="414"/>
      <c r="AR5" s="414"/>
      <c r="AS5" s="438"/>
      <c r="AT5" s="437"/>
      <c r="AV5" s="435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50" t="s">
        <v>31</v>
      </c>
      <c r="Q6" s="373"/>
      <c r="R6" s="373"/>
      <c r="S6" s="373"/>
      <c r="T6" s="373"/>
      <c r="U6" s="373"/>
      <c r="V6" s="373"/>
      <c r="W6" s="373"/>
      <c r="X6" s="373"/>
      <c r="Y6" s="373"/>
      <c r="Z6" s="373"/>
      <c r="AA6" s="373"/>
      <c r="AB6" s="373"/>
      <c r="AC6" s="373"/>
      <c r="AD6" s="373"/>
      <c r="AE6" s="373"/>
      <c r="AF6" s="373"/>
      <c r="AG6" s="373"/>
      <c r="AH6" s="373"/>
      <c r="AI6" s="373"/>
      <c r="AJ6" s="373"/>
      <c r="AK6" s="415" t="s">
        <v>32</v>
      </c>
      <c r="AL6" s="415"/>
      <c r="AM6" s="415"/>
      <c r="AN6" s="415"/>
      <c r="AO6" s="415"/>
      <c r="AP6" s="415"/>
      <c r="AQ6" s="415"/>
      <c r="AR6" s="415"/>
      <c r="AS6" s="415"/>
      <c r="AT6" s="439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516771652</v>
      </c>
      <c r="H7" s="262"/>
      <c r="I7" s="262"/>
      <c r="J7" s="262">
        <v>304049</v>
      </c>
      <c r="K7" s="262"/>
      <c r="L7" s="262"/>
      <c r="M7" s="262"/>
      <c r="N7" s="262"/>
      <c r="O7" s="262"/>
      <c r="P7" s="351" t="s">
        <v>36</v>
      </c>
      <c r="Q7" s="374"/>
      <c r="R7" s="375" t="s">
        <v>37</v>
      </c>
      <c r="S7" s="375"/>
      <c r="T7" s="375"/>
      <c r="U7" s="375"/>
      <c r="V7" s="376" t="s">
        <v>38</v>
      </c>
      <c r="W7" s="377" t="s">
        <v>39</v>
      </c>
      <c r="X7" s="377"/>
      <c r="Y7" s="377"/>
      <c r="Z7" s="377"/>
      <c r="AA7" s="377"/>
      <c r="AB7" s="377"/>
      <c r="AC7" s="377"/>
      <c r="AD7" s="377"/>
      <c r="AE7" s="377"/>
      <c r="AF7" s="377"/>
      <c r="AG7" s="377"/>
      <c r="AH7" s="377"/>
      <c r="AI7" s="377"/>
      <c r="AJ7" s="377"/>
      <c r="AK7" s="416" t="s">
        <v>40</v>
      </c>
      <c r="AL7" s="417" t="s">
        <v>41</v>
      </c>
      <c r="AM7" s="417"/>
      <c r="AN7" s="417"/>
      <c r="AO7" s="417"/>
      <c r="AP7" s="417"/>
      <c r="AQ7" s="417"/>
      <c r="AR7" s="417"/>
      <c r="AS7" s="440" t="s">
        <v>42</v>
      </c>
      <c r="AT7" s="441">
        <v>63</v>
      </c>
    </row>
    <row r="8" ht="18" customHeight="1" spans="1:46">
      <c r="A8" s="251"/>
      <c r="B8" s="252"/>
      <c r="C8" s="263" t="s">
        <v>43</v>
      </c>
      <c r="D8" s="264"/>
      <c r="E8" s="265" t="s">
        <v>44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2" t="s">
        <v>45</v>
      </c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418" t="s">
        <v>46</v>
      </c>
      <c r="AL8" s="419"/>
      <c r="AM8" s="419"/>
      <c r="AN8" s="419"/>
      <c r="AO8" s="442" t="s">
        <v>38</v>
      </c>
      <c r="AP8" s="419" t="s">
        <v>47</v>
      </c>
      <c r="AQ8" s="419"/>
      <c r="AR8" s="419"/>
      <c r="AS8" s="443"/>
      <c r="AT8" s="441"/>
    </row>
    <row r="9" ht="14.45" customHeight="1" spans="1:46">
      <c r="A9" s="251" t="s">
        <v>48</v>
      </c>
      <c r="B9" s="252"/>
      <c r="C9" s="258" t="s">
        <v>49</v>
      </c>
      <c r="D9" s="259"/>
      <c r="E9" s="260" t="s">
        <v>50</v>
      </c>
      <c r="F9" s="261"/>
      <c r="G9" s="262">
        <v>519027499</v>
      </c>
      <c r="H9" s="262"/>
      <c r="I9" s="262"/>
      <c r="J9" s="262"/>
      <c r="K9" s="262"/>
      <c r="L9" s="262"/>
      <c r="M9" s="262"/>
      <c r="N9" s="262"/>
      <c r="O9" s="262"/>
      <c r="P9" s="351" t="s">
        <v>36</v>
      </c>
      <c r="Q9" s="374"/>
      <c r="R9" s="375" t="s">
        <v>51</v>
      </c>
      <c r="S9" s="375"/>
      <c r="T9" s="375"/>
      <c r="U9" s="375"/>
      <c r="V9" s="376" t="s">
        <v>38</v>
      </c>
      <c r="W9" s="377" t="s">
        <v>52</v>
      </c>
      <c r="X9" s="377"/>
      <c r="Y9" s="377"/>
      <c r="Z9" s="377"/>
      <c r="AA9" s="377"/>
      <c r="AB9" s="377"/>
      <c r="AC9" s="377"/>
      <c r="AD9" s="377"/>
      <c r="AE9" s="377"/>
      <c r="AF9" s="377"/>
      <c r="AG9" s="377"/>
      <c r="AH9" s="377"/>
      <c r="AI9" s="377"/>
      <c r="AJ9" s="420"/>
      <c r="AK9" s="416" t="s">
        <v>40</v>
      </c>
      <c r="AL9" s="417" t="s">
        <v>53</v>
      </c>
      <c r="AM9" s="417"/>
      <c r="AN9" s="417"/>
      <c r="AO9" s="417"/>
      <c r="AP9" s="417"/>
      <c r="AQ9" s="417"/>
      <c r="AR9" s="417"/>
      <c r="AS9" s="440" t="s">
        <v>42</v>
      </c>
      <c r="AT9" s="444">
        <v>62</v>
      </c>
    </row>
    <row r="10" ht="18" customHeight="1" spans="1:46">
      <c r="A10" s="251"/>
      <c r="B10" s="252"/>
      <c r="C10" s="267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2" t="s">
        <v>56</v>
      </c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421"/>
      <c r="AK10" s="418" t="s">
        <v>57</v>
      </c>
      <c r="AL10" s="419"/>
      <c r="AM10" s="419"/>
      <c r="AN10" s="419"/>
      <c r="AO10" s="442" t="s">
        <v>38</v>
      </c>
      <c r="AP10" s="419" t="s">
        <v>58</v>
      </c>
      <c r="AQ10" s="419"/>
      <c r="AR10" s="419"/>
      <c r="AS10" s="443"/>
      <c r="AT10" s="444"/>
    </row>
    <row r="11" ht="14.45" customHeight="1" spans="1:46">
      <c r="A11" s="251" t="s">
        <v>59</v>
      </c>
      <c r="B11" s="252"/>
      <c r="C11" s="268" t="s">
        <v>60</v>
      </c>
      <c r="D11" s="259"/>
      <c r="E11" s="260" t="s">
        <v>61</v>
      </c>
      <c r="F11" s="261"/>
      <c r="G11" s="262">
        <v>518037505</v>
      </c>
      <c r="H11" s="262"/>
      <c r="I11" s="262"/>
      <c r="J11" s="262">
        <v>293187</v>
      </c>
      <c r="K11" s="262"/>
      <c r="L11" s="262"/>
      <c r="M11" s="262"/>
      <c r="N11" s="262"/>
      <c r="O11" s="262"/>
      <c r="P11" s="351" t="s">
        <v>36</v>
      </c>
      <c r="Q11" s="374"/>
      <c r="R11" s="375" t="s">
        <v>37</v>
      </c>
      <c r="S11" s="375"/>
      <c r="T11" s="375"/>
      <c r="U11" s="375"/>
      <c r="V11" s="376" t="s">
        <v>38</v>
      </c>
      <c r="W11" s="377" t="s">
        <v>62</v>
      </c>
      <c r="X11" s="377"/>
      <c r="Y11" s="377"/>
      <c r="Z11" s="377"/>
      <c r="AA11" s="377"/>
      <c r="AB11" s="377"/>
      <c r="AC11" s="377"/>
      <c r="AD11" s="377"/>
      <c r="AE11" s="377"/>
      <c r="AF11" s="377"/>
      <c r="AG11" s="377"/>
      <c r="AH11" s="377"/>
      <c r="AI11" s="377"/>
      <c r="AJ11" s="420"/>
      <c r="AK11" s="416" t="s">
        <v>40</v>
      </c>
      <c r="AL11" s="417" t="s">
        <v>41</v>
      </c>
      <c r="AM11" s="417"/>
      <c r="AN11" s="417"/>
      <c r="AO11" s="417"/>
      <c r="AP11" s="417"/>
      <c r="AQ11" s="417"/>
      <c r="AR11" s="417"/>
      <c r="AS11" s="440" t="s">
        <v>42</v>
      </c>
      <c r="AT11" s="444">
        <v>39</v>
      </c>
    </row>
    <row r="12" ht="18" customHeight="1" spans="1:46">
      <c r="A12" s="251"/>
      <c r="B12" s="252"/>
      <c r="C12" s="267" t="s">
        <v>63</v>
      </c>
      <c r="D12" s="264"/>
      <c r="E12" s="265" t="s">
        <v>64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2" t="s">
        <v>65</v>
      </c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421"/>
      <c r="AK12" s="418" t="s">
        <v>46</v>
      </c>
      <c r="AL12" s="419"/>
      <c r="AM12" s="419"/>
      <c r="AN12" s="419"/>
      <c r="AO12" s="442" t="s">
        <v>38</v>
      </c>
      <c r="AP12" s="419" t="s">
        <v>66</v>
      </c>
      <c r="AQ12" s="419"/>
      <c r="AR12" s="419"/>
      <c r="AS12" s="443"/>
      <c r="AT12" s="444"/>
    </row>
    <row r="13" customHeight="1" spans="1:46">
      <c r="A13" s="251" t="s">
        <v>67</v>
      </c>
      <c r="B13" s="252"/>
      <c r="C13" s="269"/>
      <c r="D13" s="259"/>
      <c r="E13" s="259"/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3"/>
      <c r="Q13" s="379"/>
      <c r="R13" s="380"/>
      <c r="S13" s="380"/>
      <c r="T13" s="380"/>
      <c r="U13" s="380"/>
      <c r="V13" s="381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422"/>
      <c r="AK13" s="423"/>
      <c r="AL13" s="424"/>
      <c r="AM13" s="424"/>
      <c r="AN13" s="424"/>
      <c r="AO13" s="424"/>
      <c r="AP13" s="424"/>
      <c r="AQ13" s="424"/>
      <c r="AR13" s="424"/>
      <c r="AS13" s="445"/>
      <c r="AT13" s="446"/>
    </row>
    <row r="14" ht="18" customHeight="1" spans="1:46">
      <c r="A14" s="251"/>
      <c r="B14" s="252"/>
      <c r="C14" s="270"/>
      <c r="D14" s="264"/>
      <c r="E14" s="264"/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4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425"/>
      <c r="AK14" s="426"/>
      <c r="AL14" s="427"/>
      <c r="AM14" s="427"/>
      <c r="AN14" s="427"/>
      <c r="AO14" s="447"/>
      <c r="AP14" s="427"/>
      <c r="AQ14" s="427"/>
      <c r="AR14" s="427"/>
      <c r="AS14" s="448"/>
      <c r="AT14" s="446"/>
    </row>
    <row r="15" customHeight="1" spans="1:46">
      <c r="A15" s="271" t="s">
        <v>68</v>
      </c>
      <c r="B15" s="252"/>
      <c r="C15" s="269" t="s">
        <v>60</v>
      </c>
      <c r="D15" s="259"/>
      <c r="E15" s="260" t="s">
        <v>69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51" t="s">
        <v>36</v>
      </c>
      <c r="Q15" s="374"/>
      <c r="R15" s="375" t="s">
        <v>37</v>
      </c>
      <c r="S15" s="375"/>
      <c r="T15" s="375"/>
      <c r="U15" s="375"/>
      <c r="V15" s="376" t="s">
        <v>38</v>
      </c>
      <c r="W15" s="377" t="s">
        <v>62</v>
      </c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420"/>
      <c r="AK15" s="416" t="s">
        <v>40</v>
      </c>
      <c r="AL15" s="417" t="s">
        <v>41</v>
      </c>
      <c r="AM15" s="417"/>
      <c r="AN15" s="417"/>
      <c r="AO15" s="417"/>
      <c r="AP15" s="417"/>
      <c r="AQ15" s="417"/>
      <c r="AR15" s="417"/>
      <c r="AS15" s="440" t="s">
        <v>42</v>
      </c>
      <c r="AT15" s="444">
        <v>37</v>
      </c>
    </row>
    <row r="16" ht="18" customHeight="1" spans="1:46">
      <c r="A16" s="251"/>
      <c r="B16" s="252"/>
      <c r="C16" s="270" t="s">
        <v>63</v>
      </c>
      <c r="D16" s="264"/>
      <c r="E16" s="265" t="s">
        <v>70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2" t="s">
        <v>65</v>
      </c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421"/>
      <c r="AK16" s="418" t="s">
        <v>46</v>
      </c>
      <c r="AL16" s="419"/>
      <c r="AM16" s="419"/>
      <c r="AN16" s="419"/>
      <c r="AO16" s="442" t="s">
        <v>38</v>
      </c>
      <c r="AP16" s="419" t="s">
        <v>66</v>
      </c>
      <c r="AQ16" s="419"/>
      <c r="AR16" s="419"/>
      <c r="AS16" s="443"/>
      <c r="AT16" s="444"/>
    </row>
    <row r="17" spans="1:46">
      <c r="A17" s="251" t="s">
        <v>71</v>
      </c>
      <c r="B17" s="252"/>
      <c r="C17" s="272" t="str">
        <f>IF(P16="","",P16)</f>
        <v>成田市高岡1240-10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355"/>
      <c r="Q17" s="383"/>
      <c r="R17" s="383"/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  <c r="AH17" s="383"/>
      <c r="AI17" s="383"/>
      <c r="AJ17" s="383"/>
      <c r="AK17" s="383"/>
      <c r="AL17" s="383"/>
      <c r="AM17" s="383"/>
      <c r="AN17" s="383"/>
      <c r="AO17" s="383"/>
      <c r="AP17" s="383"/>
      <c r="AQ17" s="383"/>
      <c r="AR17" s="383"/>
      <c r="AS17" s="383"/>
      <c r="AT17" s="449"/>
    </row>
    <row r="18" spans="1:46">
      <c r="A18" s="251"/>
      <c r="B18" s="25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356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450"/>
    </row>
    <row r="19" ht="14.45" customHeight="1" spans="1:46">
      <c r="A19" s="251" t="s">
        <v>72</v>
      </c>
      <c r="B19" s="252"/>
      <c r="C19" s="272" t="str">
        <f>IF(AL15="","",AL15&amp;"-"&amp;AK16&amp;"-"&amp;AP16)</f>
        <v>0476-96-3781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356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450"/>
    </row>
    <row r="20" ht="14.45" customHeight="1" spans="1:46">
      <c r="A20" s="251"/>
      <c r="B20" s="25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356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450"/>
    </row>
    <row r="21" ht="14.45" customHeight="1" spans="1:46">
      <c r="A21" s="251" t="s">
        <v>73</v>
      </c>
      <c r="B21" s="252"/>
      <c r="C21" s="273" t="s">
        <v>74</v>
      </c>
      <c r="D21" s="274"/>
      <c r="E21" s="275">
        <v>8871</v>
      </c>
      <c r="F21" s="275"/>
      <c r="G21" s="275">
        <v>5760</v>
      </c>
      <c r="H21" s="275"/>
      <c r="I21" s="357"/>
      <c r="J21" s="357"/>
      <c r="K21" s="357"/>
      <c r="L21" s="357"/>
      <c r="M21" s="357"/>
      <c r="N21" s="357"/>
      <c r="O21" s="358"/>
      <c r="P21" s="356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450"/>
    </row>
    <row r="22" ht="14.45" customHeight="1" spans="1:46">
      <c r="A22" s="276"/>
      <c r="B22" s="277"/>
      <c r="C22" s="278"/>
      <c r="D22" s="279"/>
      <c r="E22" s="280"/>
      <c r="F22" s="280"/>
      <c r="G22" s="280"/>
      <c r="H22" s="280"/>
      <c r="I22" s="359"/>
      <c r="J22" s="359"/>
      <c r="K22" s="359"/>
      <c r="L22" s="359"/>
      <c r="M22" s="359"/>
      <c r="N22" s="359"/>
      <c r="O22" s="360"/>
      <c r="P22" s="361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451"/>
    </row>
    <row r="23" ht="14.1" customHeight="1" spans="1:45">
      <c r="A23" s="281" t="s">
        <v>75</v>
      </c>
      <c r="B23" s="282" t="s">
        <v>76</v>
      </c>
      <c r="C23" s="283" t="s">
        <v>77</v>
      </c>
      <c r="D23" s="284"/>
      <c r="E23" s="285" t="s">
        <v>78</v>
      </c>
      <c r="F23" s="286"/>
      <c r="G23" s="282" t="s">
        <v>79</v>
      </c>
      <c r="H23" s="282"/>
      <c r="I23" s="282" t="s">
        <v>80</v>
      </c>
      <c r="J23" s="282"/>
      <c r="K23" s="282"/>
      <c r="L23" s="282"/>
      <c r="M23" s="282" t="s">
        <v>81</v>
      </c>
      <c r="N23" s="282"/>
      <c r="O23" s="282"/>
      <c r="P23" s="362" t="s">
        <v>82</v>
      </c>
      <c r="Q23" s="282"/>
      <c r="R23" s="282"/>
      <c r="S23" s="282"/>
      <c r="T23" s="386"/>
      <c r="U23" s="387"/>
      <c r="V23" s="387"/>
      <c r="W23" s="387"/>
      <c r="X23" s="387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7"/>
      <c r="B24" s="252"/>
      <c r="C24" s="288" t="s">
        <v>83</v>
      </c>
      <c r="D24" s="289"/>
      <c r="E24" s="290" t="s">
        <v>84</v>
      </c>
      <c r="F24" s="291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8"/>
      <c r="U24" s="36"/>
      <c r="V24" s="36"/>
      <c r="W24" s="36"/>
      <c r="X24" s="36"/>
      <c r="Y24" s="403" t="s">
        <v>85</v>
      </c>
      <c r="Z24" s="370"/>
      <c r="AA24" s="370"/>
      <c r="AB24" s="370"/>
      <c r="AC24" s="370"/>
      <c r="AD24" s="370"/>
      <c r="AE24" s="370"/>
      <c r="AF24" s="370"/>
      <c r="AG24" s="428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92">
        <v>1</v>
      </c>
      <c r="B25" s="293" t="s">
        <v>86</v>
      </c>
      <c r="C25" s="258" t="s">
        <v>87</v>
      </c>
      <c r="D25" s="259"/>
      <c r="E25" s="260" t="s">
        <v>88</v>
      </c>
      <c r="F25" s="261"/>
      <c r="G25" s="294">
        <v>6</v>
      </c>
      <c r="H25" s="295"/>
      <c r="I25" s="363" t="s">
        <v>89</v>
      </c>
      <c r="J25" s="364"/>
      <c r="K25" s="364"/>
      <c r="L25" s="295"/>
      <c r="M25" s="294">
        <v>516771635</v>
      </c>
      <c r="N25" s="364"/>
      <c r="O25" s="295"/>
      <c r="P25" s="294">
        <v>154</v>
      </c>
      <c r="Q25" s="364"/>
      <c r="R25" s="364"/>
      <c r="S25" s="364"/>
      <c r="T25" s="389"/>
      <c r="U25" s="36"/>
      <c r="V25" s="36"/>
      <c r="W25" s="36"/>
      <c r="X25" s="36"/>
      <c r="Y25" s="404">
        <v>11</v>
      </c>
      <c r="Z25" s="405"/>
      <c r="AA25" s="405"/>
      <c r="AB25" s="405"/>
      <c r="AC25" s="405"/>
      <c r="AD25" s="405"/>
      <c r="AE25" s="405"/>
      <c r="AF25" s="405"/>
      <c r="AG25" s="429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6"/>
      <c r="B26" s="297"/>
      <c r="C26" s="263" t="s">
        <v>90</v>
      </c>
      <c r="D26" s="264"/>
      <c r="E26" s="265" t="s">
        <v>91</v>
      </c>
      <c r="F26" s="266"/>
      <c r="G26" s="298"/>
      <c r="H26" s="299"/>
      <c r="I26" s="298"/>
      <c r="J26" s="365"/>
      <c r="K26" s="365"/>
      <c r="L26" s="299"/>
      <c r="M26" s="298"/>
      <c r="N26" s="365"/>
      <c r="O26" s="299"/>
      <c r="P26" s="298"/>
      <c r="Q26" s="365"/>
      <c r="R26" s="365"/>
      <c r="S26" s="365"/>
      <c r="T26" s="390"/>
      <c r="U26" s="36"/>
      <c r="V26" s="36"/>
      <c r="W26" s="36"/>
      <c r="X26" s="36"/>
      <c r="Y26" s="406"/>
      <c r="Z26" s="407"/>
      <c r="AA26" s="407"/>
      <c r="AB26" s="407"/>
      <c r="AC26" s="407"/>
      <c r="AD26" s="407"/>
      <c r="AE26" s="407"/>
      <c r="AF26" s="407"/>
      <c r="AG26" s="430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92">
        <v>2</v>
      </c>
      <c r="B27" s="300">
        <v>2</v>
      </c>
      <c r="C27" s="269" t="s">
        <v>60</v>
      </c>
      <c r="D27" s="259"/>
      <c r="E27" s="260" t="s">
        <v>92</v>
      </c>
      <c r="F27" s="261"/>
      <c r="G27" s="294">
        <v>6</v>
      </c>
      <c r="H27" s="295"/>
      <c r="I27" s="363" t="s">
        <v>89</v>
      </c>
      <c r="J27" s="364"/>
      <c r="K27" s="364"/>
      <c r="L27" s="295"/>
      <c r="M27" s="294">
        <v>515521011</v>
      </c>
      <c r="N27" s="364"/>
      <c r="O27" s="295"/>
      <c r="P27" s="294">
        <v>144</v>
      </c>
      <c r="Q27" s="364"/>
      <c r="R27" s="364"/>
      <c r="S27" s="364"/>
      <c r="T27" s="389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6"/>
      <c r="B28" s="297"/>
      <c r="C28" s="270" t="s">
        <v>63</v>
      </c>
      <c r="D28" s="264"/>
      <c r="E28" s="265" t="s">
        <v>93</v>
      </c>
      <c r="F28" s="266"/>
      <c r="G28" s="298"/>
      <c r="H28" s="299"/>
      <c r="I28" s="298"/>
      <c r="J28" s="365"/>
      <c r="K28" s="365"/>
      <c r="L28" s="299"/>
      <c r="M28" s="298"/>
      <c r="N28" s="365"/>
      <c r="O28" s="299"/>
      <c r="P28" s="298"/>
      <c r="Q28" s="365"/>
      <c r="R28" s="365"/>
      <c r="S28" s="365"/>
      <c r="T28" s="390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92">
        <v>3</v>
      </c>
      <c r="B29" s="300">
        <v>3</v>
      </c>
      <c r="C29" s="268" t="s">
        <v>94</v>
      </c>
      <c r="D29" s="259"/>
      <c r="E29" s="260" t="s">
        <v>95</v>
      </c>
      <c r="F29" s="261"/>
      <c r="G29" s="294">
        <v>6</v>
      </c>
      <c r="H29" s="295"/>
      <c r="I29" s="363" t="s">
        <v>89</v>
      </c>
      <c r="J29" s="364"/>
      <c r="K29" s="364"/>
      <c r="L29" s="295"/>
      <c r="M29" s="294">
        <v>515521026</v>
      </c>
      <c r="N29" s="364"/>
      <c r="O29" s="295"/>
      <c r="P29" s="294">
        <v>146</v>
      </c>
      <c r="Q29" s="364"/>
      <c r="R29" s="364"/>
      <c r="S29" s="364"/>
      <c r="T29" s="389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6"/>
      <c r="B30" s="297"/>
      <c r="C30" s="267" t="s">
        <v>96</v>
      </c>
      <c r="D30" s="264"/>
      <c r="E30" s="265" t="s">
        <v>97</v>
      </c>
      <c r="F30" s="266"/>
      <c r="G30" s="298"/>
      <c r="H30" s="299"/>
      <c r="I30" s="298"/>
      <c r="J30" s="365"/>
      <c r="K30" s="365"/>
      <c r="L30" s="299"/>
      <c r="M30" s="298"/>
      <c r="N30" s="365"/>
      <c r="O30" s="299"/>
      <c r="P30" s="298"/>
      <c r="Q30" s="365"/>
      <c r="R30" s="365"/>
      <c r="S30" s="365"/>
      <c r="T30" s="390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92">
        <v>4</v>
      </c>
      <c r="B31" s="300">
        <v>4</v>
      </c>
      <c r="C31" s="269" t="s">
        <v>87</v>
      </c>
      <c r="D31" s="259"/>
      <c r="E31" s="260" t="s">
        <v>98</v>
      </c>
      <c r="F31" s="261"/>
      <c r="G31" s="294">
        <v>6</v>
      </c>
      <c r="H31" s="295"/>
      <c r="I31" s="363" t="s">
        <v>99</v>
      </c>
      <c r="J31" s="364"/>
      <c r="K31" s="364"/>
      <c r="L31" s="295"/>
      <c r="M31" s="294">
        <v>515693564</v>
      </c>
      <c r="N31" s="364"/>
      <c r="O31" s="295"/>
      <c r="P31" s="294">
        <v>154</v>
      </c>
      <c r="Q31" s="364"/>
      <c r="R31" s="364"/>
      <c r="S31" s="364"/>
      <c r="T31" s="389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6"/>
      <c r="B32" s="297"/>
      <c r="C32" s="270" t="s">
        <v>90</v>
      </c>
      <c r="D32" s="264"/>
      <c r="E32" s="265" t="s">
        <v>100</v>
      </c>
      <c r="F32" s="266"/>
      <c r="G32" s="298"/>
      <c r="H32" s="299"/>
      <c r="I32" s="298"/>
      <c r="J32" s="365"/>
      <c r="K32" s="365"/>
      <c r="L32" s="299"/>
      <c r="M32" s="298"/>
      <c r="N32" s="365"/>
      <c r="O32" s="299"/>
      <c r="P32" s="298"/>
      <c r="Q32" s="365"/>
      <c r="R32" s="365"/>
      <c r="S32" s="365"/>
      <c r="T32" s="390"/>
      <c r="U32" s="36"/>
      <c r="V32" s="36"/>
      <c r="W32" s="36"/>
      <c r="X32" s="36"/>
      <c r="Y32" s="403" t="s">
        <v>101</v>
      </c>
      <c r="Z32" s="370"/>
      <c r="AA32" s="370"/>
      <c r="AB32" s="370"/>
      <c r="AC32" s="370"/>
      <c r="AD32" s="370"/>
      <c r="AE32" s="370"/>
      <c r="AF32" s="370"/>
      <c r="AG32" s="428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92">
        <v>5</v>
      </c>
      <c r="B33" s="300">
        <v>5</v>
      </c>
      <c r="C33" s="268" t="s">
        <v>102</v>
      </c>
      <c r="D33" s="259"/>
      <c r="E33" s="260" t="s">
        <v>103</v>
      </c>
      <c r="F33" s="261"/>
      <c r="G33" s="294">
        <v>6</v>
      </c>
      <c r="H33" s="295"/>
      <c r="I33" s="363" t="s">
        <v>89</v>
      </c>
      <c r="J33" s="364"/>
      <c r="K33" s="364"/>
      <c r="L33" s="295"/>
      <c r="M33" s="294">
        <v>520428056</v>
      </c>
      <c r="N33" s="364"/>
      <c r="O33" s="295"/>
      <c r="P33" s="294">
        <v>166</v>
      </c>
      <c r="Q33" s="364"/>
      <c r="R33" s="364"/>
      <c r="S33" s="364"/>
      <c r="T33" s="389"/>
      <c r="U33" s="36"/>
      <c r="V33" s="36"/>
      <c r="W33" s="36"/>
      <c r="X33" s="36"/>
      <c r="Y33" s="408">
        <v>1</v>
      </c>
      <c r="Z33" s="409"/>
      <c r="AA33" s="409"/>
      <c r="AB33" s="409"/>
      <c r="AC33" s="409"/>
      <c r="AD33" s="409"/>
      <c r="AE33" s="409"/>
      <c r="AF33" s="409"/>
      <c r="AG33" s="431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6"/>
      <c r="B34" s="297"/>
      <c r="C34" s="267" t="s">
        <v>104</v>
      </c>
      <c r="D34" s="264"/>
      <c r="E34" s="265" t="s">
        <v>105</v>
      </c>
      <c r="F34" s="266"/>
      <c r="G34" s="298"/>
      <c r="H34" s="299"/>
      <c r="I34" s="298"/>
      <c r="J34" s="365"/>
      <c r="K34" s="365"/>
      <c r="L34" s="299"/>
      <c r="M34" s="298"/>
      <c r="N34" s="365"/>
      <c r="O34" s="299"/>
      <c r="P34" s="298"/>
      <c r="Q34" s="365"/>
      <c r="R34" s="365"/>
      <c r="S34" s="365"/>
      <c r="T34" s="390"/>
      <c r="U34" s="36"/>
      <c r="V34" s="36"/>
      <c r="W34" s="36"/>
      <c r="X34" s="36"/>
      <c r="Y34" s="410"/>
      <c r="Z34" s="411"/>
      <c r="AA34" s="411"/>
      <c r="AB34" s="411"/>
      <c r="AC34" s="411"/>
      <c r="AD34" s="411"/>
      <c r="AE34" s="411"/>
      <c r="AF34" s="411"/>
      <c r="AG34" s="432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92">
        <v>6</v>
      </c>
      <c r="B35" s="300">
        <v>6</v>
      </c>
      <c r="C35" s="258" t="s">
        <v>106</v>
      </c>
      <c r="D35" s="259"/>
      <c r="E35" s="260" t="s">
        <v>107</v>
      </c>
      <c r="F35" s="261"/>
      <c r="G35" s="294">
        <v>5</v>
      </c>
      <c r="H35" s="295"/>
      <c r="I35" s="363" t="s">
        <v>89</v>
      </c>
      <c r="J35" s="364"/>
      <c r="K35" s="364"/>
      <c r="L35" s="295"/>
      <c r="M35" s="294">
        <v>516893483</v>
      </c>
      <c r="N35" s="364"/>
      <c r="O35" s="295"/>
      <c r="P35" s="294">
        <v>154</v>
      </c>
      <c r="Q35" s="364"/>
      <c r="R35" s="364"/>
      <c r="S35" s="364"/>
      <c r="T35" s="389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6"/>
      <c r="B36" s="297"/>
      <c r="C36" s="263" t="s">
        <v>108</v>
      </c>
      <c r="D36" s="264"/>
      <c r="E36" s="265" t="s">
        <v>109</v>
      </c>
      <c r="F36" s="266"/>
      <c r="G36" s="298"/>
      <c r="H36" s="299"/>
      <c r="I36" s="298"/>
      <c r="J36" s="365"/>
      <c r="K36" s="365"/>
      <c r="L36" s="299"/>
      <c r="M36" s="298"/>
      <c r="N36" s="365"/>
      <c r="O36" s="299"/>
      <c r="P36" s="298"/>
      <c r="Q36" s="365"/>
      <c r="R36" s="365"/>
      <c r="S36" s="365"/>
      <c r="T36" s="390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92">
        <v>7</v>
      </c>
      <c r="B37" s="300">
        <v>7</v>
      </c>
      <c r="C37" s="268" t="s">
        <v>110</v>
      </c>
      <c r="D37" s="259"/>
      <c r="E37" s="259" t="s">
        <v>111</v>
      </c>
      <c r="F37" s="261"/>
      <c r="G37" s="294">
        <v>5</v>
      </c>
      <c r="H37" s="295"/>
      <c r="I37" s="363" t="s">
        <v>99</v>
      </c>
      <c r="J37" s="364"/>
      <c r="K37" s="364"/>
      <c r="L37" s="295"/>
      <c r="M37" s="294">
        <v>518037512</v>
      </c>
      <c r="N37" s="364"/>
      <c r="O37" s="295"/>
      <c r="P37" s="294">
        <v>155</v>
      </c>
      <c r="Q37" s="364"/>
      <c r="R37" s="364"/>
      <c r="S37" s="364"/>
      <c r="T37" s="389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6"/>
      <c r="B38" s="297"/>
      <c r="C38" s="267" t="s">
        <v>112</v>
      </c>
      <c r="D38" s="264"/>
      <c r="E38" s="265" t="s">
        <v>113</v>
      </c>
      <c r="F38" s="266"/>
      <c r="G38" s="298"/>
      <c r="H38" s="299"/>
      <c r="I38" s="298"/>
      <c r="J38" s="365"/>
      <c r="K38" s="365"/>
      <c r="L38" s="299"/>
      <c r="M38" s="298"/>
      <c r="N38" s="365"/>
      <c r="O38" s="299"/>
      <c r="P38" s="298"/>
      <c r="Q38" s="365"/>
      <c r="R38" s="365"/>
      <c r="S38" s="365"/>
      <c r="T38" s="390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92">
        <v>8</v>
      </c>
      <c r="B39" s="300">
        <v>8</v>
      </c>
      <c r="C39" s="258" t="s">
        <v>114</v>
      </c>
      <c r="D39" s="259"/>
      <c r="E39" s="301" t="s">
        <v>115</v>
      </c>
      <c r="F39" s="261"/>
      <c r="G39" s="294">
        <v>5</v>
      </c>
      <c r="H39" s="295"/>
      <c r="I39" s="363" t="s">
        <v>99</v>
      </c>
      <c r="J39" s="364"/>
      <c r="K39" s="364"/>
      <c r="L39" s="295"/>
      <c r="M39" s="294">
        <v>518037529</v>
      </c>
      <c r="N39" s="364"/>
      <c r="O39" s="295"/>
      <c r="P39" s="294">
        <v>154</v>
      </c>
      <c r="Q39" s="364"/>
      <c r="R39" s="364"/>
      <c r="S39" s="364"/>
      <c r="T39" s="389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6"/>
      <c r="B40" s="297"/>
      <c r="C40" s="263" t="s">
        <v>116</v>
      </c>
      <c r="D40" s="264"/>
      <c r="E40" s="302" t="s">
        <v>117</v>
      </c>
      <c r="F40" s="266"/>
      <c r="G40" s="298"/>
      <c r="H40" s="299"/>
      <c r="I40" s="298"/>
      <c r="J40" s="365"/>
      <c r="K40" s="365"/>
      <c r="L40" s="299"/>
      <c r="M40" s="298"/>
      <c r="N40" s="365"/>
      <c r="O40" s="299"/>
      <c r="P40" s="298"/>
      <c r="Q40" s="365"/>
      <c r="R40" s="365"/>
      <c r="S40" s="365"/>
      <c r="T40" s="390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92">
        <v>9</v>
      </c>
      <c r="B41" s="300">
        <v>9</v>
      </c>
      <c r="C41" s="268" t="s">
        <v>118</v>
      </c>
      <c r="D41" s="259"/>
      <c r="E41" s="260" t="s">
        <v>119</v>
      </c>
      <c r="F41" s="261"/>
      <c r="G41" s="294">
        <v>5</v>
      </c>
      <c r="H41" s="295"/>
      <c r="I41" s="363" t="s">
        <v>99</v>
      </c>
      <c r="J41" s="364"/>
      <c r="K41" s="364"/>
      <c r="L41" s="295"/>
      <c r="M41" s="294">
        <v>519020889</v>
      </c>
      <c r="N41" s="364"/>
      <c r="O41" s="295"/>
      <c r="P41" s="294">
        <v>144</v>
      </c>
      <c r="Q41" s="364"/>
      <c r="R41" s="364"/>
      <c r="S41" s="364"/>
      <c r="T41" s="389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6"/>
      <c r="B42" s="297"/>
      <c r="C42" s="267" t="s">
        <v>120</v>
      </c>
      <c r="D42" s="264"/>
      <c r="E42" s="265" t="s">
        <v>121</v>
      </c>
      <c r="F42" s="266"/>
      <c r="G42" s="298"/>
      <c r="H42" s="299"/>
      <c r="I42" s="298"/>
      <c r="J42" s="365"/>
      <c r="K42" s="365"/>
      <c r="L42" s="299"/>
      <c r="M42" s="298"/>
      <c r="N42" s="365"/>
      <c r="O42" s="299"/>
      <c r="P42" s="298"/>
      <c r="Q42" s="365"/>
      <c r="R42" s="365"/>
      <c r="S42" s="365"/>
      <c r="T42" s="390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92">
        <v>10</v>
      </c>
      <c r="B43" s="300"/>
      <c r="C43" s="269"/>
      <c r="D43" s="259"/>
      <c r="E43" s="259"/>
      <c r="F43" s="261"/>
      <c r="G43" s="294"/>
      <c r="H43" s="295"/>
      <c r="I43" s="294"/>
      <c r="J43" s="364"/>
      <c r="K43" s="364"/>
      <c r="L43" s="295"/>
      <c r="M43" s="294"/>
      <c r="N43" s="364"/>
      <c r="O43" s="295"/>
      <c r="P43" s="294"/>
      <c r="Q43" s="364"/>
      <c r="R43" s="364"/>
      <c r="S43" s="364"/>
      <c r="T43" s="389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6"/>
      <c r="B44" s="297"/>
      <c r="C44" s="270"/>
      <c r="D44" s="264"/>
      <c r="E44" s="264"/>
      <c r="F44" s="266"/>
      <c r="G44" s="298"/>
      <c r="H44" s="299"/>
      <c r="I44" s="298"/>
      <c r="J44" s="365"/>
      <c r="K44" s="365"/>
      <c r="L44" s="299"/>
      <c r="M44" s="298"/>
      <c r="N44" s="365"/>
      <c r="O44" s="299"/>
      <c r="P44" s="298"/>
      <c r="Q44" s="365"/>
      <c r="R44" s="365"/>
      <c r="S44" s="365"/>
      <c r="T44" s="390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92">
        <v>11</v>
      </c>
      <c r="B45" s="300"/>
      <c r="C45" s="269"/>
      <c r="D45" s="259"/>
      <c r="E45" s="259"/>
      <c r="F45" s="261"/>
      <c r="G45" s="294"/>
      <c r="H45" s="295"/>
      <c r="I45" s="294"/>
      <c r="J45" s="364"/>
      <c r="K45" s="364"/>
      <c r="L45" s="295"/>
      <c r="M45" s="294"/>
      <c r="N45" s="364"/>
      <c r="O45" s="295"/>
      <c r="P45" s="294"/>
      <c r="Q45" s="364"/>
      <c r="R45" s="364"/>
      <c r="S45" s="364"/>
      <c r="T45" s="389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6"/>
      <c r="B46" s="297"/>
      <c r="C46" s="270"/>
      <c r="D46" s="264"/>
      <c r="E46" s="264"/>
      <c r="F46" s="266"/>
      <c r="G46" s="298"/>
      <c r="H46" s="299"/>
      <c r="I46" s="298"/>
      <c r="J46" s="365"/>
      <c r="K46" s="365"/>
      <c r="L46" s="299"/>
      <c r="M46" s="298"/>
      <c r="N46" s="365"/>
      <c r="O46" s="299"/>
      <c r="P46" s="298"/>
      <c r="Q46" s="365"/>
      <c r="R46" s="365"/>
      <c r="S46" s="365"/>
      <c r="T46" s="390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92">
        <v>12</v>
      </c>
      <c r="B47" s="300"/>
      <c r="C47" s="269"/>
      <c r="D47" s="259"/>
      <c r="E47" s="259"/>
      <c r="F47" s="261"/>
      <c r="G47" s="294"/>
      <c r="H47" s="295"/>
      <c r="I47" s="294"/>
      <c r="J47" s="364"/>
      <c r="K47" s="364"/>
      <c r="L47" s="295"/>
      <c r="M47" s="294"/>
      <c r="N47" s="364"/>
      <c r="O47" s="295"/>
      <c r="P47" s="294"/>
      <c r="Q47" s="364"/>
      <c r="R47" s="364"/>
      <c r="S47" s="364"/>
      <c r="T47" s="389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03"/>
      <c r="B48" s="304"/>
      <c r="C48" s="305"/>
      <c r="D48" s="306"/>
      <c r="E48" s="306"/>
      <c r="F48" s="307"/>
      <c r="G48" s="308"/>
      <c r="H48" s="309"/>
      <c r="I48" s="308"/>
      <c r="J48" s="366"/>
      <c r="K48" s="366"/>
      <c r="L48" s="309"/>
      <c r="M48" s="308"/>
      <c r="N48" s="366"/>
      <c r="O48" s="309"/>
      <c r="P48" s="308"/>
      <c r="Q48" s="366"/>
      <c r="R48" s="366"/>
      <c r="S48" s="366"/>
      <c r="T48" s="391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10">
        <v>13</v>
      </c>
      <c r="B49" s="311"/>
      <c r="C49" s="312"/>
      <c r="D49" s="313"/>
      <c r="E49" s="313"/>
      <c r="F49" s="314"/>
      <c r="G49" s="315"/>
      <c r="H49" s="316"/>
      <c r="I49" s="315"/>
      <c r="J49" s="367"/>
      <c r="K49" s="367"/>
      <c r="L49" s="316"/>
      <c r="M49" s="315"/>
      <c r="N49" s="367"/>
      <c r="O49" s="316"/>
      <c r="P49" s="315"/>
      <c r="Q49" s="367"/>
      <c r="R49" s="367"/>
      <c r="S49" s="367"/>
      <c r="T49" s="392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7"/>
      <c r="C50" s="318"/>
      <c r="D50" s="319"/>
      <c r="E50" s="319"/>
      <c r="F50" s="320"/>
      <c r="G50" s="321"/>
      <c r="H50" s="322"/>
      <c r="I50" s="321"/>
      <c r="J50" s="368"/>
      <c r="K50" s="368"/>
      <c r="L50" s="322"/>
      <c r="M50" s="321"/>
      <c r="N50" s="368"/>
      <c r="O50" s="322"/>
      <c r="P50" s="321"/>
      <c r="Q50" s="368"/>
      <c r="R50" s="368"/>
      <c r="S50" s="368"/>
      <c r="T50" s="393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11"/>
      <c r="C51" s="312"/>
      <c r="D51" s="313"/>
      <c r="E51" s="313"/>
      <c r="F51" s="314"/>
      <c r="G51" s="315"/>
      <c r="H51" s="316"/>
      <c r="I51" s="315"/>
      <c r="J51" s="367"/>
      <c r="K51" s="367"/>
      <c r="L51" s="316"/>
      <c r="M51" s="315"/>
      <c r="N51" s="367"/>
      <c r="O51" s="316"/>
      <c r="P51" s="315"/>
      <c r="Q51" s="367"/>
      <c r="R51" s="367"/>
      <c r="S51" s="367"/>
      <c r="T51" s="392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6"/>
      <c r="B52" s="323"/>
      <c r="C52" s="324"/>
      <c r="D52" s="325"/>
      <c r="E52" s="325"/>
      <c r="F52" s="326"/>
      <c r="G52" s="327"/>
      <c r="H52" s="328"/>
      <c r="I52" s="327"/>
      <c r="J52" s="369"/>
      <c r="K52" s="369"/>
      <c r="L52" s="328"/>
      <c r="M52" s="327"/>
      <c r="N52" s="369"/>
      <c r="O52" s="328"/>
      <c r="P52" s="327"/>
      <c r="Q52" s="369"/>
      <c r="R52" s="369"/>
      <c r="S52" s="369"/>
      <c r="T52" s="394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9" t="s">
        <v>122</v>
      </c>
      <c r="B54" s="330"/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95"/>
      <c r="U54" s="116"/>
      <c r="V54" s="396" t="s">
        <v>123</v>
      </c>
      <c r="W54" s="397"/>
      <c r="X54" s="397"/>
      <c r="Y54" s="397"/>
      <c r="Z54" s="397"/>
      <c r="AA54" s="397"/>
      <c r="AB54" s="397"/>
      <c r="AC54" s="397"/>
      <c r="AD54" s="397"/>
      <c r="AE54" s="397"/>
      <c r="AF54" s="412"/>
      <c r="AG54" s="433"/>
      <c r="AH54" s="433"/>
      <c r="AI54" s="433"/>
      <c r="AJ54" s="433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31" t="s">
        <v>124</v>
      </c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98"/>
      <c r="U55" s="116"/>
      <c r="V55" s="399">
        <f>LEN(A55)</f>
        <v>60</v>
      </c>
      <c r="W55" s="400"/>
      <c r="X55" s="400"/>
      <c r="Y55" s="400"/>
      <c r="Z55" s="400"/>
      <c r="AA55" s="400"/>
      <c r="AB55" s="400"/>
      <c r="AC55" s="400"/>
      <c r="AD55" s="400"/>
      <c r="AE55" s="400"/>
      <c r="AF55" s="413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G49:H50"/>
    <mergeCell ref="I49:L50"/>
    <mergeCell ref="M25:O26"/>
    <mergeCell ref="C17:O18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G7:I8"/>
    <mergeCell ref="J7:L8"/>
    <mergeCell ref="M7:O8"/>
    <mergeCell ref="I29:L30"/>
    <mergeCell ref="M29:O30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126</v>
      </c>
      <c r="B2" s="38"/>
      <c r="C2" s="39" t="str">
        <f>IF(入力!C3="","",入力!C3)</f>
        <v>下総ドルフィンズ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127</v>
      </c>
      <c r="B4" s="38"/>
      <c r="C4" s="40">
        <f>IF(入力!C4="","",IF(入力!C5="",入力!C4,入力!C4&amp;"　　"&amp;入力!C5))</f>
        <v>435931603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128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宮　清美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516771652</v>
      </c>
      <c r="H7" s="49"/>
      <c r="I7" s="49"/>
      <c r="J7" s="49">
        <f>IF(入力!J7="","",入力!J7)</f>
        <v>304049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48</v>
      </c>
      <c r="B9" s="38"/>
      <c r="C9" s="44" t="str">
        <f>IF(入力!C10="","",入力!C10&amp;"　"&amp;入力!E10)</f>
        <v>一鍬田　信吉</v>
      </c>
      <c r="D9" s="45"/>
      <c r="E9" s="45"/>
      <c r="F9" s="45"/>
      <c r="G9" s="49">
        <f>IF(入力!G9="","",入力!G9)</f>
        <v>519027499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青野　圭介</v>
      </c>
      <c r="D11" s="45"/>
      <c r="E11" s="45"/>
      <c r="F11" s="45"/>
      <c r="G11" s="49">
        <f>IF(入力!G11="","",入力!G11)</f>
        <v>518037505</v>
      </c>
      <c r="H11" s="49"/>
      <c r="I11" s="49"/>
      <c r="J11" s="49">
        <f>IF(入力!J11="","",入力!J11)</f>
        <v>293187</v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129</v>
      </c>
      <c r="B15" s="38"/>
      <c r="C15" s="44" t="str">
        <f>IF(入力!C16="","",入力!C16&amp;"　"&amp;入力!E16)</f>
        <v>青野　千恵美</v>
      </c>
      <c r="D15" s="45"/>
      <c r="E15" s="45"/>
      <c r="F15" s="53" t="s">
        <v>130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71</v>
      </c>
      <c r="B17" s="38"/>
      <c r="C17" s="39" t="str">
        <f>IF(入力!C17="","",入力!C17&amp;"　"&amp;入力!E17)</f>
        <v>成田市高岡1240-10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72</v>
      </c>
      <c r="B19" s="38"/>
      <c r="C19" s="39" t="str">
        <f>IF(入力!C19="","",入力!C19&amp;"　"&amp;入力!E19)</f>
        <v>0476-96-3781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73</v>
      </c>
      <c r="B21" s="38"/>
      <c r="C21" s="39" t="str">
        <f>IF(入力!C21="","",入力!C21&amp;"－"&amp;入力!E21&amp;"－"&amp;入力!G21)</f>
        <v>090－8871－5760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76</v>
      </c>
      <c r="C23" s="38" t="s">
        <v>131</v>
      </c>
      <c r="D23" s="38"/>
      <c r="E23" s="38"/>
      <c r="F23" s="38"/>
      <c r="G23" s="38" t="s">
        <v>79</v>
      </c>
      <c r="H23" s="38"/>
      <c r="I23" s="38" t="s">
        <v>80</v>
      </c>
      <c r="J23" s="38"/>
      <c r="K23" s="38"/>
      <c r="L23" s="38"/>
      <c r="M23" s="38" t="s">
        <v>81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椿　里代子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下総みどり学園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516771635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青野　妃莉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下総みどり学園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515521011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飯田　遥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下総みどり学園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515521026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椿　由奈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久住小学校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515693564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飯嶋　莉子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下総みどり学園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520428056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富澤　七星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下総みどり学園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516893483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上原　穂夏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久住小学校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518037512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山下　杏実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久住小学校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518037529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荒居　晴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久住小学校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519020889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23:F24"/>
    <mergeCell ref="C17:O18"/>
    <mergeCell ref="C19:O20"/>
    <mergeCell ref="C21:O22"/>
    <mergeCell ref="C4:I5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132</v>
      </c>
      <c r="AT1" s="69"/>
      <c r="AU1" s="69"/>
      <c r="AV1" s="200"/>
      <c r="AW1" s="200"/>
      <c r="AX1" s="69" t="s">
        <v>133</v>
      </c>
      <c r="AY1" s="209"/>
      <c r="AZ1" s="200"/>
      <c r="BA1" s="200"/>
      <c r="BB1" s="69" t="s">
        <v>134</v>
      </c>
      <c r="BC1" s="209"/>
      <c r="BD1" s="200"/>
      <c r="BE1" s="200"/>
      <c r="BF1" s="69" t="s">
        <v>135</v>
      </c>
    </row>
    <row r="3" ht="9.75" customHeight="1"/>
    <row r="4" ht="9.75" customHeight="1"/>
    <row r="5" ht="28.5" spans="1:60">
      <c r="A5" s="59"/>
      <c r="B5" s="59"/>
      <c r="C5" s="60" t="s">
        <v>136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137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138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139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140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141</v>
      </c>
      <c r="G13" s="69"/>
      <c r="H13" s="71"/>
      <c r="I13" s="119"/>
      <c r="J13" s="120"/>
      <c r="K13" s="69" t="s">
        <v>142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143</v>
      </c>
      <c r="D16" s="75"/>
      <c r="E16" s="75"/>
      <c r="F16" s="75"/>
      <c r="G16" s="76"/>
      <c r="H16" s="77" t="s">
        <v>144</v>
      </c>
      <c r="I16" s="124"/>
      <c r="J16" s="124"/>
      <c r="K16" s="75" t="str">
        <f>IF(入力!C2="","",入力!C2)</f>
        <v>ｼﾓﾌｻ　ﾄﾞﾙﾌｨﾝｽﾞ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145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146</v>
      </c>
      <c r="AK16" s="185"/>
      <c r="AL16" s="185"/>
      <c r="AM16" s="186"/>
      <c r="AN16" s="187" t="str">
        <f>IF(入力!P3="","",入力!P3)</f>
        <v>成田市</v>
      </c>
      <c r="AO16" s="201"/>
      <c r="AP16" s="201"/>
      <c r="AQ16" s="201"/>
      <c r="AR16" s="201"/>
      <c r="AS16" s="201"/>
      <c r="AT16" s="185" t="s">
        <v>147</v>
      </c>
      <c r="AU16" s="186"/>
      <c r="AV16" s="202" t="s">
        <v>18</v>
      </c>
      <c r="AW16" s="75"/>
      <c r="AX16" s="75"/>
      <c r="AY16" s="76"/>
      <c r="AZ16" s="210" t="str">
        <f>IF(入力!P5="","",入力!P5)</f>
        <v>成田</v>
      </c>
      <c r="BA16" s="211"/>
      <c r="BB16" s="211"/>
      <c r="BC16" s="211"/>
      <c r="BD16" s="211"/>
      <c r="BE16" s="211"/>
      <c r="BF16" s="220" t="s">
        <v>148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下総ドルフィンズ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435931603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滑河</v>
      </c>
      <c r="BA18" s="215"/>
      <c r="BB18" s="215"/>
      <c r="BC18" s="215"/>
      <c r="BD18" s="215"/>
      <c r="BE18" s="215"/>
      <c r="BF18" s="222" t="s">
        <v>149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151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152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153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304049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>
        <f>IF(入力!J11="","",入力!J11)</f>
        <v>293187</v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154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144</v>
      </c>
      <c r="D22" s="91"/>
      <c r="E22" s="91"/>
      <c r="F22" s="91"/>
      <c r="G22" s="92"/>
      <c r="H22" s="93" t="str">
        <f>IF(入力!C7="","",入力!C7&amp;"　"&amp;入力!E7)</f>
        <v>ﾐﾔ　ｷﾖﾐ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155</v>
      </c>
      <c r="S22" s="128"/>
      <c r="T22" s="144">
        <f>IF(入力!AT7="","",入力!AT7)</f>
        <v>63</v>
      </c>
      <c r="U22" s="145"/>
      <c r="V22" s="146"/>
      <c r="W22" s="143" t="s">
        <v>156</v>
      </c>
      <c r="X22" s="143"/>
      <c r="Y22" s="143"/>
      <c r="Z22" s="178" t="s">
        <v>36</v>
      </c>
      <c r="AA22" s="179"/>
      <c r="AB22" s="128" t="str">
        <f>IF(入力!R7="","",入力!R7)</f>
        <v>289</v>
      </c>
      <c r="AC22" s="128"/>
      <c r="AD22" s="128"/>
      <c r="AE22" s="128"/>
      <c r="AF22" s="180" t="s">
        <v>38</v>
      </c>
      <c r="AG22" s="128" t="str">
        <f>IF(入力!W7="","",入力!W7)</f>
        <v>0107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157</v>
      </c>
      <c r="AV22" s="128"/>
      <c r="AW22" s="128"/>
      <c r="AX22" s="216" t="s">
        <v>40</v>
      </c>
      <c r="AY22" s="128" t="str">
        <f>IF(入力!AL7="","",入力!AL7)</f>
        <v>0476</v>
      </c>
      <c r="AZ22" s="128"/>
      <c r="BA22" s="128"/>
      <c r="BB22" s="128"/>
      <c r="BC22" s="128"/>
      <c r="BD22" s="128"/>
      <c r="BE22" s="128"/>
      <c r="BF22" s="225" t="s">
        <v>42</v>
      </c>
    </row>
    <row r="23" ht="19.5" customHeight="1" spans="3:58">
      <c r="C23" s="82" t="s">
        <v>158</v>
      </c>
      <c r="D23" s="83"/>
      <c r="E23" s="83"/>
      <c r="F23" s="83"/>
      <c r="G23" s="84"/>
      <c r="H23" s="73" t="str">
        <f>IF(入力!C8="","",入力!C8&amp;"　"&amp;入力!E8)</f>
        <v>宮　清美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成田市猿山469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96</v>
      </c>
      <c r="AY23" s="83"/>
      <c r="AZ23" s="83"/>
      <c r="BA23" s="83"/>
      <c r="BB23" s="217" t="s">
        <v>38</v>
      </c>
      <c r="BC23" s="83" t="str">
        <f>IF(入力!AP8="","",入力!AP8)</f>
        <v>0013</v>
      </c>
      <c r="BD23" s="83"/>
      <c r="BE23" s="83"/>
      <c r="BF23" s="226"/>
    </row>
    <row r="24" ht="12" customHeight="1" spans="3:58">
      <c r="C24" s="90" t="s">
        <v>144</v>
      </c>
      <c r="D24" s="91"/>
      <c r="E24" s="91"/>
      <c r="F24" s="91"/>
      <c r="G24" s="92"/>
      <c r="H24" s="93" t="str">
        <f>IF(入力!C9="","",入力!C9&amp;"　"&amp;入力!E9)</f>
        <v>ﾋﾄｸﾜﾀ　ｼﾝｷﾁ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155</v>
      </c>
      <c r="S24" s="128"/>
      <c r="T24" s="144">
        <f>IF(入力!AT9="","",入力!AT9)</f>
        <v>62</v>
      </c>
      <c r="U24" s="145"/>
      <c r="V24" s="146"/>
      <c r="W24" s="143" t="s">
        <v>156</v>
      </c>
      <c r="X24" s="143"/>
      <c r="Y24" s="143"/>
      <c r="Z24" s="178" t="s">
        <v>36</v>
      </c>
      <c r="AA24" s="179"/>
      <c r="AB24" s="128" t="str">
        <f>IF(入力!R9="","",入力!R9)</f>
        <v>287</v>
      </c>
      <c r="AC24" s="128"/>
      <c r="AD24" s="128"/>
      <c r="AE24" s="128"/>
      <c r="AF24" s="180" t="s">
        <v>38</v>
      </c>
      <c r="AG24" s="128" t="str">
        <f>IF(入力!W9="","",入力!W9)</f>
        <v>0048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157</v>
      </c>
      <c r="AV24" s="128"/>
      <c r="AW24" s="128"/>
      <c r="AX24" s="216" t="s">
        <v>40</v>
      </c>
      <c r="AY24" s="128" t="str">
        <f>IF(入力!AL9="","",入力!AL9)</f>
        <v>0478</v>
      </c>
      <c r="AZ24" s="128"/>
      <c r="BA24" s="128"/>
      <c r="BB24" s="128"/>
      <c r="BC24" s="128"/>
      <c r="BD24" s="128"/>
      <c r="BE24" s="128"/>
      <c r="BF24" s="225" t="s">
        <v>42</v>
      </c>
    </row>
    <row r="25" ht="19.5" customHeight="1" spans="3:58">
      <c r="C25" s="82" t="s">
        <v>151</v>
      </c>
      <c r="D25" s="83"/>
      <c r="E25" s="83"/>
      <c r="F25" s="83"/>
      <c r="G25" s="84"/>
      <c r="H25" s="73" t="str">
        <f>IF(入力!C10="","",入力!C10&amp;"　"&amp;入力!E10)</f>
        <v>一鍬田　信吉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香取市西和田699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54</v>
      </c>
      <c r="AY25" s="83"/>
      <c r="AZ25" s="83"/>
      <c r="BA25" s="83"/>
      <c r="BB25" s="217" t="s">
        <v>38</v>
      </c>
      <c r="BC25" s="83" t="str">
        <f>IF(入力!AP10="","",入力!AP10)</f>
        <v>6511</v>
      </c>
      <c r="BD25" s="83"/>
      <c r="BE25" s="83"/>
      <c r="BF25" s="226"/>
    </row>
    <row r="26" ht="12" customHeight="1" spans="3:58">
      <c r="C26" s="90" t="s">
        <v>144</v>
      </c>
      <c r="D26" s="91"/>
      <c r="E26" s="91"/>
      <c r="F26" s="91"/>
      <c r="G26" s="92"/>
      <c r="H26" s="93" t="str">
        <f>IF(入力!C11="","",入力!C11&amp;"　"&amp;入力!E11)</f>
        <v>ｱｵﾉ　ｹｲｽｹ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155</v>
      </c>
      <c r="S26" s="128"/>
      <c r="T26" s="144">
        <f>IF(入力!AT11="","",入力!AT11)</f>
        <v>39</v>
      </c>
      <c r="U26" s="145"/>
      <c r="V26" s="146"/>
      <c r="W26" s="143" t="s">
        <v>156</v>
      </c>
      <c r="X26" s="143"/>
      <c r="Y26" s="143"/>
      <c r="Z26" s="178" t="s">
        <v>36</v>
      </c>
      <c r="AA26" s="179"/>
      <c r="AB26" s="128" t="str">
        <f>IF(入力!R11="","",入力!R11)</f>
        <v>289</v>
      </c>
      <c r="AC26" s="128"/>
      <c r="AD26" s="128"/>
      <c r="AE26" s="128"/>
      <c r="AF26" s="180" t="s">
        <v>38</v>
      </c>
      <c r="AG26" s="128" t="str">
        <f>IF(入力!W11="","",入力!W11)</f>
        <v>0108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157</v>
      </c>
      <c r="AV26" s="128"/>
      <c r="AW26" s="128"/>
      <c r="AX26" s="216" t="s">
        <v>40</v>
      </c>
      <c r="AY26" s="128" t="str">
        <f>IF(入力!AL11="","",入力!AL11)</f>
        <v>0476</v>
      </c>
      <c r="AZ26" s="128"/>
      <c r="BA26" s="128"/>
      <c r="BB26" s="128"/>
      <c r="BC26" s="128"/>
      <c r="BD26" s="128"/>
      <c r="BE26" s="128"/>
      <c r="BF26" s="225" t="s">
        <v>42</v>
      </c>
    </row>
    <row r="27" ht="19.5" customHeight="1" spans="3:58">
      <c r="C27" s="82" t="s">
        <v>152</v>
      </c>
      <c r="D27" s="83"/>
      <c r="E27" s="83"/>
      <c r="F27" s="83"/>
      <c r="G27" s="84"/>
      <c r="H27" s="73" t="str">
        <f>IF(入力!C12="","",入力!C12&amp;"　"&amp;入力!E12)</f>
        <v>青野　圭介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成田市高岡1240-10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96</v>
      </c>
      <c r="AY27" s="83"/>
      <c r="AZ27" s="83"/>
      <c r="BA27" s="83"/>
      <c r="BB27" s="217" t="s">
        <v>38</v>
      </c>
      <c r="BC27" s="83" t="str">
        <f>IF(入力!AP12="","",入力!AP12)</f>
        <v>3781</v>
      </c>
      <c r="BD27" s="83"/>
      <c r="BE27" s="83"/>
      <c r="BF27" s="226"/>
    </row>
    <row r="28" ht="12" customHeight="1" spans="3:58">
      <c r="C28" s="90" t="s">
        <v>144</v>
      </c>
      <c r="D28" s="91"/>
      <c r="E28" s="91"/>
      <c r="F28" s="91"/>
      <c r="G28" s="92"/>
      <c r="H28" s="93" t="str">
        <f>IF(入力!C15="","",入力!C15&amp;"　"&amp;入力!E15)</f>
        <v>ｱｵﾉ　ﾁｴﾐ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155</v>
      </c>
      <c r="S28" s="128"/>
      <c r="T28" s="144">
        <f>IF(入力!AT15="","",入力!AT15)</f>
        <v>37</v>
      </c>
      <c r="U28" s="145"/>
      <c r="V28" s="146"/>
      <c r="W28" s="143" t="s">
        <v>156</v>
      </c>
      <c r="X28" s="143"/>
      <c r="Y28" s="143"/>
      <c r="Z28" s="178" t="s">
        <v>36</v>
      </c>
      <c r="AA28" s="179"/>
      <c r="AB28" s="128" t="str">
        <f>IF(入力!R15="","",入力!R15)</f>
        <v>289</v>
      </c>
      <c r="AC28" s="128"/>
      <c r="AD28" s="128"/>
      <c r="AE28" s="128"/>
      <c r="AF28" s="180" t="s">
        <v>38</v>
      </c>
      <c r="AG28" s="128" t="str">
        <f>IF(入力!W15="","",入力!W15)</f>
        <v>0108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157</v>
      </c>
      <c r="AV28" s="128"/>
      <c r="AW28" s="128"/>
      <c r="AX28" s="216" t="s">
        <v>40</v>
      </c>
      <c r="AY28" s="128" t="str">
        <f>IF(入力!AL15="","",入力!AL15)</f>
        <v>0476</v>
      </c>
      <c r="AZ28" s="128"/>
      <c r="BA28" s="128"/>
      <c r="BB28" s="128"/>
      <c r="BC28" s="128"/>
      <c r="BD28" s="128"/>
      <c r="BE28" s="128"/>
      <c r="BF28" s="225" t="s">
        <v>42</v>
      </c>
    </row>
    <row r="29" ht="19.5" customHeight="1" spans="3:58">
      <c r="C29" s="94" t="s">
        <v>159</v>
      </c>
      <c r="D29" s="95"/>
      <c r="E29" s="95"/>
      <c r="F29" s="95"/>
      <c r="G29" s="96"/>
      <c r="H29" s="97" t="str">
        <f>IF(入力!C16="","",入力!C16&amp;"　"&amp;入力!E16)</f>
        <v>青野　千恵美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成田市高岡1240-10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96</v>
      </c>
      <c r="AY29" s="95"/>
      <c r="AZ29" s="95"/>
      <c r="BA29" s="95"/>
      <c r="BB29" s="219" t="s">
        <v>38</v>
      </c>
      <c r="BC29" s="95" t="str">
        <f>IF(入力!AP16="","",入力!AP16)</f>
        <v>3781</v>
      </c>
      <c r="BD29" s="95"/>
      <c r="BE29" s="95"/>
      <c r="BF29" s="227"/>
    </row>
    <row r="30" ht="7.5" customHeight="1"/>
    <row r="31" ht="16.5" customHeight="1" spans="3:9">
      <c r="C31" s="98" t="s">
        <v>160</v>
      </c>
      <c r="D31" s="69"/>
      <c r="E31" s="69"/>
      <c r="F31" s="69"/>
      <c r="G31" s="69"/>
      <c r="H31" s="69"/>
      <c r="I31" s="130" t="s">
        <v>161</v>
      </c>
    </row>
    <row r="32" ht="3" customHeight="1"/>
    <row r="33" ht="15" customHeight="1" spans="3:58">
      <c r="C33" s="99" t="s">
        <v>162</v>
      </c>
      <c r="D33" s="100"/>
      <c r="E33" s="100"/>
      <c r="F33" s="100" t="s">
        <v>163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164</v>
      </c>
      <c r="R33" s="100"/>
      <c r="S33" s="100"/>
      <c r="T33" s="100" t="s">
        <v>165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166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167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ﾂﾊﾞｷ　ﾘﾖｺ
椿　里代子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下総みどり学園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516771635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154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ｱｵﾉ　ﾋﾏﾘ
青野　妃莉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下総みどり学園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515521011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144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ｲｲﾀﾞ　ﾊﾙｶ
飯田　遥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下総みどり学園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515521026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146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ﾂﾊﾞｷ　ﾕﾅ
椿　由奈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久住小学校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515693564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154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ｲｲｼﾞﾏ　ﾘｺ
飯嶋　莉子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6</v>
      </c>
      <c r="R42" s="157"/>
      <c r="S42" s="158"/>
      <c r="T42" s="159" t="str">
        <f>IF(入力!I33="","",入力!I33)</f>
        <v>下総みどり学園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520428056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166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ﾄﾐｻﾞﾜ　ﾅﾅｾ
富澤　七星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下総みどり学園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516893483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154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ｳｴﾊﾗ　ﾎﾉｶ
上原　穂夏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久住小学校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518037512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155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ﾔﾏｼﾀ　ｱﾐ
山下　杏実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久住小学校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518037529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154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ｱﾗｲ　ﾊﾙ
荒居　晴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5</v>
      </c>
      <c r="R50" s="157"/>
      <c r="S50" s="158"/>
      <c r="T50" s="159" t="str">
        <f>IF(入力!I41="","",入力!I41)</f>
        <v>久住小学校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519020889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144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169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170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171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172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173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174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Y17:AI18"/>
    <mergeCell ref="R26:S27"/>
    <mergeCell ref="T26:V27"/>
    <mergeCell ref="W26:Y27"/>
    <mergeCell ref="AU26:AW27"/>
    <mergeCell ref="T24:V25"/>
    <mergeCell ref="W24:Y25"/>
    <mergeCell ref="AU24:AW25"/>
    <mergeCell ref="R24:S25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126</v>
      </c>
      <c r="B2" s="38"/>
      <c r="C2" s="39" t="str">
        <f>IF(入力!C3="","",入力!C3)</f>
        <v>下総ドルフィンズ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127</v>
      </c>
      <c r="B4" s="38"/>
      <c r="C4" s="40">
        <f>IF(入力!C4="","",IF(入力!C5="",入力!C4,入力!C4&amp;"　　"&amp;入力!C5))</f>
        <v>435931603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128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宮　清美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516771652</v>
      </c>
      <c r="H7" s="49"/>
      <c r="I7" s="49"/>
      <c r="J7" s="49">
        <f>IF(入力!J7="","",入力!J7)</f>
        <v>304049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48</v>
      </c>
      <c r="B9" s="38"/>
      <c r="C9" s="44" t="str">
        <f>IF(入力!C10="","",入力!C10&amp;"　"&amp;入力!E10)</f>
        <v>一鍬田　信吉</v>
      </c>
      <c r="D9" s="45"/>
      <c r="E9" s="45"/>
      <c r="F9" s="45"/>
      <c r="G9" s="49">
        <f>IF(入力!G9="","",入力!G9)</f>
        <v>519027499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青野　圭介</v>
      </c>
      <c r="D11" s="45"/>
      <c r="E11" s="45"/>
      <c r="F11" s="45"/>
      <c r="G11" s="49">
        <f>IF(入力!G11="","",入力!G11)</f>
        <v>518037505</v>
      </c>
      <c r="H11" s="49"/>
      <c r="I11" s="49"/>
      <c r="J11" s="49">
        <f>IF(入力!J11="","",入力!J11)</f>
        <v>293187</v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129</v>
      </c>
      <c r="B15" s="38"/>
      <c r="C15" s="44" t="str">
        <f>IF(入力!C16="","",入力!C16&amp;"　"&amp;入力!E16)</f>
        <v>青野　千恵美</v>
      </c>
      <c r="D15" s="45"/>
      <c r="E15" s="45"/>
      <c r="F15" s="53" t="s">
        <v>130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71</v>
      </c>
      <c r="B17" s="38"/>
      <c r="C17" s="39" t="str">
        <f>IF(入力!C17="","",入力!C17&amp;"　"&amp;入力!E17)</f>
        <v>成田市高岡1240-10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72</v>
      </c>
      <c r="B19" s="38"/>
      <c r="C19" s="39" t="str">
        <f>IF(入力!C19="","",入力!C19&amp;"　"&amp;入力!E19)</f>
        <v>0476-96-3781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73</v>
      </c>
      <c r="B21" s="38"/>
      <c r="C21" s="39" t="str">
        <f>IF(入力!C21="","",入力!C21&amp;"－"&amp;入力!E21&amp;"－"&amp;入力!G21)</f>
        <v>090－8871－5760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76</v>
      </c>
      <c r="C23" s="38" t="s">
        <v>131</v>
      </c>
      <c r="D23" s="38"/>
      <c r="E23" s="38"/>
      <c r="F23" s="38"/>
      <c r="G23" s="38" t="s">
        <v>79</v>
      </c>
      <c r="H23" s="38"/>
      <c r="I23" s="38" t="s">
        <v>80</v>
      </c>
      <c r="J23" s="38"/>
      <c r="K23" s="38"/>
      <c r="L23" s="38"/>
      <c r="M23" s="38" t="s">
        <v>81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椿　里代子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下総みどり学園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516771635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青野　妃莉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下総みどり学園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515521011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飯田　遥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下総みどり学園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515521026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椿　由奈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久住小学校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515693564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飯嶋　莉子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下総みどり学園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520428056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富澤　七星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下総みどり学園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516893483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上原　穂夏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久住小学校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518037512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山下　杏実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久住小学校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518037529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荒居　晴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久住小学校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519020889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C41:F42"/>
    <mergeCell ref="C37:F38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126</v>
      </c>
      <c r="B2" s="38"/>
      <c r="C2" s="39" t="str">
        <f>IF(入力!C3="","",入力!C3)</f>
        <v>下総ドルフィンズ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127</v>
      </c>
      <c r="B4" s="38"/>
      <c r="C4" s="40">
        <f>IF(入力!C4="","",IF(入力!C5="",入力!C4,入力!C4&amp;"　　"&amp;入力!C5))</f>
        <v>435931603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128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宮　清美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516771652</v>
      </c>
      <c r="H7" s="49"/>
      <c r="I7" s="49"/>
      <c r="J7" s="49">
        <f>IF(入力!J7="","",入力!J7)</f>
        <v>304049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48</v>
      </c>
      <c r="B9" s="38"/>
      <c r="C9" s="44" t="str">
        <f>IF(入力!C10="","",入力!C10&amp;"　"&amp;入力!E10)</f>
        <v>一鍬田　信吉</v>
      </c>
      <c r="D9" s="45"/>
      <c r="E9" s="45"/>
      <c r="F9" s="45"/>
      <c r="G9" s="49">
        <f>IF(入力!G9="","",入力!G9)</f>
        <v>519027499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青野　圭介</v>
      </c>
      <c r="D11" s="45"/>
      <c r="E11" s="45"/>
      <c r="F11" s="45"/>
      <c r="G11" s="49">
        <f>IF(入力!G11="","",入力!G11)</f>
        <v>518037505</v>
      </c>
      <c r="H11" s="49"/>
      <c r="I11" s="49"/>
      <c r="J11" s="49">
        <f>IF(入力!J11="","",入力!J11)</f>
        <v>293187</v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129</v>
      </c>
      <c r="B15" s="38"/>
      <c r="C15" s="44" t="str">
        <f>IF(入力!C16="","",入力!C16&amp;"　"&amp;入力!E16)</f>
        <v>青野　千恵美</v>
      </c>
      <c r="D15" s="45"/>
      <c r="E15" s="45"/>
      <c r="F15" s="53" t="s">
        <v>130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71</v>
      </c>
      <c r="B17" s="38"/>
      <c r="C17" s="39" t="str">
        <f>IF(入力!C17="","",入力!C17&amp;"　"&amp;入力!E17)</f>
        <v>成田市高岡1240-10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72</v>
      </c>
      <c r="B19" s="38"/>
      <c r="C19" s="39" t="str">
        <f>IF(入力!C19="","",入力!C19&amp;"　"&amp;入力!E19)</f>
        <v>0476-96-3781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73</v>
      </c>
      <c r="B21" s="38"/>
      <c r="C21" s="39" t="str">
        <f>IF(入力!C21="","",入力!C21&amp;"－"&amp;入力!E21&amp;"－"&amp;入力!G21)</f>
        <v>090－8871－5760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76</v>
      </c>
      <c r="C23" s="38" t="s">
        <v>131</v>
      </c>
      <c r="D23" s="38"/>
      <c r="E23" s="38"/>
      <c r="F23" s="38"/>
      <c r="G23" s="38" t="s">
        <v>79</v>
      </c>
      <c r="H23" s="38"/>
      <c r="I23" s="38" t="s">
        <v>80</v>
      </c>
      <c r="J23" s="38"/>
      <c r="K23" s="38"/>
      <c r="L23" s="38"/>
      <c r="M23" s="38" t="s">
        <v>81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椿　里代子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下総みどり学園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516771635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青野　妃莉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下総みどり学園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515521011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飯田　遥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下総みどり学園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515521026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椿　由奈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久住小学校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515693564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飯嶋　莉子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下総みどり学園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520428056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富澤　七星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下総みどり学園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516893483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上原　穂夏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久住小学校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518037512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山下　杏実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久住小学校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518037529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荒居　晴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久住小学校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519020889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7:F48"/>
    <mergeCell ref="G47:H48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topLeftCell="A13"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177</v>
      </c>
      <c r="B1" s="2"/>
      <c r="D1" s="3" t="s">
        <v>178</v>
      </c>
      <c r="E1" s="4" t="s">
        <v>179</v>
      </c>
      <c r="F1" s="5" t="s">
        <v>180</v>
      </c>
      <c r="G1" s="3" t="s">
        <v>178</v>
      </c>
      <c r="H1" s="4" t="s">
        <v>181</v>
      </c>
      <c r="I1" s="5" t="s">
        <v>182</v>
      </c>
      <c r="J1" s="3" t="s">
        <v>178</v>
      </c>
      <c r="K1" s="4" t="s">
        <v>181</v>
      </c>
      <c r="L1" s="5" t="s">
        <v>182</v>
      </c>
      <c r="M1" s="3" t="s">
        <v>178</v>
      </c>
      <c r="N1" s="4" t="s">
        <v>181</v>
      </c>
      <c r="O1" s="5" t="s">
        <v>182</v>
      </c>
      <c r="P1" s="3" t="s">
        <v>178</v>
      </c>
      <c r="Q1" s="4" t="s">
        <v>181</v>
      </c>
      <c r="R1" s="5" t="s">
        <v>182</v>
      </c>
      <c r="S1" s="3" t="s">
        <v>178</v>
      </c>
      <c r="T1" s="4" t="s">
        <v>181</v>
      </c>
      <c r="U1" s="5" t="s">
        <v>182</v>
      </c>
      <c r="V1" s="3" t="s">
        <v>178</v>
      </c>
      <c r="W1" s="4" t="s">
        <v>181</v>
      </c>
      <c r="X1" s="5" t="s">
        <v>182</v>
      </c>
      <c r="Y1" s="3" t="s">
        <v>178</v>
      </c>
      <c r="Z1" s="4" t="s">
        <v>181</v>
      </c>
      <c r="AA1" s="5" t="s">
        <v>182</v>
      </c>
      <c r="AB1" s="3" t="s">
        <v>178</v>
      </c>
      <c r="AC1" s="4" t="s">
        <v>181</v>
      </c>
      <c r="AD1" s="5" t="s">
        <v>182</v>
      </c>
      <c r="AE1" s="3" t="s">
        <v>178</v>
      </c>
      <c r="AF1" s="4" t="s">
        <v>181</v>
      </c>
      <c r="AG1" s="5" t="s">
        <v>182</v>
      </c>
      <c r="AH1" s="3" t="s">
        <v>178</v>
      </c>
      <c r="AI1" s="4" t="s">
        <v>181</v>
      </c>
      <c r="AJ1" s="5" t="s">
        <v>182</v>
      </c>
    </row>
    <row r="2" ht="14.25" spans="1:36">
      <c r="A2" s="2"/>
      <c r="B2" s="2"/>
      <c r="C2" s="6"/>
      <c r="D2" s="7">
        <v>1</v>
      </c>
      <c r="E2" s="8" t="s">
        <v>183</v>
      </c>
      <c r="F2" s="9">
        <v>42443</v>
      </c>
      <c r="G2" s="7">
        <v>1.01</v>
      </c>
      <c r="H2" s="8" t="s">
        <v>183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184</v>
      </c>
      <c r="B4" s="12"/>
      <c r="C4" s="12"/>
      <c r="D4" s="12"/>
      <c r="E4" s="12"/>
      <c r="F4" s="12"/>
      <c r="G4" s="13"/>
      <c r="H4" s="4" t="s">
        <v>185</v>
      </c>
      <c r="I4" s="4" t="s">
        <v>85</v>
      </c>
      <c r="J4" s="29" t="s">
        <v>186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11</v>
      </c>
      <c r="J5" s="30" t="str">
        <f>IF(入力!A55="","",入力!A55)</f>
        <v>県大会に出場できる喜びと、支えてくれる方の感謝の気持ちを忘れず、一つでも多くの良いプレーが出るように精一杯頑張ります！！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187</v>
      </c>
      <c r="B6" s="4" t="s">
        <v>9</v>
      </c>
      <c r="C6" s="4" t="s">
        <v>188</v>
      </c>
      <c r="D6" s="4" t="s">
        <v>189</v>
      </c>
      <c r="E6" s="4" t="s">
        <v>185</v>
      </c>
      <c r="F6" s="4" t="s">
        <v>190</v>
      </c>
      <c r="G6" s="4" t="s">
        <v>191</v>
      </c>
      <c r="H6" s="4" t="s">
        <v>137</v>
      </c>
      <c r="I6" s="4" t="s">
        <v>192</v>
      </c>
      <c r="J6" s="4" t="s">
        <v>193</v>
      </c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  <c r="T6" s="33" t="s">
        <v>203</v>
      </c>
      <c r="U6" s="33" t="s">
        <v>204</v>
      </c>
      <c r="V6" s="33" t="s">
        <v>204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22010</v>
      </c>
      <c r="B7" s="18" t="str">
        <f>IF(入力!C3="","",入力!C3)</f>
        <v>下総ドルフィンズ</v>
      </c>
      <c r="C7" s="18" t="str">
        <f>IF(入力!C2="","",入力!C2)</f>
        <v>ｼﾓﾌｻ　ﾄﾞﾙﾌｨﾝｽﾞ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成田</v>
      </c>
      <c r="S7" s="18" t="str">
        <f>IF(入力!AE5="","",入力!AE5)</f>
        <v>滑河</v>
      </c>
      <c r="T7" s="18"/>
      <c r="U7" s="18">
        <f>IF(入力!C4="","",入力!C4)</f>
        <v>435931603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205</v>
      </c>
      <c r="B15" s="4" t="s">
        <v>206</v>
      </c>
      <c r="C15" s="4" t="s">
        <v>207</v>
      </c>
      <c r="D15" s="4" t="s">
        <v>208</v>
      </c>
      <c r="E15" s="4" t="s">
        <v>209</v>
      </c>
      <c r="F15" s="4" t="s">
        <v>210</v>
      </c>
      <c r="G15" s="4" t="s">
        <v>211</v>
      </c>
      <c r="H15" s="4" t="s">
        <v>212</v>
      </c>
      <c r="I15" s="4" t="s">
        <v>213</v>
      </c>
      <c r="J15" s="4" t="s">
        <v>214</v>
      </c>
      <c r="K15" s="4" t="s">
        <v>215</v>
      </c>
      <c r="L15" s="4" t="s">
        <v>33</v>
      </c>
      <c r="M15" s="4" t="s">
        <v>216</v>
      </c>
      <c r="N15" s="4" t="s">
        <v>217</v>
      </c>
      <c r="O15" s="4" t="s">
        <v>218</v>
      </c>
      <c r="P15" s="4" t="s">
        <v>219</v>
      </c>
      <c r="Q15" s="4" t="s">
        <v>220</v>
      </c>
      <c r="R15" s="4" t="s">
        <v>190</v>
      </c>
      <c r="S15" s="4" t="s">
        <v>191</v>
      </c>
      <c r="T15" s="4" t="s">
        <v>221</v>
      </c>
      <c r="U15" s="4" t="s">
        <v>222</v>
      </c>
      <c r="V15" s="4" t="s">
        <v>223</v>
      </c>
      <c r="W15" s="4" t="s">
        <v>224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225</v>
      </c>
      <c r="C16" s="18" t="str">
        <f>IF(入力!C8="","",入力!C8)</f>
        <v>宮</v>
      </c>
      <c r="D16" s="18" t="str">
        <f>IF(入力!E8="","",入力!E8)</f>
        <v>清美</v>
      </c>
      <c r="E16" s="18" t="str">
        <f>IF(入力!C7="","",入力!C7)</f>
        <v>ﾐﾔ</v>
      </c>
      <c r="F16" s="18" t="str">
        <f>IF(入力!E7="","",入力!E7)</f>
        <v>ｷﾖﾐ</v>
      </c>
      <c r="G16" s="18">
        <f>IF(入力!G7="","",入力!G7)</f>
        <v>516771652</v>
      </c>
      <c r="H16" s="18">
        <f>IF(入力!J7="","",入力!J7)</f>
        <v>304049</v>
      </c>
      <c r="I16" s="18" t="str">
        <f>IF(入力!M7="","",入力!M7)</f>
        <v/>
      </c>
      <c r="J16" s="18"/>
      <c r="K16" s="18"/>
      <c r="L16" s="18">
        <f>IF(入力!AT7="","",入力!AT7)</f>
        <v>63</v>
      </c>
      <c r="M16" s="18"/>
      <c r="N16" s="18"/>
      <c r="O16" s="18"/>
      <c r="P16" s="18"/>
      <c r="Q16" s="18"/>
      <c r="R16" s="18" t="str">
        <f>IF(入力!R7="","",入力!R7)</f>
        <v>289</v>
      </c>
      <c r="S16" s="18" t="str">
        <f>IF(入力!W7="","",入力!W7)</f>
        <v>0107</v>
      </c>
      <c r="T16" s="18" t="str">
        <f>IF(入力!P8="","",入力!P8)</f>
        <v>成田市猿山469</v>
      </c>
      <c r="U16" s="18" t="str">
        <f>IF(入力!AL7="","",入力!AL7)</f>
        <v>0476</v>
      </c>
      <c r="V16" s="18" t="str">
        <f>IF(入力!AK8="","",入力!AK8)</f>
        <v>96</v>
      </c>
      <c r="W16" s="18" t="str">
        <f>IF(入力!AP8="","",入力!AP8)</f>
        <v>0013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226</v>
      </c>
      <c r="C17" s="18" t="str">
        <f>IF(入力!C10="","",入力!C10)</f>
        <v>一鍬田</v>
      </c>
      <c r="D17" s="18" t="str">
        <f>IF(入力!E10="","",入力!E10)</f>
        <v>信吉</v>
      </c>
      <c r="E17" s="18" t="str">
        <f>IF(入力!C9="","",入力!C9)</f>
        <v>ﾋﾄｸﾜﾀ</v>
      </c>
      <c r="F17" s="18" t="str">
        <f>IF(入力!E9="","",入力!E9)</f>
        <v>ｼﾝｷﾁ</v>
      </c>
      <c r="G17" s="18">
        <f>IF(入力!G9="","",入力!G9)</f>
        <v>519027499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62</v>
      </c>
      <c r="M17" s="18"/>
      <c r="N17" s="18"/>
      <c r="O17" s="18"/>
      <c r="P17" s="18"/>
      <c r="Q17" s="18"/>
      <c r="R17" s="18" t="str">
        <f>IF(入力!R9="","",入力!R9)</f>
        <v>287</v>
      </c>
      <c r="S17" s="18" t="str">
        <f>IF(入力!W9="","",入力!W9)</f>
        <v>0048</v>
      </c>
      <c r="T17" s="18" t="str">
        <f>IF(入力!P10="","",入力!P10)</f>
        <v>香取市西和田699</v>
      </c>
      <c r="U17" s="18" t="str">
        <f>IF(入力!AL9="","",入力!AL9)</f>
        <v>0478</v>
      </c>
      <c r="V17" s="18" t="str">
        <f>IF(入力!AK10="","",入力!AK10)</f>
        <v>54</v>
      </c>
      <c r="W17" s="18" t="str">
        <f>IF(入力!AP10="","",入力!AP10)</f>
        <v>6511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152</v>
      </c>
      <c r="C20" s="18" t="str">
        <f>IF(入力!C12="","",入力!C12)</f>
        <v>青野</v>
      </c>
      <c r="D20" s="18" t="str">
        <f>IF(入力!E12="","",入力!E12)</f>
        <v>圭介</v>
      </c>
      <c r="E20" s="18" t="str">
        <f>IF(入力!C11="","",入力!C11)</f>
        <v>ｱｵﾉ</v>
      </c>
      <c r="F20" s="18" t="str">
        <f>IF(入力!E11="","",入力!E11)</f>
        <v>ｹｲｽｹ</v>
      </c>
      <c r="G20" s="18">
        <f>IF(入力!G11="","",入力!G11)</f>
        <v>518037505</v>
      </c>
      <c r="H20" s="18">
        <f>IF(入力!J11="","",入力!J11)</f>
        <v>293187</v>
      </c>
      <c r="I20" s="18" t="str">
        <f>IF(入力!M11="","",入力!M11)</f>
        <v/>
      </c>
      <c r="J20" s="18"/>
      <c r="K20" s="18"/>
      <c r="L20" s="18">
        <f>IF(入力!AT11="","",入力!AT11)</f>
        <v>39</v>
      </c>
      <c r="M20" s="18"/>
      <c r="N20" s="18"/>
      <c r="O20" s="18"/>
      <c r="P20" s="18"/>
      <c r="Q20" s="18"/>
      <c r="R20" s="18" t="str">
        <f>IF(入力!R11="","",入力!R11)</f>
        <v>289</v>
      </c>
      <c r="S20" s="18" t="str">
        <f>IF(入力!W11="","",入力!W11)</f>
        <v>0108</v>
      </c>
      <c r="T20" s="18" t="str">
        <f>IF(入力!P12="","",入力!P12)</f>
        <v>成田市高岡1240-10</v>
      </c>
      <c r="U20" s="18" t="str">
        <f>IF(入力!AL11="","",入力!AL11)</f>
        <v>0476</v>
      </c>
      <c r="V20" s="18" t="str">
        <f>IF(入力!AK12="","",入力!AK12)</f>
        <v>96</v>
      </c>
      <c r="W20" s="18" t="str">
        <f>IF(入力!AP12="","",入力!AP12)</f>
        <v>3781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229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230</v>
      </c>
      <c r="C22" s="18" t="str">
        <f>IF(入力!C16="","",入力!C16)</f>
        <v>青野</v>
      </c>
      <c r="D22" s="18" t="str">
        <f>IF(入力!E16="","",入力!E16)</f>
        <v>千恵美</v>
      </c>
      <c r="E22" s="18" t="str">
        <f>IF(入力!C15="","",入力!C15)</f>
        <v>ｱｵﾉ</v>
      </c>
      <c r="F22" s="18" t="str">
        <f>IF(入力!E15="","",入力!E15)</f>
        <v>ﾁｴﾐ</v>
      </c>
      <c r="G22" s="18"/>
      <c r="H22" s="18"/>
      <c r="I22" s="18"/>
      <c r="J22" s="18"/>
      <c r="K22" s="18"/>
      <c r="L22" s="18">
        <f>IF(入力!AT15="","",入力!AT15)</f>
        <v>37</v>
      </c>
      <c r="M22" s="18"/>
      <c r="N22" s="18" t="str">
        <f>IF(入力!C21="","",入力!C21)</f>
        <v>090</v>
      </c>
      <c r="O22" s="18">
        <f>IF(入力!E21="","",入力!E21)</f>
        <v>8871</v>
      </c>
      <c r="P22" s="18">
        <f>IF(入力!G21="","",入力!G21)</f>
        <v>5760</v>
      </c>
      <c r="Q22" s="18"/>
      <c r="R22" s="18" t="str">
        <f>IF(入力!R15="","",入力!R15)</f>
        <v>289</v>
      </c>
      <c r="S22" s="18" t="str">
        <f>IF(入力!W15="","",入力!W15)</f>
        <v>0108</v>
      </c>
      <c r="T22" s="18" t="str">
        <f>IF(入力!P16="","",入力!P16)</f>
        <v>成田市高岡1240-10</v>
      </c>
      <c r="U22" s="18" t="str">
        <f>IF(入力!AL15="","",入力!AL15)</f>
        <v>0476</v>
      </c>
      <c r="V22" s="18" t="str">
        <f>IF(入力!AK16="","",入力!AK16)</f>
        <v>96</v>
      </c>
      <c r="W22" s="18" t="str">
        <f>IF(入力!AP16="","",入力!AP16)</f>
        <v>3781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231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101</v>
      </c>
      <c r="C24" s="22" t="str">
        <f>VLOOKUP($B$51,$A$53:$F$352,3)</f>
        <v>椿</v>
      </c>
      <c r="D24" s="22" t="str">
        <f>VLOOKUP($B$51,$A$53:$F$352,4)</f>
        <v>里代子</v>
      </c>
      <c r="E24" s="22" t="str">
        <f>VLOOKUP($B$51,$A$53:$F$352,5)</f>
        <v>ﾂﾊﾞｷ</v>
      </c>
      <c r="F24" s="22" t="str">
        <f>VLOOKUP($B$51,$A$53:$F$352,6)</f>
        <v>ﾘﾖｺ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232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233</v>
      </c>
      <c r="B52" s="28" t="s">
        <v>162</v>
      </c>
      <c r="C52" s="4" t="s">
        <v>234</v>
      </c>
      <c r="D52" s="4" t="s">
        <v>235</v>
      </c>
      <c r="E52" s="4" t="s">
        <v>236</v>
      </c>
      <c r="F52" s="4" t="s">
        <v>237</v>
      </c>
      <c r="G52" s="4" t="s">
        <v>211</v>
      </c>
      <c r="H52" s="4" t="s">
        <v>238</v>
      </c>
      <c r="I52" s="4" t="s">
        <v>164</v>
      </c>
      <c r="J52" s="4" t="s">
        <v>239</v>
      </c>
      <c r="K52" s="4" t="s">
        <v>240</v>
      </c>
      <c r="L52" s="4" t="s">
        <v>241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椿</v>
      </c>
      <c r="D53" s="18" t="str">
        <f>IF(入力!E26="","",入力!E26)</f>
        <v>里代子</v>
      </c>
      <c r="E53" s="18" t="str">
        <f>IF(入力!C25="","",入力!C25)</f>
        <v>ﾂﾊﾞｷ</v>
      </c>
      <c r="F53" s="18" t="str">
        <f>IF(入力!E25="","",入力!E25)</f>
        <v>ﾘﾖｺ</v>
      </c>
      <c r="G53" s="18">
        <f>IF(入力!M25="","",入力!M25)</f>
        <v>516771635</v>
      </c>
      <c r="H53" s="18" t="str">
        <f>IF(入力!I25="","",入力!I25)</f>
        <v>下総みどり学園</v>
      </c>
      <c r="I53" s="18">
        <f>IF(入力!G25="","",入力!G25)</f>
        <v>6</v>
      </c>
      <c r="J53" s="18">
        <f>IF(入力!P25="","",入力!P25)</f>
        <v>154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青野</v>
      </c>
      <c r="D54" s="18" t="str">
        <f>IF(入力!E28="","",入力!E28)</f>
        <v>妃莉</v>
      </c>
      <c r="E54" s="18" t="str">
        <f>IF(入力!C27="","",入力!C27)</f>
        <v>ｱｵﾉ</v>
      </c>
      <c r="F54" s="18" t="str">
        <f>IF(入力!E27="","",入力!E27)</f>
        <v>ﾋﾏﾘ</v>
      </c>
      <c r="G54" s="18">
        <f>IF(入力!M27="","",入力!M27)</f>
        <v>515521011</v>
      </c>
      <c r="H54" s="18" t="str">
        <f>IF(入力!I27="","",入力!I27)</f>
        <v>下総みどり学園</v>
      </c>
      <c r="I54" s="18">
        <f>IF(入力!G27="","",入力!G27)</f>
        <v>6</v>
      </c>
      <c r="J54" s="18">
        <f>IF(入力!P27="","",入力!P27)</f>
        <v>144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飯田</v>
      </c>
      <c r="D55" s="18" t="str">
        <f>IF(入力!E30="","",入力!E30)</f>
        <v>遥</v>
      </c>
      <c r="E55" s="18" t="str">
        <f>IF(入力!C29="","",入力!C29)</f>
        <v>ｲｲﾀﾞ</v>
      </c>
      <c r="F55" s="18" t="str">
        <f>IF(入力!E29="","",入力!E29)</f>
        <v>ﾊﾙｶ</v>
      </c>
      <c r="G55" s="18">
        <f>IF(入力!M29="","",入力!M29)</f>
        <v>515521026</v>
      </c>
      <c r="H55" s="18" t="str">
        <f>IF(入力!I29="","",入力!I29)</f>
        <v>下総みどり学園</v>
      </c>
      <c r="I55" s="18">
        <f>IF(入力!G29="","",入力!G29)</f>
        <v>6</v>
      </c>
      <c r="J55" s="18">
        <f>IF(入力!P29="","",入力!P29)</f>
        <v>146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椿</v>
      </c>
      <c r="D56" s="18" t="str">
        <f>IF(入力!E32="","",入力!E32)</f>
        <v>由奈</v>
      </c>
      <c r="E56" s="18" t="str">
        <f>IF(入力!C31="","",入力!C31)</f>
        <v>ﾂﾊﾞｷ</v>
      </c>
      <c r="F56" s="18" t="str">
        <f>IF(入力!E31="","",入力!E31)</f>
        <v>ﾕﾅ</v>
      </c>
      <c r="G56" s="18">
        <f>IF(入力!M31="","",入力!M31)</f>
        <v>515693564</v>
      </c>
      <c r="H56" s="18" t="str">
        <f>IF(入力!I31="","",入力!I31)</f>
        <v>久住小学校</v>
      </c>
      <c r="I56" s="18">
        <f>IF(入力!G31="","",入力!G31)</f>
        <v>6</v>
      </c>
      <c r="J56" s="18">
        <f>IF(入力!P31="","",入力!P31)</f>
        <v>154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飯嶋</v>
      </c>
      <c r="D57" s="18" t="str">
        <f>IF(入力!E34="","",入力!E34)</f>
        <v>莉子</v>
      </c>
      <c r="E57" s="18" t="str">
        <f>IF(入力!C33="","",入力!C33)</f>
        <v>ｲｲｼﾞﾏ</v>
      </c>
      <c r="F57" s="18" t="str">
        <f>IF(入力!E33="","",入力!E33)</f>
        <v>ﾘｺ</v>
      </c>
      <c r="G57" s="18">
        <f>IF(入力!M33="","",入力!M33)</f>
        <v>520428056</v>
      </c>
      <c r="H57" s="18" t="str">
        <f>IF(入力!I33="","",入力!I33)</f>
        <v>下総みどり学園</v>
      </c>
      <c r="I57" s="18">
        <f>IF(入力!G33="","",入力!G33)</f>
        <v>6</v>
      </c>
      <c r="J57" s="18">
        <f>IF(入力!P33="","",入力!P33)</f>
        <v>166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富澤</v>
      </c>
      <c r="D58" s="18" t="str">
        <f>IF(入力!E36="","",入力!E36)</f>
        <v>七星</v>
      </c>
      <c r="E58" s="18" t="str">
        <f>IF(入力!C35="","",入力!C35)</f>
        <v>ﾄﾐｻﾞﾜ</v>
      </c>
      <c r="F58" s="18" t="str">
        <f>IF(入力!E35="","",入力!E35)</f>
        <v>ﾅﾅｾ</v>
      </c>
      <c r="G58" s="18">
        <f>IF(入力!M35="","",入力!M35)</f>
        <v>516893483</v>
      </c>
      <c r="H58" s="18" t="str">
        <f>IF(入力!I35="","",入力!I35)</f>
        <v>下総みどり学園</v>
      </c>
      <c r="I58" s="18">
        <f>IF(入力!G35="","",入力!G35)</f>
        <v>5</v>
      </c>
      <c r="J58" s="18">
        <f>IF(入力!P35="","",入力!P35)</f>
        <v>154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上原</v>
      </c>
      <c r="D59" s="18" t="str">
        <f>IF(入力!E38="","",入力!E38)</f>
        <v>穂夏</v>
      </c>
      <c r="E59" s="18" t="str">
        <f>IF(入力!C37="","",入力!C37)</f>
        <v>ｳｴﾊﾗ</v>
      </c>
      <c r="F59" s="18" t="str">
        <f>IF(入力!E37="","",入力!E37)</f>
        <v>ﾎﾉｶ</v>
      </c>
      <c r="G59" s="18">
        <f>IF(入力!M37="","",入力!M37)</f>
        <v>518037512</v>
      </c>
      <c r="H59" s="18" t="str">
        <f>IF(入力!I37="","",入力!I37)</f>
        <v>久住小学校</v>
      </c>
      <c r="I59" s="18">
        <f>IF(入力!G37="","",入力!G37)</f>
        <v>5</v>
      </c>
      <c r="J59" s="18">
        <f>IF(入力!P37="","",入力!P37)</f>
        <v>155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山下</v>
      </c>
      <c r="D60" s="18" t="str">
        <f>IF(入力!E40="","",入力!E40)</f>
        <v>杏実</v>
      </c>
      <c r="E60" s="18" t="str">
        <f>IF(入力!C39="","",入力!C39)</f>
        <v>ﾔﾏｼﾀ</v>
      </c>
      <c r="F60" s="18" t="str">
        <f>IF(入力!E39="","",入力!E39)</f>
        <v>ｱﾐ</v>
      </c>
      <c r="G60" s="18">
        <f>IF(入力!M39="","",入力!M39)</f>
        <v>518037529</v>
      </c>
      <c r="H60" s="18" t="str">
        <f>IF(入力!I39="","",入力!I39)</f>
        <v>久住小学校</v>
      </c>
      <c r="I60" s="18">
        <f>IF(入力!G39="","",入力!G39)</f>
        <v>5</v>
      </c>
      <c r="J60" s="18">
        <f>IF(入力!P39="","",入力!P39)</f>
        <v>154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荒居</v>
      </c>
      <c r="D61" s="18" t="str">
        <f>IF(入力!E42="","",入力!E42)</f>
        <v>晴</v>
      </c>
      <c r="E61" s="18" t="str">
        <f>IF(入力!C41="","",入力!C41)</f>
        <v>ｱﾗｲ</v>
      </c>
      <c r="F61" s="18" t="str">
        <f>IF(入力!E41="","",入力!E41)</f>
        <v>ﾊﾙ</v>
      </c>
      <c r="G61" s="18">
        <f>IF(入力!M41="","",入力!M41)</f>
        <v>519020889</v>
      </c>
      <c r="H61" s="18" t="str">
        <f>IF(入力!I41="","",入力!I41)</f>
        <v>久住小学校</v>
      </c>
      <c r="I61" s="18">
        <f>IF(入力!G41="","",入力!G41)</f>
        <v>5</v>
      </c>
      <c r="J61" s="18">
        <f>IF(入力!P41="","",入力!P41)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マザーズガーデン</cp:lastModifiedBy>
  <dcterms:created xsi:type="dcterms:W3CDTF">2014-04-05T09:56:00Z</dcterms:created>
  <cp:lastPrinted>2016-05-09T15:17:00Z</cp:lastPrinted>
  <dcterms:modified xsi:type="dcterms:W3CDTF">2021-05-19T12:02:11Z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