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_s\Documents\10スターズバレー関係\02大会要項・申込関係\entry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<sst xmlns="http://schemas.openxmlformats.org/spreadsheetml/2006/main" count="417" uniqueCount="282">
  <si>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</si>
  <si>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</si>
  <si>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</si>
  <si>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</si>
  <si>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</si>
  <si>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</si>
  <si>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</si>
  <si>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</si>
  <si>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</si>
  <si>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</si>
  <si>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</si>
  <si>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</si>
  <si>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</si>
  <si>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</si>
  <si>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</si>
  <si>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</si>
  <si>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</si>
  <si>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</si>
  <si>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</si>
  <si>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</si>
  <si>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</si>
  <si>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</si>
  <si>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</si>
  <si>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</si>
  <si>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</si>
  <si>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</si>
  <si>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</si>
  <si>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</si>
  <si>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</si>
  <si>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</si>
  <si>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</si>
  <si>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</si>
  <si>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</si>
  <si>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</si>
  <si>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</si>
  <si>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</si>
  <si>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</si>
  <si>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</si>
  <si>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</si>
  <si>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</si>
  <si>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</si>
  <si>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</si>
  <si>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</si>
  <si>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</si>
  <si>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</si>
  <si>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</si>
  <si>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</si>
  <si>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</si>
  <si>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</si>
  <si>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</si>
  <si>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</si>
  <si>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</si>
  <si>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</si>
  <si>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</si>
  <si>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</si>
  <si>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</si>
  <si>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</si>
  <si>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</si>
  <si>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</si>
  <si>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</si>
  <si>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</si>
  <si>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</si>
  <si>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</si>
  <si>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</si>
  <si>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</si>
  <si>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</si>
  <si>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</si>
  <si>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</si>
  <si>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</si>
  <si>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</si>
  <si>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</si>
  <si>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</si>
  <si>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</si>
  <si>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</si>
  <si>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</si>
  <si>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</si>
  <si>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</si>
  <si>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</si>
  <si>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</si>
  <si>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</si>
  <si>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</si>
  <si>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</si>
  <si>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</si>
  <si>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</si>
  <si>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</si>
  <si>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</si>
  <si>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</si>
  <si>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</si>
  <si>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</si>
  <si>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</si>
  <si>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</si>
  <si>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</si>
  <si>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</si>
  <si>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</si>
  <si>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</si>
  <si>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</si>
  <si>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</si>
  <si>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</si>
  <si>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</si>
  <si>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</si>
  <si>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</si>
  <si>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</si>
  <si>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</si>
  <si>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</si>
  <si>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</si>
  <si>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</si>
  <si>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</si>
  <si>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</si>
  <si>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</si>
  <si>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</si>
  <si>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</si>
  <si>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</si>
  <si>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</si>
  <si>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</si>
  <si>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</si>
  <si>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</si>
  <si>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</si>
  <si>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</si>
  <si>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</si>
  <si>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</si>
  <si>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</si>
  <si>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</si>
  <si>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</si>
  <si>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</si>
  <si>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</si>
  <si>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</si>
  <si>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</si>
  <si>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</si>
  <si>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</si>
  <si>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</si>
  <si>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</si>
  <si>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</si>
  <si>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</si>
  <si>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</si>
  <si>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</si>
  <si>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</si>
  <si>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</si>
  <si>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</si>
  <si>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</si>
  <si>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</si>
  <si>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</si>
  <si>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</si>
  <si>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</si>
  <si>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</si>
  <si>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</si>
  <si>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</si>
  <si>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</si>
  <si>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</si>
  <si>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</si>
  <si>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</si>
  <si>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</si>
  <si>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</si>
  <si>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</si>
  <si>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</si>
  <si>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</si>
  <si>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</si>
  <si>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</si>
  <si>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</si>
  <si>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</si>
  <si>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</si>
  <si>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</si>
  <si>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</si>
  <si>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</si>
  <si>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</si>
  <si>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</si>
  <si>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</si>
  <si>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</si>
  <si>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</si>
  <si>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</si>
  <si>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</si>
  <si>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</si>
  <si>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</si>
  <si>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</si>
  <si>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</si>
  <si>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</si>
  <si>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</si>
  <si>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</si>
  <si>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</si>
  <si>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</si>
  <si>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</si>
  <si>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</si>
  <si>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</si>
  <si>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</si>
  <si>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</si>
  <si>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</si>
  <si>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</si>
  <si>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</si>
  <si>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</si>
  <si>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</si>
  <si>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</si>
  <si>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</si>
  <si>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</si>
  <si>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</si>
  <si>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</si>
  <si>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</si>
  <si>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</si>
  <si>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</si>
  <si>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</si>
  <si>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</si>
  <si>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</si>
  <si>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</si>
  <si>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</si>
  <si>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</si>
  <si>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</si>
  <si>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</si>
  <si>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</si>
  <si>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小泉</t>
    <rPh sb="0" eb="2">
      <t>コイズミ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</si>
  <si>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</si>
  <si>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</si>
  <si>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</si>
  <si>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</si>
  <si>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</si>
  <si>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</si>
  <si>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</si>
  <si>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</si>
  <si>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</si>
  <si>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</si>
  <si>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</si>
  <si>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内堀</t>
    <rPh sb="0" eb="2">
      <t>ウチボリ</t>
    </rPh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</si>
  <si>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</si>
  <si>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</si>
  <si>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</si>
  <si>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</si>
  <si>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</si>
  <si>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</si>
  <si>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</si>
  <si>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</si>
  <si>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宣之</t>
    <rPh sb="0" eb="2">
      <t>ノリユキ</t>
    </rPh>
    <phoneticPr fontId="2"/>
  </si>
  <si>
    <t>コウタロウ</t>
    <phoneticPr fontId="2"/>
  </si>
  <si>
    <t>アライ</t>
    <phoneticPr fontId="2"/>
  </si>
  <si>
    <t>キョウイチ</t>
    <phoneticPr fontId="2"/>
  </si>
  <si>
    <t>294</t>
    <phoneticPr fontId="2"/>
  </si>
  <si>
    <t>0042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</si>
  <si>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</si>
  <si>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</si>
  <si>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</si>
  <si>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</si>
  <si>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</si>
  <si>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</si>
  <si>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4031</t>
    <phoneticPr fontId="2"/>
  </si>
  <si>
    <t>294</t>
    <phoneticPr fontId="2"/>
  </si>
  <si>
    <t>コイズミ</t>
    <phoneticPr fontId="2"/>
  </si>
  <si>
    <t>イシナベ</t>
    <phoneticPr fontId="2"/>
  </si>
  <si>
    <t>ユリカ</t>
    <phoneticPr fontId="2"/>
  </si>
  <si>
    <t>石鍋</t>
    <rPh sb="0" eb="2">
      <t>イシナベ</t>
    </rPh>
    <phoneticPr fontId="2"/>
  </si>
  <si>
    <t>友梨香</t>
    <rPh sb="0" eb="3">
      <t>ユリカ</t>
    </rPh>
    <phoneticPr fontId="2"/>
  </si>
  <si>
    <t>スギムラ</t>
    <phoneticPr fontId="2"/>
  </si>
  <si>
    <t>サワ</t>
    <phoneticPr fontId="2"/>
  </si>
  <si>
    <t>杉村</t>
    <rPh sb="0" eb="2">
      <t>スギムラ</t>
    </rPh>
    <phoneticPr fontId="2"/>
  </si>
  <si>
    <t>紗羽</t>
    <rPh sb="0" eb="2">
      <t>サワ</t>
    </rPh>
    <phoneticPr fontId="2"/>
  </si>
  <si>
    <t>ワシミ</t>
    <phoneticPr fontId="2"/>
  </si>
  <si>
    <t>ハルカ</t>
    <phoneticPr fontId="2"/>
  </si>
  <si>
    <t>鷲見</t>
    <rPh sb="0" eb="2">
      <t>ワシミ</t>
    </rPh>
    <phoneticPr fontId="2"/>
  </si>
  <si>
    <t>陽香</t>
    <rPh sb="0" eb="1">
      <t>ヨウ</t>
    </rPh>
    <rPh sb="1" eb="2">
      <t>カ</t>
    </rPh>
    <phoneticPr fontId="2"/>
  </si>
  <si>
    <t>ウチボリ</t>
    <phoneticPr fontId="2"/>
  </si>
  <si>
    <t>ミヒロ</t>
    <phoneticPr fontId="2"/>
  </si>
  <si>
    <t>ハンザワ</t>
    <phoneticPr fontId="2"/>
  </si>
  <si>
    <t>ナナミ</t>
    <phoneticPr fontId="2"/>
  </si>
  <si>
    <t>判澤</t>
    <rPh sb="0" eb="2">
      <t>ハンザワ</t>
    </rPh>
    <phoneticPr fontId="2"/>
  </si>
  <si>
    <t>七海</t>
    <rPh sb="0" eb="2">
      <t>ナナミ</t>
    </rPh>
    <phoneticPr fontId="2"/>
  </si>
  <si>
    <t>タカハシ</t>
    <phoneticPr fontId="2"/>
  </si>
  <si>
    <t>カンナ</t>
    <phoneticPr fontId="2"/>
  </si>
  <si>
    <t>ミオ</t>
    <phoneticPr fontId="2"/>
  </si>
  <si>
    <t>羽田</t>
    <rPh sb="0" eb="2">
      <t>ハネダ</t>
    </rPh>
    <phoneticPr fontId="2"/>
  </si>
  <si>
    <t>実央</t>
    <rPh sb="0" eb="2">
      <t>ミオ</t>
    </rPh>
    <phoneticPr fontId="2"/>
  </si>
  <si>
    <t>館野小学校</t>
    <rPh sb="0" eb="2">
      <t>タテノ</t>
    </rPh>
    <rPh sb="2" eb="5">
      <t>ショウガッコウ</t>
    </rPh>
    <phoneticPr fontId="2"/>
  </si>
  <si>
    <t>林</t>
    <rPh sb="0" eb="1">
      <t>ハヤシ</t>
    </rPh>
    <phoneticPr fontId="2"/>
  </si>
  <si>
    <t>心優</t>
    <rPh sb="0" eb="2">
      <t>ミユ</t>
    </rPh>
    <phoneticPr fontId="2"/>
  </si>
  <si>
    <t>ハヤシ</t>
    <phoneticPr fontId="2"/>
  </si>
  <si>
    <t>ミユ</t>
    <phoneticPr fontId="2"/>
  </si>
  <si>
    <t>白浜小学校</t>
    <rPh sb="0" eb="2">
      <t>シラハマ</t>
    </rPh>
    <rPh sb="2" eb="5">
      <t>ショウガッコウ</t>
    </rPh>
    <phoneticPr fontId="2"/>
  </si>
  <si>
    <t>髙橋</t>
    <rPh sb="0" eb="2">
      <t>タカハシ</t>
    </rPh>
    <phoneticPr fontId="2"/>
  </si>
  <si>
    <t>栞那</t>
    <rPh sb="0" eb="2">
      <t>カンナ</t>
    </rPh>
    <phoneticPr fontId="2"/>
  </si>
  <si>
    <t>ノリユキ</t>
    <phoneticPr fontId="2"/>
  </si>
  <si>
    <t>0045</t>
    <phoneticPr fontId="2"/>
  </si>
  <si>
    <t>ハネダ</t>
    <phoneticPr fontId="2"/>
  </si>
  <si>
    <t>カワナ</t>
    <phoneticPr fontId="2"/>
  </si>
  <si>
    <t>アユリ</t>
    <phoneticPr fontId="2"/>
  </si>
  <si>
    <t>川名</t>
    <rPh sb="0" eb="2">
      <t>カワナ</t>
    </rPh>
    <phoneticPr fontId="2"/>
  </si>
  <si>
    <t>歩莉</t>
    <rPh sb="0" eb="2">
      <t>アユミリ</t>
    </rPh>
    <phoneticPr fontId="2"/>
  </si>
  <si>
    <t>豊房小学校</t>
    <rPh sb="0" eb="2">
      <t>トヨフサ</t>
    </rPh>
    <rPh sb="2" eb="5">
      <t>ショウガッコウ</t>
    </rPh>
    <phoneticPr fontId="2"/>
  </si>
  <si>
    <t>新人戦県大会は目標ベスト８！
声と気持ちでボールをつないで勝てるチームを目指します。
見ている人に感動を与えられるようなプレーができたら最高です。</t>
    <rPh sb="0" eb="3">
      <t>シンジンセン</t>
    </rPh>
    <rPh sb="3" eb="4">
      <t>ケン</t>
    </rPh>
    <rPh sb="4" eb="6">
      <t>タイカイ</t>
    </rPh>
    <rPh sb="7" eb="9">
      <t>モクヒョウ</t>
    </rPh>
    <rPh sb="15" eb="16">
      <t>コエ</t>
    </rPh>
    <rPh sb="17" eb="19">
      <t>キモ</t>
    </rPh>
    <rPh sb="29" eb="30">
      <t>カ</t>
    </rPh>
    <rPh sb="36" eb="38">
      <t>メザ</t>
    </rPh>
    <rPh sb="43" eb="44">
      <t>ミ</t>
    </rPh>
    <rPh sb="47" eb="48">
      <t>ヒト</t>
    </rPh>
    <rPh sb="49" eb="51">
      <t>カンドウ</t>
    </rPh>
    <rPh sb="52" eb="53">
      <t>アタ</t>
    </rPh>
    <rPh sb="68" eb="70">
      <t>サイコウ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</si>
</sst>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3" t="s">
        <v>189</v>
      </c>
      <c r="B2" s="224"/>
      <c r="C2" s="225" t="s">
        <v>211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230" t="s">
        <v>200</v>
      </c>
      <c r="D3" s="231"/>
      <c r="E3" s="231"/>
      <c r="F3" s="231"/>
      <c r="G3" s="231"/>
      <c r="H3" s="231"/>
      <c r="I3" s="232"/>
      <c r="J3" s="83" t="s">
        <v>159</v>
      </c>
      <c r="K3" s="84"/>
      <c r="L3" s="84"/>
      <c r="M3" s="84"/>
      <c r="N3" s="84"/>
      <c r="O3" s="85"/>
      <c r="P3" s="220" t="s">
        <v>208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 t="s">
        <v>182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431754556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0">
        <v>23011</v>
      </c>
      <c r="K5" s="150"/>
      <c r="L5" s="150"/>
      <c r="M5" s="150"/>
      <c r="N5" s="150"/>
      <c r="O5" s="150"/>
      <c r="P5" s="210" t="s">
        <v>209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210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2" t="s">
        <v>175</v>
      </c>
      <c r="D6" s="243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>
      <c r="A7" s="99"/>
      <c r="B7" s="100"/>
      <c r="C7" s="139" t="s">
        <v>220</v>
      </c>
      <c r="D7" s="140"/>
      <c r="E7" s="110" t="s">
        <v>221</v>
      </c>
      <c r="F7" s="111"/>
      <c r="G7" s="92">
        <v>506198732</v>
      </c>
      <c r="H7" s="92"/>
      <c r="I7" s="92"/>
      <c r="J7" s="92">
        <v>15959</v>
      </c>
      <c r="K7" s="92"/>
      <c r="L7" s="92"/>
      <c r="M7" s="92"/>
      <c r="N7" s="92"/>
      <c r="O7" s="92"/>
      <c r="P7" s="89" t="s">
        <v>72</v>
      </c>
      <c r="Q7" s="90"/>
      <c r="R7" s="108" t="s">
        <v>224</v>
      </c>
      <c r="S7" s="108"/>
      <c r="T7" s="108"/>
      <c r="U7" s="108"/>
      <c r="V7" s="50" t="s">
        <v>73</v>
      </c>
      <c r="W7" s="107" t="s">
        <v>225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5" t="s">
        <v>234</v>
      </c>
      <c r="AM7" s="155"/>
      <c r="AN7" s="155"/>
      <c r="AO7" s="155"/>
      <c r="AP7" s="155"/>
      <c r="AQ7" s="155"/>
      <c r="AR7" s="155"/>
      <c r="AS7" s="59" t="s">
        <v>75</v>
      </c>
      <c r="AT7" s="269">
        <v>64</v>
      </c>
    </row>
    <row r="8" spans="1:51" ht="18" customHeight="1">
      <c r="A8" s="99"/>
      <c r="B8" s="100"/>
      <c r="C8" s="142" t="s">
        <v>222</v>
      </c>
      <c r="D8" s="143"/>
      <c r="E8" s="144" t="s">
        <v>223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56" t="s">
        <v>226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8" t="s">
        <v>235</v>
      </c>
      <c r="AL8" s="159"/>
      <c r="AM8" s="159"/>
      <c r="AN8" s="159"/>
      <c r="AO8" s="60" t="s">
        <v>76</v>
      </c>
      <c r="AP8" s="159" t="s">
        <v>236</v>
      </c>
      <c r="AQ8" s="159"/>
      <c r="AR8" s="159"/>
      <c r="AS8" s="160"/>
      <c r="AT8" s="269"/>
    </row>
    <row r="9" spans="1:51" ht="14.45" customHeight="1">
      <c r="A9" s="99" t="s">
        <v>150</v>
      </c>
      <c r="B9" s="100"/>
      <c r="C9" s="139" t="s">
        <v>203</v>
      </c>
      <c r="D9" s="140"/>
      <c r="E9" s="110" t="s">
        <v>228</v>
      </c>
      <c r="F9" s="111"/>
      <c r="G9" s="92">
        <v>511380019</v>
      </c>
      <c r="H9" s="92"/>
      <c r="I9" s="92"/>
      <c r="J9" s="92">
        <v>26981</v>
      </c>
      <c r="K9" s="92"/>
      <c r="L9" s="92"/>
      <c r="M9" s="92">
        <v>398739</v>
      </c>
      <c r="N9" s="92"/>
      <c r="O9" s="92"/>
      <c r="P9" s="89" t="s">
        <v>72</v>
      </c>
      <c r="Q9" s="90"/>
      <c r="R9" s="108" t="s">
        <v>231</v>
      </c>
      <c r="S9" s="108"/>
      <c r="T9" s="108"/>
      <c r="U9" s="108"/>
      <c r="V9" s="50" t="s">
        <v>73</v>
      </c>
      <c r="W9" s="107" t="s">
        <v>274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5" t="s">
        <v>234</v>
      </c>
      <c r="AM9" s="155"/>
      <c r="AN9" s="155"/>
      <c r="AO9" s="155"/>
      <c r="AP9" s="155"/>
      <c r="AQ9" s="155"/>
      <c r="AR9" s="155"/>
      <c r="AS9" s="59" t="s">
        <v>194</v>
      </c>
      <c r="AT9" s="270">
        <v>48</v>
      </c>
    </row>
    <row r="10" spans="1:51" ht="18" customHeight="1">
      <c r="A10" s="99"/>
      <c r="B10" s="100"/>
      <c r="C10" s="142" t="s">
        <v>201</v>
      </c>
      <c r="D10" s="143"/>
      <c r="E10" s="144" t="s">
        <v>202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56" t="s">
        <v>214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217"/>
      <c r="AK10" s="158" t="s">
        <v>216</v>
      </c>
      <c r="AL10" s="159"/>
      <c r="AM10" s="159"/>
      <c r="AN10" s="159"/>
      <c r="AO10" s="60" t="s">
        <v>195</v>
      </c>
      <c r="AP10" s="159" t="s">
        <v>239</v>
      </c>
      <c r="AQ10" s="159"/>
      <c r="AR10" s="159"/>
      <c r="AS10" s="160"/>
      <c r="AT10" s="270"/>
    </row>
    <row r="11" spans="1:51" ht="14.45" customHeight="1">
      <c r="A11" s="99" t="s">
        <v>151</v>
      </c>
      <c r="B11" s="100"/>
      <c r="C11" s="139" t="s">
        <v>241</v>
      </c>
      <c r="D11" s="140"/>
      <c r="E11" s="110" t="s">
        <v>273</v>
      </c>
      <c r="F11" s="111"/>
      <c r="G11" s="92">
        <v>512500393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240</v>
      </c>
      <c r="S11" s="108"/>
      <c r="T11" s="108"/>
      <c r="U11" s="108"/>
      <c r="V11" s="50" t="s">
        <v>73</v>
      </c>
      <c r="W11" s="107" t="s">
        <v>232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5" t="s">
        <v>234</v>
      </c>
      <c r="AM11" s="155"/>
      <c r="AN11" s="155"/>
      <c r="AO11" s="155"/>
      <c r="AP11" s="155"/>
      <c r="AQ11" s="155"/>
      <c r="AR11" s="155"/>
      <c r="AS11" s="59" t="s">
        <v>194</v>
      </c>
      <c r="AT11" s="270">
        <v>45</v>
      </c>
    </row>
    <row r="12" spans="1:51" ht="18" customHeight="1">
      <c r="A12" s="99"/>
      <c r="B12" s="100"/>
      <c r="C12" s="142" t="s">
        <v>206</v>
      </c>
      <c r="D12" s="143"/>
      <c r="E12" s="144" t="s">
        <v>227</v>
      </c>
      <c r="F12" s="145"/>
      <c r="G12" s="92"/>
      <c r="H12" s="92"/>
      <c r="I12" s="92"/>
      <c r="J12" s="92"/>
      <c r="K12" s="92"/>
      <c r="L12" s="92"/>
      <c r="M12" s="92"/>
      <c r="N12" s="92"/>
      <c r="O12" s="92"/>
      <c r="P12" s="156" t="s">
        <v>233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217"/>
      <c r="AK12" s="158" t="s">
        <v>237</v>
      </c>
      <c r="AL12" s="159"/>
      <c r="AM12" s="159"/>
      <c r="AN12" s="159"/>
      <c r="AO12" s="60" t="s">
        <v>195</v>
      </c>
      <c r="AP12" s="159" t="s">
        <v>238</v>
      </c>
      <c r="AQ12" s="159"/>
      <c r="AR12" s="159"/>
      <c r="AS12" s="160"/>
      <c r="AT12" s="270"/>
    </row>
    <row r="13" spans="1:51" ht="15" customHeight="1">
      <c r="A13" s="99" t="s">
        <v>152</v>
      </c>
      <c r="B13" s="100"/>
      <c r="C13" s="139" t="s">
        <v>229</v>
      </c>
      <c r="D13" s="140"/>
      <c r="E13" s="110" t="s">
        <v>230</v>
      </c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1"/>
    </row>
    <row r="14" spans="1:51" ht="18" customHeight="1">
      <c r="A14" s="99"/>
      <c r="B14" s="100"/>
      <c r="C14" s="142" t="s">
        <v>222</v>
      </c>
      <c r="D14" s="143"/>
      <c r="E14" s="144" t="s">
        <v>223</v>
      </c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1"/>
    </row>
    <row r="15" spans="1:51" ht="15" customHeight="1">
      <c r="A15" s="149" t="s">
        <v>166</v>
      </c>
      <c r="B15" s="100"/>
      <c r="C15" s="139" t="s">
        <v>203</v>
      </c>
      <c r="D15" s="140"/>
      <c r="E15" s="110" t="s">
        <v>204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9" t="s">
        <v>72</v>
      </c>
      <c r="Q15" s="90"/>
      <c r="R15" s="108" t="s">
        <v>212</v>
      </c>
      <c r="S15" s="108"/>
      <c r="T15" s="108"/>
      <c r="U15" s="108"/>
      <c r="V15" s="49" t="s">
        <v>73</v>
      </c>
      <c r="W15" s="107" t="s">
        <v>213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5" t="s">
        <v>215</v>
      </c>
      <c r="AM15" s="155"/>
      <c r="AN15" s="155"/>
      <c r="AO15" s="155"/>
      <c r="AP15" s="155"/>
      <c r="AQ15" s="155"/>
      <c r="AR15" s="155"/>
      <c r="AS15" s="59" t="s">
        <v>194</v>
      </c>
      <c r="AT15" s="270"/>
    </row>
    <row r="16" spans="1:51" ht="18" customHeight="1">
      <c r="A16" s="99"/>
      <c r="B16" s="100"/>
      <c r="C16" s="142" t="s">
        <v>201</v>
      </c>
      <c r="D16" s="143"/>
      <c r="E16" s="144" t="s">
        <v>202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56" t="s">
        <v>214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217"/>
      <c r="AK16" s="158" t="s">
        <v>216</v>
      </c>
      <c r="AL16" s="159"/>
      <c r="AM16" s="159"/>
      <c r="AN16" s="159"/>
      <c r="AO16" s="60" t="s">
        <v>195</v>
      </c>
      <c r="AP16" s="159" t="s">
        <v>217</v>
      </c>
      <c r="AQ16" s="159"/>
      <c r="AR16" s="159"/>
      <c r="AS16" s="160"/>
      <c r="AT16" s="270"/>
    </row>
    <row r="17" spans="1:46">
      <c r="A17" s="99" t="s">
        <v>6</v>
      </c>
      <c r="B17" s="100"/>
      <c r="C17" s="169" t="str">
        <f>IF(P16="","",P16)</f>
        <v>館山市北条291-2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0470-23-4031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5334</v>
      </c>
      <c r="F21" s="78"/>
      <c r="G21" s="78">
        <v>3979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198</v>
      </c>
      <c r="B23" s="146" t="s">
        <v>154</v>
      </c>
      <c r="C23" s="170" t="s">
        <v>173</v>
      </c>
      <c r="D23" s="171"/>
      <c r="E23" s="172" t="s">
        <v>174</v>
      </c>
      <c r="F23" s="173"/>
      <c r="G23" s="146" t="s">
        <v>155</v>
      </c>
      <c r="H23" s="146"/>
      <c r="I23" s="146" t="s">
        <v>156</v>
      </c>
      <c r="J23" s="146"/>
      <c r="K23" s="146"/>
      <c r="L23" s="146"/>
      <c r="M23" s="146" t="s">
        <v>157</v>
      </c>
      <c r="N23" s="146"/>
      <c r="O23" s="146"/>
      <c r="P23" s="239" t="s">
        <v>167</v>
      </c>
      <c r="Q23" s="146"/>
      <c r="R23" s="146"/>
      <c r="S23" s="146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1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68" t="s">
        <v>205</v>
      </c>
      <c r="C25" s="151" t="s">
        <v>242</v>
      </c>
      <c r="D25" s="152"/>
      <c r="E25" s="153" t="s">
        <v>243</v>
      </c>
      <c r="F25" s="154"/>
      <c r="G25" s="121">
        <v>5</v>
      </c>
      <c r="H25" s="117"/>
      <c r="I25" s="115" t="s">
        <v>207</v>
      </c>
      <c r="J25" s="130"/>
      <c r="K25" s="130"/>
      <c r="L25" s="131"/>
      <c r="M25" s="121">
        <v>518817350</v>
      </c>
      <c r="N25" s="116"/>
      <c r="O25" s="117"/>
      <c r="P25" s="121">
        <v>158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61" t="s">
        <v>244</v>
      </c>
      <c r="D26" s="162"/>
      <c r="E26" s="163" t="s">
        <v>245</v>
      </c>
      <c r="F26" s="164"/>
      <c r="G26" s="118"/>
      <c r="H26" s="120"/>
      <c r="I26" s="132"/>
      <c r="J26" s="133"/>
      <c r="K26" s="133"/>
      <c r="L26" s="134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51" t="s">
        <v>246</v>
      </c>
      <c r="D27" s="152"/>
      <c r="E27" s="153" t="s">
        <v>247</v>
      </c>
      <c r="F27" s="154"/>
      <c r="G27" s="121">
        <v>5</v>
      </c>
      <c r="H27" s="117"/>
      <c r="I27" s="115" t="s">
        <v>207</v>
      </c>
      <c r="J27" s="130"/>
      <c r="K27" s="130"/>
      <c r="L27" s="131"/>
      <c r="M27" s="121">
        <v>515959358</v>
      </c>
      <c r="N27" s="116"/>
      <c r="O27" s="117"/>
      <c r="P27" s="121">
        <v>157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61" t="s">
        <v>248</v>
      </c>
      <c r="D28" s="162"/>
      <c r="E28" s="163" t="s">
        <v>249</v>
      </c>
      <c r="F28" s="164"/>
      <c r="G28" s="118"/>
      <c r="H28" s="120"/>
      <c r="I28" s="132"/>
      <c r="J28" s="133"/>
      <c r="K28" s="133"/>
      <c r="L28" s="134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51" t="s">
        <v>250</v>
      </c>
      <c r="D29" s="152"/>
      <c r="E29" s="153" t="s">
        <v>251</v>
      </c>
      <c r="F29" s="154"/>
      <c r="G29" s="121">
        <v>5</v>
      </c>
      <c r="H29" s="117"/>
      <c r="I29" s="115" t="s">
        <v>207</v>
      </c>
      <c r="J29" s="130"/>
      <c r="K29" s="130"/>
      <c r="L29" s="131"/>
      <c r="M29" s="121">
        <v>516948303</v>
      </c>
      <c r="N29" s="116"/>
      <c r="O29" s="117"/>
      <c r="P29" s="121">
        <v>150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61" t="s">
        <v>252</v>
      </c>
      <c r="D30" s="162"/>
      <c r="E30" s="163" t="s">
        <v>253</v>
      </c>
      <c r="F30" s="164"/>
      <c r="G30" s="118"/>
      <c r="H30" s="120"/>
      <c r="I30" s="132"/>
      <c r="J30" s="133"/>
      <c r="K30" s="133"/>
      <c r="L30" s="134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51" t="s">
        <v>254</v>
      </c>
      <c r="D31" s="152"/>
      <c r="E31" s="153" t="s">
        <v>255</v>
      </c>
      <c r="F31" s="154"/>
      <c r="G31" s="121">
        <v>5</v>
      </c>
      <c r="H31" s="117"/>
      <c r="I31" s="115" t="s">
        <v>207</v>
      </c>
      <c r="J31" s="130"/>
      <c r="K31" s="130"/>
      <c r="L31" s="131"/>
      <c r="M31" s="121">
        <v>514603717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61" t="s">
        <v>218</v>
      </c>
      <c r="D32" s="162"/>
      <c r="E32" s="163" t="s">
        <v>219</v>
      </c>
      <c r="F32" s="164"/>
      <c r="G32" s="118"/>
      <c r="H32" s="120"/>
      <c r="I32" s="132"/>
      <c r="J32" s="133"/>
      <c r="K32" s="133"/>
      <c r="L32" s="134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51" t="s">
        <v>256</v>
      </c>
      <c r="D33" s="152"/>
      <c r="E33" s="153" t="s">
        <v>257</v>
      </c>
      <c r="F33" s="154"/>
      <c r="G33" s="121">
        <v>5</v>
      </c>
      <c r="H33" s="117"/>
      <c r="I33" s="115" t="s">
        <v>207</v>
      </c>
      <c r="J33" s="116"/>
      <c r="K33" s="116"/>
      <c r="L33" s="117"/>
      <c r="M33" s="121">
        <v>515959365</v>
      </c>
      <c r="N33" s="116"/>
      <c r="O33" s="117"/>
      <c r="P33" s="121">
        <v>140</v>
      </c>
      <c r="Q33" s="116"/>
      <c r="R33" s="116"/>
      <c r="S33" s="116"/>
      <c r="T33" s="122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61" t="s">
        <v>258</v>
      </c>
      <c r="D34" s="162"/>
      <c r="E34" s="163" t="s">
        <v>259</v>
      </c>
      <c r="F34" s="164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39" t="s">
        <v>268</v>
      </c>
      <c r="D35" s="140"/>
      <c r="E35" s="110" t="s">
        <v>269</v>
      </c>
      <c r="F35" s="111"/>
      <c r="G35" s="121">
        <v>5</v>
      </c>
      <c r="H35" s="117"/>
      <c r="I35" s="115" t="s">
        <v>270</v>
      </c>
      <c r="J35" s="116"/>
      <c r="K35" s="116"/>
      <c r="L35" s="117"/>
      <c r="M35" s="121">
        <v>514703214</v>
      </c>
      <c r="N35" s="116"/>
      <c r="O35" s="117"/>
      <c r="P35" s="121">
        <v>138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42" t="s">
        <v>266</v>
      </c>
      <c r="D36" s="143"/>
      <c r="E36" s="144" t="s">
        <v>267</v>
      </c>
      <c r="F36" s="145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39" t="s">
        <v>260</v>
      </c>
      <c r="D37" s="140"/>
      <c r="E37" s="110" t="s">
        <v>261</v>
      </c>
      <c r="F37" s="111"/>
      <c r="G37" s="121">
        <v>5</v>
      </c>
      <c r="H37" s="117"/>
      <c r="I37" s="115" t="s">
        <v>207</v>
      </c>
      <c r="J37" s="116"/>
      <c r="K37" s="116"/>
      <c r="L37" s="117"/>
      <c r="M37" s="121">
        <v>516948299</v>
      </c>
      <c r="N37" s="116"/>
      <c r="O37" s="117"/>
      <c r="P37" s="121">
        <v>136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2" t="s">
        <v>271</v>
      </c>
      <c r="D38" s="143"/>
      <c r="E38" s="144" t="s">
        <v>272</v>
      </c>
      <c r="F38" s="145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39" t="s">
        <v>275</v>
      </c>
      <c r="D39" s="140"/>
      <c r="E39" s="110" t="s">
        <v>262</v>
      </c>
      <c r="F39" s="111"/>
      <c r="G39" s="121">
        <v>4</v>
      </c>
      <c r="H39" s="117"/>
      <c r="I39" s="115" t="s">
        <v>265</v>
      </c>
      <c r="J39" s="116"/>
      <c r="K39" s="116"/>
      <c r="L39" s="117"/>
      <c r="M39" s="121">
        <v>514703214</v>
      </c>
      <c r="N39" s="116"/>
      <c r="O39" s="117"/>
      <c r="P39" s="121">
        <v>137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2" t="s">
        <v>263</v>
      </c>
      <c r="D40" s="143"/>
      <c r="E40" s="144" t="s">
        <v>264</v>
      </c>
      <c r="F40" s="145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39" t="s">
        <v>276</v>
      </c>
      <c r="D41" s="140"/>
      <c r="E41" s="110" t="s">
        <v>277</v>
      </c>
      <c r="F41" s="111"/>
      <c r="G41" s="121">
        <v>5</v>
      </c>
      <c r="H41" s="117"/>
      <c r="I41" s="115" t="s">
        <v>280</v>
      </c>
      <c r="J41" s="116"/>
      <c r="K41" s="116"/>
      <c r="L41" s="117"/>
      <c r="M41" s="121">
        <v>519898204</v>
      </c>
      <c r="N41" s="116"/>
      <c r="O41" s="117"/>
      <c r="P41" s="121">
        <v>135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2" t="s">
        <v>278</v>
      </c>
      <c r="D42" s="143"/>
      <c r="E42" s="144" t="s">
        <v>279</v>
      </c>
      <c r="F42" s="145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/>
      <c r="C43" s="139"/>
      <c r="D43" s="140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2"/>
      <c r="D44" s="143"/>
      <c r="E44" s="144"/>
      <c r="F44" s="145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/>
      <c r="C45" s="139"/>
      <c r="D45" s="140"/>
      <c r="E45" s="110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2"/>
      <c r="D46" s="143"/>
      <c r="E46" s="144"/>
      <c r="F46" s="145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/>
      <c r="C47" s="139"/>
      <c r="D47" s="140"/>
      <c r="E47" s="110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1"/>
      <c r="F48" s="192"/>
      <c r="G48" s="184"/>
      <c r="H48" s="185"/>
      <c r="I48" s="184"/>
      <c r="J48" s="186"/>
      <c r="K48" s="186"/>
      <c r="L48" s="185"/>
      <c r="M48" s="184"/>
      <c r="N48" s="186"/>
      <c r="O48" s="185"/>
      <c r="P48" s="184"/>
      <c r="Q48" s="186"/>
      <c r="R48" s="186"/>
      <c r="S48" s="186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281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2">
        <f>LEN(A55)</f>
        <v>73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>
      <c r="A2" s="275" t="s">
        <v>0</v>
      </c>
      <c r="B2" s="275"/>
      <c r="C2" s="278" t="str">
        <f>IF(入力!C3="","",入力!C3)</f>
        <v>館山スターズ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79">
        <f>IF(入力!C4="","",IF(入力!C5="",入力!C4,入力!C4&amp;"　　"&amp;入力!C5))</f>
        <v>431754556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荒井　恭一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506198732</v>
      </c>
      <c r="H7" s="277"/>
      <c r="I7" s="277"/>
      <c r="J7" s="277">
        <f>IF(入力!J7="","",入力!J7)</f>
        <v>15959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2</v>
      </c>
      <c r="B9" s="275"/>
      <c r="C9" s="287" t="str">
        <f>IF(入力!C10="","",入力!C10&amp;"　"&amp;入力!E10)</f>
        <v>宮内　広太郎</v>
      </c>
      <c r="D9" s="288"/>
      <c r="E9" s="288"/>
      <c r="F9" s="288"/>
      <c r="G9" s="277">
        <f>IF(入力!G9="","",入力!G9)</f>
        <v>511380019</v>
      </c>
      <c r="H9" s="277"/>
      <c r="I9" s="277"/>
      <c r="J9" s="277">
        <f>IF(入力!J9="","",入力!J9)</f>
        <v>26981</v>
      </c>
      <c r="K9" s="277"/>
      <c r="L9" s="277"/>
      <c r="M9" s="277">
        <f>IF(入力!M9="","",入力!M9)</f>
        <v>398739</v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3</v>
      </c>
      <c r="B11" s="275"/>
      <c r="C11" s="287" t="str">
        <f>IF(入力!C12="","",入力!C12&amp;"　"&amp;入力!E12)</f>
        <v>小泉　宣之</v>
      </c>
      <c r="D11" s="288"/>
      <c r="E11" s="288"/>
      <c r="F11" s="288"/>
      <c r="G11" s="277">
        <f>IF(入力!G11="","",入力!G11)</f>
        <v>512500393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荒井　恭一</v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宮内　広太郎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5" t="s">
        <v>6</v>
      </c>
      <c r="B17" s="275"/>
      <c r="C17" s="278" t="str">
        <f>IF(入力!C17="","",入力!C17&amp;"　"&amp;入力!E17)</f>
        <v>館山市北条291-2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0470-23-4031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90－5334－3979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石鍋　友梨香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北条小学校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518817350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杉村　紗羽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北条小学校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515959358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鷲見　陽香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北条小学校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516948303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内堀　美宏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北条小学校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514603717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判澤　七海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北条小学校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515959365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林　心優</v>
      </c>
      <c r="D35" s="288"/>
      <c r="E35" s="288"/>
      <c r="F35" s="288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白浜小学校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514703214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髙橋　栞那</v>
      </c>
      <c r="D37" s="288"/>
      <c r="E37" s="288"/>
      <c r="F37" s="288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北条小学校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516948299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羽田　実央</v>
      </c>
      <c r="D39" s="288"/>
      <c r="E39" s="288"/>
      <c r="F39" s="288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館野小学校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514703214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川名　歩莉</v>
      </c>
      <c r="D41" s="288"/>
      <c r="E41" s="288"/>
      <c r="F41" s="288"/>
      <c r="G41" s="275">
        <f>IF(入力!G41="","",入力!G41)</f>
        <v>5</v>
      </c>
      <c r="H41" s="275" t="str">
        <f>IF(入力!H41="","",入力!H41)</f>
        <v/>
      </c>
      <c r="I41" s="275" t="str">
        <f>IF(入力!I41="","",入力!I41)</f>
        <v>豊房小学校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519898204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F38" sqref="F38:P3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2" t="s">
        <v>32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8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1" t="s">
        <v>37</v>
      </c>
      <c r="D16" s="326"/>
      <c r="E16" s="326"/>
      <c r="F16" s="326"/>
      <c r="G16" s="327"/>
      <c r="H16" s="350" t="s">
        <v>66</v>
      </c>
      <c r="I16" s="351"/>
      <c r="J16" s="351"/>
      <c r="K16" s="326" t="str">
        <f>IF(入力!C2="","",入力!C2)</f>
        <v>タテヤマスターズ</v>
      </c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7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7" t="s">
        <v>38</v>
      </c>
      <c r="AK16" s="318"/>
      <c r="AL16" s="318"/>
      <c r="AM16" s="319"/>
      <c r="AN16" s="344" t="str">
        <f>IF(入力!P3="","",入力!P3)</f>
        <v>館山市</v>
      </c>
      <c r="AO16" s="345"/>
      <c r="AP16" s="345"/>
      <c r="AQ16" s="345"/>
      <c r="AR16" s="345"/>
      <c r="AS16" s="345"/>
      <c r="AT16" s="318" t="s">
        <v>68</v>
      </c>
      <c r="AU16" s="319"/>
      <c r="AV16" s="325" t="s">
        <v>39</v>
      </c>
      <c r="AW16" s="326"/>
      <c r="AX16" s="326"/>
      <c r="AY16" s="327"/>
      <c r="AZ16" s="332" t="str">
        <f>IF(入力!P5="","",入力!P5)</f>
        <v>内房</v>
      </c>
      <c r="BA16" s="333"/>
      <c r="BB16" s="333"/>
      <c r="BC16" s="333"/>
      <c r="BD16" s="333"/>
      <c r="BE16" s="333"/>
      <c r="BF16" s="384" t="s">
        <v>40</v>
      </c>
    </row>
    <row r="17" spans="3:58" ht="4.5" customHeight="1">
      <c r="C17" s="382"/>
      <c r="D17" s="329"/>
      <c r="E17" s="329"/>
      <c r="F17" s="329"/>
      <c r="G17" s="330"/>
      <c r="H17" s="342" t="str">
        <f>IF(入力!C3="","",入力!C3)</f>
        <v>館山スターズ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38" t="str">
        <f>IF(入力!J3="","","("&amp;入力!J3&amp;")")</f>
        <v>(女子)</v>
      </c>
      <c r="V17" s="338"/>
      <c r="W17" s="338"/>
      <c r="X17" s="339"/>
      <c r="Y17" s="366">
        <f>IF(入力!C4="","",入力!C4)</f>
        <v>431754556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20"/>
      <c r="AK17" s="321"/>
      <c r="AL17" s="321"/>
      <c r="AM17" s="322"/>
      <c r="AN17" s="346"/>
      <c r="AO17" s="347"/>
      <c r="AP17" s="347"/>
      <c r="AQ17" s="347"/>
      <c r="AR17" s="347"/>
      <c r="AS17" s="347"/>
      <c r="AT17" s="321"/>
      <c r="AU17" s="322"/>
      <c r="AV17" s="328"/>
      <c r="AW17" s="329"/>
      <c r="AX17" s="329"/>
      <c r="AY17" s="330"/>
      <c r="AZ17" s="334"/>
      <c r="BA17" s="335"/>
      <c r="BB17" s="335"/>
      <c r="BC17" s="335"/>
      <c r="BD17" s="335"/>
      <c r="BE17" s="335"/>
      <c r="BF17" s="385"/>
    </row>
    <row r="18" spans="3:58" ht="16.5" customHeight="1">
      <c r="C18" s="383"/>
      <c r="D18" s="307"/>
      <c r="E18" s="307"/>
      <c r="F18" s="307"/>
      <c r="G18" s="331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40"/>
      <c r="V18" s="340"/>
      <c r="W18" s="340"/>
      <c r="X18" s="341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3"/>
      <c r="AK18" s="313"/>
      <c r="AL18" s="313"/>
      <c r="AM18" s="324"/>
      <c r="AN18" s="348"/>
      <c r="AO18" s="349"/>
      <c r="AP18" s="349"/>
      <c r="AQ18" s="349"/>
      <c r="AR18" s="349"/>
      <c r="AS18" s="349"/>
      <c r="AT18" s="313"/>
      <c r="AU18" s="324"/>
      <c r="AV18" s="308"/>
      <c r="AW18" s="307"/>
      <c r="AX18" s="307"/>
      <c r="AY18" s="331"/>
      <c r="AZ18" s="336" t="str">
        <f>IF(入力!AE5="","",入力!AE5)</f>
        <v>館山</v>
      </c>
      <c r="BA18" s="337"/>
      <c r="BB18" s="337"/>
      <c r="BC18" s="337"/>
      <c r="BD18" s="337"/>
      <c r="BE18" s="337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296" t="s">
        <v>42</v>
      </c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 t="s">
        <v>69</v>
      </c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 t="s">
        <v>70</v>
      </c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  <c r="BE19" s="296"/>
      <c r="BF19" s="316"/>
    </row>
    <row r="20" spans="3:58" ht="15" customHeight="1">
      <c r="C20" s="295" t="s">
        <v>43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4">
        <f>IF(入力!J7="","",入力!J7)</f>
        <v>15959</v>
      </c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>
        <f>IF(入力!J9="","",入力!J9)</f>
        <v>26981</v>
      </c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 t="str">
        <f>IF(入力!J11="","",入力!J11)</f>
        <v/>
      </c>
      <c r="AT20" s="294"/>
      <c r="AU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305"/>
    </row>
    <row r="21" spans="3:58" ht="15" customHeight="1">
      <c r="C21" s="295" t="s">
        <v>44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4" t="str">
        <f>IF(入力!M7="","",入力!M7)</f>
        <v/>
      </c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>
        <f>IF(入力!M9="","",入力!M9)</f>
        <v>398739</v>
      </c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 t="str">
        <f>IF(入力!M11="","",入力!M11)</f>
        <v/>
      </c>
      <c r="AT21" s="294"/>
      <c r="AU21" s="294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305"/>
    </row>
    <row r="22" spans="3:58" ht="12" customHeight="1">
      <c r="C22" s="389" t="s">
        <v>71</v>
      </c>
      <c r="D22" s="390"/>
      <c r="E22" s="390"/>
      <c r="F22" s="390"/>
      <c r="G22" s="391"/>
      <c r="H22" s="392" t="str">
        <f>IF(入力!C7="","",入力!C7&amp;"　"&amp;入力!E7)</f>
        <v>アライ　キョウイチ</v>
      </c>
      <c r="I22" s="297"/>
      <c r="J22" s="297"/>
      <c r="K22" s="297"/>
      <c r="L22" s="297"/>
      <c r="M22" s="297"/>
      <c r="N22" s="297"/>
      <c r="O22" s="297"/>
      <c r="P22" s="297"/>
      <c r="Q22" s="298"/>
      <c r="R22" s="306" t="s">
        <v>45</v>
      </c>
      <c r="S22" s="297"/>
      <c r="T22" s="299">
        <f>IF(入力!AT7="","",入力!AT7)</f>
        <v>64</v>
      </c>
      <c r="U22" s="300"/>
      <c r="V22" s="301"/>
      <c r="W22" s="306" t="s">
        <v>46</v>
      </c>
      <c r="X22" s="306"/>
      <c r="Y22" s="306"/>
      <c r="Z22" s="14" t="s">
        <v>72</v>
      </c>
      <c r="AA22" s="15"/>
      <c r="AB22" s="297" t="str">
        <f>IF(入力!R7="","",入力!R7)</f>
        <v>295</v>
      </c>
      <c r="AC22" s="297"/>
      <c r="AD22" s="297"/>
      <c r="AE22" s="297"/>
      <c r="AF22" s="16" t="s">
        <v>73</v>
      </c>
      <c r="AG22" s="297" t="str">
        <f>IF(入力!W7="","",入力!W7)</f>
        <v>0023</v>
      </c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8"/>
      <c r="AU22" s="306" t="s">
        <v>47</v>
      </c>
      <c r="AV22" s="297"/>
      <c r="AW22" s="297"/>
      <c r="AX22" s="17" t="s">
        <v>74</v>
      </c>
      <c r="AY22" s="297" t="str">
        <f>IF(入力!AL7="","",入力!AL7)</f>
        <v>0470</v>
      </c>
      <c r="AZ22" s="297"/>
      <c r="BA22" s="297"/>
      <c r="BB22" s="297"/>
      <c r="BC22" s="297"/>
      <c r="BD22" s="297"/>
      <c r="BE22" s="297"/>
      <c r="BF22" s="18" t="s">
        <v>75</v>
      </c>
    </row>
    <row r="23" spans="3:58" ht="19.5" customHeight="1">
      <c r="C23" s="383" t="s">
        <v>48</v>
      </c>
      <c r="D23" s="307"/>
      <c r="E23" s="307"/>
      <c r="F23" s="307"/>
      <c r="G23" s="331"/>
      <c r="H23" s="358" t="str">
        <f>IF(入力!C8="","",入力!C8&amp;"　"&amp;入力!E8)</f>
        <v>荒井　恭一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7"/>
      <c r="S23" s="307"/>
      <c r="T23" s="302"/>
      <c r="U23" s="303"/>
      <c r="V23" s="304"/>
      <c r="W23" s="313"/>
      <c r="X23" s="313"/>
      <c r="Y23" s="313"/>
      <c r="Z23" s="310" t="str">
        <f>IF(入力!P8="","",入力!P8)</f>
        <v>南房総市千倉町川口288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7"/>
      <c r="AV23" s="307"/>
      <c r="AW23" s="307"/>
      <c r="AX23" s="308" t="str">
        <f>IF(入力!AK8="","",入力!AK8)</f>
        <v>43</v>
      </c>
      <c r="AY23" s="307"/>
      <c r="AZ23" s="307"/>
      <c r="BA23" s="307"/>
      <c r="BB23" s="19" t="s">
        <v>76</v>
      </c>
      <c r="BC23" s="307" t="str">
        <f>IF(入力!AP8="","",入力!AP8)</f>
        <v>1718</v>
      </c>
      <c r="BD23" s="307"/>
      <c r="BE23" s="307"/>
      <c r="BF23" s="309"/>
    </row>
    <row r="24" spans="3:58" ht="12" customHeight="1">
      <c r="C24" s="389" t="s">
        <v>77</v>
      </c>
      <c r="D24" s="390"/>
      <c r="E24" s="390"/>
      <c r="F24" s="390"/>
      <c r="G24" s="391"/>
      <c r="H24" s="392" t="str">
        <f>IF(入力!C9="","",入力!C9&amp;"　"&amp;入力!E9)</f>
        <v>ミヤウチ　コウタロウ</v>
      </c>
      <c r="I24" s="297"/>
      <c r="J24" s="297"/>
      <c r="K24" s="297"/>
      <c r="L24" s="297"/>
      <c r="M24" s="297"/>
      <c r="N24" s="297"/>
      <c r="O24" s="297"/>
      <c r="P24" s="297"/>
      <c r="Q24" s="298"/>
      <c r="R24" s="306" t="s">
        <v>45</v>
      </c>
      <c r="S24" s="297"/>
      <c r="T24" s="299">
        <f>IF(入力!AT9="","",入力!AT9)</f>
        <v>48</v>
      </c>
      <c r="U24" s="300"/>
      <c r="V24" s="301"/>
      <c r="W24" s="306" t="s">
        <v>46</v>
      </c>
      <c r="X24" s="306"/>
      <c r="Y24" s="306"/>
      <c r="Z24" s="14" t="s">
        <v>72</v>
      </c>
      <c r="AA24" s="15"/>
      <c r="AB24" s="297" t="str">
        <f>IF(入力!R9="","",入力!R9)</f>
        <v>294</v>
      </c>
      <c r="AC24" s="297"/>
      <c r="AD24" s="297"/>
      <c r="AE24" s="297"/>
      <c r="AF24" s="16" t="s">
        <v>73</v>
      </c>
      <c r="AG24" s="297" t="str">
        <f>IF(入力!W9="","",入力!W9)</f>
        <v>0045</v>
      </c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8"/>
      <c r="AU24" s="306" t="s">
        <v>47</v>
      </c>
      <c r="AV24" s="297"/>
      <c r="AW24" s="297"/>
      <c r="AX24" s="17" t="s">
        <v>74</v>
      </c>
      <c r="AY24" s="297" t="str">
        <f>IF(入力!AL9="","",入力!AL9)</f>
        <v>0470</v>
      </c>
      <c r="AZ24" s="297"/>
      <c r="BA24" s="297"/>
      <c r="BB24" s="297"/>
      <c r="BC24" s="297"/>
      <c r="BD24" s="297"/>
      <c r="BE24" s="297"/>
      <c r="BF24" s="18" t="s">
        <v>75</v>
      </c>
    </row>
    <row r="25" spans="3:58" ht="19.5" customHeight="1">
      <c r="C25" s="383" t="s">
        <v>78</v>
      </c>
      <c r="D25" s="307"/>
      <c r="E25" s="307"/>
      <c r="F25" s="307"/>
      <c r="G25" s="331"/>
      <c r="H25" s="358" t="str">
        <f>IF(入力!C10="","",入力!C10&amp;"　"&amp;入力!E10)</f>
        <v>宮内　広太郎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7"/>
      <c r="S25" s="307"/>
      <c r="T25" s="302"/>
      <c r="U25" s="303"/>
      <c r="V25" s="304"/>
      <c r="W25" s="313"/>
      <c r="X25" s="313"/>
      <c r="Y25" s="313"/>
      <c r="Z25" s="310" t="str">
        <f>IF(入力!P10="","",入力!P10)</f>
        <v>館山市北条291-2</v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7"/>
      <c r="AV25" s="307"/>
      <c r="AW25" s="307"/>
      <c r="AX25" s="308" t="str">
        <f>IF(入力!AK10="","",入力!AK10)</f>
        <v>23</v>
      </c>
      <c r="AY25" s="307"/>
      <c r="AZ25" s="307"/>
      <c r="BA25" s="307"/>
      <c r="BB25" s="19" t="s">
        <v>76</v>
      </c>
      <c r="BC25" s="307" t="str">
        <f>IF(入力!AP10="","",入力!AP10)</f>
        <v>4031</v>
      </c>
      <c r="BD25" s="307"/>
      <c r="BE25" s="307"/>
      <c r="BF25" s="309"/>
    </row>
    <row r="26" spans="3:58" ht="12" customHeight="1">
      <c r="C26" s="389" t="s">
        <v>71</v>
      </c>
      <c r="D26" s="390"/>
      <c r="E26" s="390"/>
      <c r="F26" s="390"/>
      <c r="G26" s="391"/>
      <c r="H26" s="392" t="str">
        <f>IF(入力!C11="","",入力!C11&amp;"　"&amp;入力!E11)</f>
        <v>コイズミ　ノリユキ</v>
      </c>
      <c r="I26" s="297"/>
      <c r="J26" s="297"/>
      <c r="K26" s="297"/>
      <c r="L26" s="297"/>
      <c r="M26" s="297"/>
      <c r="N26" s="297"/>
      <c r="O26" s="297"/>
      <c r="P26" s="297"/>
      <c r="Q26" s="298"/>
      <c r="R26" s="306" t="s">
        <v>45</v>
      </c>
      <c r="S26" s="297"/>
      <c r="T26" s="299">
        <f>IF(入力!AT11="","",入力!AT11)</f>
        <v>45</v>
      </c>
      <c r="U26" s="300"/>
      <c r="V26" s="301"/>
      <c r="W26" s="306" t="s">
        <v>46</v>
      </c>
      <c r="X26" s="306"/>
      <c r="Y26" s="306"/>
      <c r="Z26" s="14" t="s">
        <v>72</v>
      </c>
      <c r="AA26" s="15"/>
      <c r="AB26" s="297" t="str">
        <f>IF(入力!R11="","",入力!R11)</f>
        <v>294</v>
      </c>
      <c r="AC26" s="297"/>
      <c r="AD26" s="297"/>
      <c r="AE26" s="297"/>
      <c r="AF26" s="16" t="s">
        <v>73</v>
      </c>
      <c r="AG26" s="297" t="str">
        <f>IF(入力!W11="","",入力!W11)</f>
        <v>0042</v>
      </c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8"/>
      <c r="AU26" s="306" t="s">
        <v>47</v>
      </c>
      <c r="AV26" s="297"/>
      <c r="AW26" s="297"/>
      <c r="AX26" s="17" t="s">
        <v>74</v>
      </c>
      <c r="AY26" s="297" t="str">
        <f>IF(入力!AL11="","",入力!AL11)</f>
        <v>0470</v>
      </c>
      <c r="AZ26" s="297"/>
      <c r="BA26" s="297"/>
      <c r="BB26" s="297"/>
      <c r="BC26" s="297"/>
      <c r="BD26" s="297"/>
      <c r="BE26" s="297"/>
      <c r="BF26" s="18" t="s">
        <v>75</v>
      </c>
    </row>
    <row r="27" spans="3:58" ht="19.5" customHeight="1">
      <c r="C27" s="383" t="s">
        <v>79</v>
      </c>
      <c r="D27" s="307"/>
      <c r="E27" s="307"/>
      <c r="F27" s="307"/>
      <c r="G27" s="331"/>
      <c r="H27" s="358" t="str">
        <f>IF(入力!C12="","",入力!C12&amp;"　"&amp;入力!E12)</f>
        <v>小泉　宣之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7"/>
      <c r="S27" s="307"/>
      <c r="T27" s="302"/>
      <c r="U27" s="303"/>
      <c r="V27" s="304"/>
      <c r="W27" s="313"/>
      <c r="X27" s="313"/>
      <c r="Y27" s="313"/>
      <c r="Z27" s="310" t="str">
        <f>IF(入力!P12="","",入力!P12)</f>
        <v>館山市上野原201-3</v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7"/>
      <c r="AV27" s="307"/>
      <c r="AW27" s="307"/>
      <c r="AX27" s="308" t="str">
        <f>IF(入力!AK12="","",入力!AK12)</f>
        <v>24</v>
      </c>
      <c r="AY27" s="307"/>
      <c r="AZ27" s="307"/>
      <c r="BA27" s="307"/>
      <c r="BB27" s="19" t="s">
        <v>76</v>
      </c>
      <c r="BC27" s="307" t="str">
        <f>IF(入力!AP12="","",入力!AP12)</f>
        <v>2021</v>
      </c>
      <c r="BD27" s="307"/>
      <c r="BE27" s="307"/>
      <c r="BF27" s="309"/>
    </row>
    <row r="28" spans="3:58" ht="12" customHeight="1">
      <c r="C28" s="389" t="s">
        <v>71</v>
      </c>
      <c r="D28" s="390"/>
      <c r="E28" s="390"/>
      <c r="F28" s="390"/>
      <c r="G28" s="391"/>
      <c r="H28" s="392" t="str">
        <f>IF(入力!C15="","",入力!C15&amp;"　"&amp;入力!E15)</f>
        <v>ミヤウチ　コウタロウ</v>
      </c>
      <c r="I28" s="297"/>
      <c r="J28" s="297"/>
      <c r="K28" s="297"/>
      <c r="L28" s="297"/>
      <c r="M28" s="297"/>
      <c r="N28" s="297"/>
      <c r="O28" s="297"/>
      <c r="P28" s="297"/>
      <c r="Q28" s="298"/>
      <c r="R28" s="306" t="s">
        <v>45</v>
      </c>
      <c r="S28" s="297"/>
      <c r="T28" s="299" t="str">
        <f>IF(入力!AT15="","",入力!AT15)</f>
        <v/>
      </c>
      <c r="U28" s="300"/>
      <c r="V28" s="301"/>
      <c r="W28" s="306" t="s">
        <v>46</v>
      </c>
      <c r="X28" s="306"/>
      <c r="Y28" s="306"/>
      <c r="Z28" s="14" t="s">
        <v>72</v>
      </c>
      <c r="AA28" s="15"/>
      <c r="AB28" s="297" t="str">
        <f>IF(入力!R15="","",入力!R15)</f>
        <v>294</v>
      </c>
      <c r="AC28" s="297"/>
      <c r="AD28" s="297"/>
      <c r="AE28" s="297"/>
      <c r="AF28" s="16" t="s">
        <v>73</v>
      </c>
      <c r="AG28" s="297" t="str">
        <f>IF(入力!W15="","",入力!W15)</f>
        <v>0045</v>
      </c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8"/>
      <c r="AU28" s="306" t="s">
        <v>47</v>
      </c>
      <c r="AV28" s="297"/>
      <c r="AW28" s="297"/>
      <c r="AX28" s="17" t="s">
        <v>74</v>
      </c>
      <c r="AY28" s="297" t="str">
        <f>IF(入力!AL15="","",入力!AL15)</f>
        <v>0470</v>
      </c>
      <c r="AZ28" s="297"/>
      <c r="BA28" s="297"/>
      <c r="BB28" s="297"/>
      <c r="BC28" s="297"/>
      <c r="BD28" s="297"/>
      <c r="BE28" s="297"/>
      <c r="BF28" s="18" t="s">
        <v>75</v>
      </c>
    </row>
    <row r="29" spans="3:58" ht="19.5" customHeight="1" thickBot="1">
      <c r="C29" s="386" t="s">
        <v>49</v>
      </c>
      <c r="D29" s="387"/>
      <c r="E29" s="387"/>
      <c r="F29" s="387"/>
      <c r="G29" s="388"/>
      <c r="H29" s="397" t="str">
        <f>IF(入力!C16="","",入力!C16&amp;"　"&amp;入力!E16)</f>
        <v>宮内　広太郎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87"/>
      <c r="S29" s="387"/>
      <c r="T29" s="394"/>
      <c r="U29" s="395"/>
      <c r="V29" s="396"/>
      <c r="W29" s="393"/>
      <c r="X29" s="393"/>
      <c r="Y29" s="393"/>
      <c r="Z29" s="410" t="str">
        <f>IF(入力!P16="","",入力!P16)</f>
        <v>館山市北条291-2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87"/>
      <c r="AV29" s="387"/>
      <c r="AW29" s="387"/>
      <c r="AX29" s="413" t="str">
        <f>IF(入力!AK16="","",入力!AK16)</f>
        <v>23</v>
      </c>
      <c r="AY29" s="387"/>
      <c r="AZ29" s="387"/>
      <c r="BA29" s="387"/>
      <c r="BB29" s="73" t="s">
        <v>76</v>
      </c>
      <c r="BC29" s="387" t="str">
        <f>IF(入力!AP16="","",入力!AP16)</f>
        <v>4031</v>
      </c>
      <c r="BD29" s="387"/>
      <c r="BE29" s="387"/>
      <c r="BF29" s="41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>
      <c r="C34" s="428" t="str">
        <f>IF(入力!B25="","",入力!B25)</f>
        <v>①</v>
      </c>
      <c r="D34" s="429"/>
      <c r="E34" s="430"/>
      <c r="F34" s="415" t="str">
        <f>IF(入力!C26="","",入力!C25&amp;"　"&amp;入力!E25&amp;"
"&amp;入力!C26&amp;"　"&amp;入力!E26)</f>
        <v>イシナベ　ユリカ
石鍋　友梨香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>
        <f>IF(入力!G25="","",入力!G25)</f>
        <v>5</v>
      </c>
      <c r="R34" s="403"/>
      <c r="S34" s="404"/>
      <c r="T34" s="421" t="str">
        <f>IF(入力!I25="","",入力!I25)</f>
        <v>北条小学校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518817350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158</v>
      </c>
      <c r="BA34" s="403"/>
      <c r="BB34" s="403"/>
      <c r="BC34" s="403"/>
      <c r="BD34" s="403"/>
      <c r="BE34" s="403"/>
      <c r="BF34" s="408"/>
    </row>
    <row r="35" spans="3:58" ht="15" customHeight="1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スギムラ　サワ
杉村　紗羽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>
        <f>IF(入力!G27="","",入力!G27)</f>
        <v>5</v>
      </c>
      <c r="R36" s="403"/>
      <c r="S36" s="404"/>
      <c r="T36" s="421" t="str">
        <f>IF(入力!I27="","",入力!I27)</f>
        <v>北条小学校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515959358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157</v>
      </c>
      <c r="BA36" s="403"/>
      <c r="BB36" s="403"/>
      <c r="BC36" s="403"/>
      <c r="BD36" s="403"/>
      <c r="BE36" s="403"/>
      <c r="BF36" s="408"/>
    </row>
    <row r="37" spans="3:58" ht="15" customHeight="1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ワシミ　ハルカ
鷲見　陽香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>
        <f>IF(入力!G29="","",入力!G29)</f>
        <v>5</v>
      </c>
      <c r="R38" s="403"/>
      <c r="S38" s="404"/>
      <c r="T38" s="421" t="str">
        <f>IF(入力!I29="","",入力!I29)</f>
        <v>北条小学校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516948303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150</v>
      </c>
      <c r="BA38" s="403"/>
      <c r="BB38" s="403"/>
      <c r="BC38" s="403"/>
      <c r="BD38" s="403"/>
      <c r="BE38" s="403"/>
      <c r="BF38" s="408"/>
    </row>
    <row r="39" spans="3:58" ht="15" customHeight="1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ウチボリ　ミヒロ
内堀　美宏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>
        <f>IF(入力!G31="","",入力!G31)</f>
        <v>5</v>
      </c>
      <c r="R40" s="403"/>
      <c r="S40" s="404"/>
      <c r="T40" s="421" t="str">
        <f>IF(入力!I31="","",入力!I31)</f>
        <v>北条小学校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514603717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145</v>
      </c>
      <c r="BA40" s="403"/>
      <c r="BB40" s="403"/>
      <c r="BC40" s="403"/>
      <c r="BD40" s="403"/>
      <c r="BE40" s="403"/>
      <c r="BF40" s="408"/>
    </row>
    <row r="41" spans="3:58" ht="15" customHeight="1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ハンザワ　ナナミ
判澤　七海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>
        <f>IF(入力!G33="","",入力!G33)</f>
        <v>5</v>
      </c>
      <c r="R42" s="403"/>
      <c r="S42" s="404"/>
      <c r="T42" s="421" t="str">
        <f>IF(入力!I33="","",入力!I33)</f>
        <v>北条小学校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515959365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140</v>
      </c>
      <c r="BA42" s="403"/>
      <c r="BB42" s="403"/>
      <c r="BC42" s="403"/>
      <c r="BD42" s="403"/>
      <c r="BE42" s="403"/>
      <c r="BF42" s="408"/>
    </row>
    <row r="43" spans="3:58" ht="15" customHeight="1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ハヤシ　ミユ
林　心優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>
        <f>IF(入力!G35="","",入力!G35)</f>
        <v>5</v>
      </c>
      <c r="R44" s="403"/>
      <c r="S44" s="404"/>
      <c r="T44" s="421" t="str">
        <f>IF(入力!I35="","",入力!I35)</f>
        <v>白浜小学校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514703214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138</v>
      </c>
      <c r="BA44" s="403"/>
      <c r="BB44" s="403"/>
      <c r="BC44" s="403"/>
      <c r="BD44" s="403"/>
      <c r="BE44" s="403"/>
      <c r="BF44" s="408"/>
    </row>
    <row r="45" spans="3:58" ht="15" customHeight="1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タカハシ　カンナ
髙橋　栞那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>
        <f>IF(入力!G37="","",入力!G37)</f>
        <v>5</v>
      </c>
      <c r="R46" s="403"/>
      <c r="S46" s="404"/>
      <c r="T46" s="421" t="str">
        <f>IF(入力!I37="","",入力!I37)</f>
        <v>北条小学校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516948299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136</v>
      </c>
      <c r="BA46" s="403"/>
      <c r="BB46" s="403"/>
      <c r="BC46" s="403"/>
      <c r="BD46" s="403"/>
      <c r="BE46" s="403"/>
      <c r="BF46" s="408"/>
    </row>
    <row r="47" spans="3:58" ht="15" customHeight="1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ハネダ　ミオ
羽田　実央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>
        <f>IF(入力!G39="","",入力!G39)</f>
        <v>4</v>
      </c>
      <c r="R48" s="403"/>
      <c r="S48" s="404"/>
      <c r="T48" s="421" t="str">
        <f>IF(入力!I39="","",入力!I39)</f>
        <v>館野小学校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514703214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137</v>
      </c>
      <c r="BA48" s="403"/>
      <c r="BB48" s="403"/>
      <c r="BC48" s="403"/>
      <c r="BD48" s="403"/>
      <c r="BE48" s="403"/>
      <c r="BF48" s="408"/>
    </row>
    <row r="49" spans="3:58" ht="15" customHeight="1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>
      <c r="C50" s="428">
        <f>IF(入力!B41="","",入力!B41)</f>
        <v>9</v>
      </c>
      <c r="D50" s="429"/>
      <c r="E50" s="430"/>
      <c r="F50" s="415" t="str">
        <f>IF(入力!C42="","",入力!C41&amp;"　"&amp;入力!E41&amp;"
"&amp;入力!C42&amp;"　"&amp;入力!E42)</f>
        <v>カワナ　アユリ
川名　歩莉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>
        <f>IF(入力!G41="","",入力!G41)</f>
        <v>5</v>
      </c>
      <c r="R50" s="403"/>
      <c r="S50" s="404"/>
      <c r="T50" s="421" t="str">
        <f>IF(入力!I41="","",入力!I41)</f>
        <v>豊房小学校</v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>
        <f>IF(入力!M41="","",入力!M41)</f>
        <v>519898204</v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>
        <f>IF(入力!P41="","",入力!P41)</f>
        <v>135</v>
      </c>
      <c r="BA50" s="403"/>
      <c r="BB50" s="403"/>
      <c r="BC50" s="403"/>
      <c r="BD50" s="403"/>
      <c r="BE50" s="403"/>
      <c r="BF50" s="408"/>
    </row>
    <row r="51" spans="3:58" ht="15" customHeight="1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>
      <c r="C52" s="428" t="str">
        <f>IF(入力!B43="","",入力!B43)</f>
        <v/>
      </c>
      <c r="D52" s="429"/>
      <c r="E52" s="430"/>
      <c r="F52" s="415" t="str">
        <f>IF(入力!C44="","",入力!C43&amp;"　"&amp;入力!E43&amp;"
"&amp;入力!C44&amp;"　"&amp;入力!E44)</f>
        <v/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 t="str">
        <f>IF(入力!G43="","",入力!G43)</f>
        <v/>
      </c>
      <c r="R52" s="403"/>
      <c r="S52" s="404"/>
      <c r="T52" s="421" t="str">
        <f>IF(入力!I43="","",入力!I43)</f>
        <v/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 t="str">
        <f>IF(入力!M43="","",入力!M43)</f>
        <v/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 t="str">
        <f>IF(入力!P43="","",入力!P43)</f>
        <v/>
      </c>
      <c r="BA52" s="403"/>
      <c r="BB52" s="403"/>
      <c r="BC52" s="403"/>
      <c r="BD52" s="403"/>
      <c r="BE52" s="403"/>
      <c r="BF52" s="408"/>
    </row>
    <row r="53" spans="3:58" ht="15" customHeight="1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>
      <c r="C54" s="428" t="str">
        <f>IF(入力!B45="","",入力!B45)</f>
        <v/>
      </c>
      <c r="D54" s="429"/>
      <c r="E54" s="430"/>
      <c r="F54" s="415" t="str">
        <f>IF(入力!C46="","",入力!C45&amp;"　"&amp;入力!E45&amp;"
"&amp;入力!C46&amp;"　"&amp;入力!E46)</f>
        <v/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 t="str">
        <f>IF(入力!G45="","",入力!G45)</f>
        <v/>
      </c>
      <c r="R54" s="403"/>
      <c r="S54" s="404"/>
      <c r="T54" s="421" t="str">
        <f>IF(入力!I45="","",入力!I45)</f>
        <v/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 t="str">
        <f>IF(入力!M45="","",入力!M45)</f>
        <v/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 t="str">
        <f>IF(入力!P45="","",入力!P45)</f>
        <v/>
      </c>
      <c r="BA54" s="403"/>
      <c r="BB54" s="403"/>
      <c r="BC54" s="403"/>
      <c r="BD54" s="403"/>
      <c r="BE54" s="403"/>
      <c r="BF54" s="408"/>
    </row>
    <row r="55" spans="3:58" ht="15" customHeight="1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>
      <c r="C56" s="428" t="str">
        <f>IF(入力!B47="","",入力!B47)</f>
        <v/>
      </c>
      <c r="D56" s="429"/>
      <c r="E56" s="430"/>
      <c r="F56" s="415" t="str">
        <f>IF(入力!C48="","",入力!C47&amp;"　"&amp;入力!E47&amp;"
"&amp;入力!C48&amp;"　"&amp;入力!E48)</f>
        <v/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 t="str">
        <f>IF(入力!G47="","",入力!G47)</f>
        <v/>
      </c>
      <c r="R56" s="403"/>
      <c r="S56" s="404"/>
      <c r="T56" s="421" t="str">
        <f>IF(入力!I47="","",入力!I47)</f>
        <v/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 t="str">
        <f>IF(入力!M47="","",入力!M47)</f>
        <v/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 t="str">
        <f>IF(入力!P47="","",入力!P47)</f>
        <v/>
      </c>
      <c r="BA56" s="403"/>
      <c r="BB56" s="403"/>
      <c r="BC56" s="403"/>
      <c r="BD56" s="403"/>
      <c r="BE56" s="403"/>
      <c r="BF56" s="408"/>
    </row>
    <row r="57" spans="3:58" ht="15" customHeight="1" thickBot="1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7"/>
      <c r="AS64" s="307"/>
      <c r="AT64" s="307"/>
      <c r="AU64" s="307"/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5" t="s">
        <v>0</v>
      </c>
      <c r="B2" s="275"/>
      <c r="C2" s="278" t="str">
        <f>IF(入力!C3="","",入力!C3)</f>
        <v>館山スターズ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431754556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荒井　恭一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506198732</v>
      </c>
      <c r="H7" s="277"/>
      <c r="I7" s="277"/>
      <c r="J7" s="277">
        <f>IF(入力!J7="","",入力!J7)</f>
        <v>15959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19</v>
      </c>
      <c r="B9" s="275"/>
      <c r="C9" s="287" t="str">
        <f>IF(入力!C10="","",入力!C10&amp;"　"&amp;入力!E10)</f>
        <v>宮内　広太郎</v>
      </c>
      <c r="D9" s="288"/>
      <c r="E9" s="288"/>
      <c r="F9" s="288"/>
      <c r="G9" s="277">
        <f>IF(入力!G9="","",入力!G9)</f>
        <v>511380019</v>
      </c>
      <c r="H9" s="277"/>
      <c r="I9" s="277"/>
      <c r="J9" s="277">
        <f>IF(入力!J9="","",入力!J9)</f>
        <v>26981</v>
      </c>
      <c r="K9" s="277"/>
      <c r="L9" s="277"/>
      <c r="M9" s="277">
        <f>IF(入力!M9="","",入力!M9)</f>
        <v>398739</v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20</v>
      </c>
      <c r="B11" s="275"/>
      <c r="C11" s="287" t="str">
        <f>IF(入力!C12="","",入力!C12&amp;"　"&amp;入力!E12)</f>
        <v>小泉　宣之</v>
      </c>
      <c r="D11" s="288"/>
      <c r="E11" s="288"/>
      <c r="F11" s="288"/>
      <c r="G11" s="277">
        <f>IF(入力!G11="","",入力!G11)</f>
        <v>512500393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荒井　恭一</v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宮内　広太郎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5" t="s">
        <v>6</v>
      </c>
      <c r="B17" s="275"/>
      <c r="C17" s="278" t="str">
        <f>IF(入力!C17="","",入力!C17&amp;"　"&amp;入力!E17)</f>
        <v>館山市北条291-2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0470-23-4031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90－5334－3979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石鍋　友梨香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北条小学校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518817350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杉村　紗羽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北条小学校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515959358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鷲見　陽香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北条小学校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516948303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内堀　美宏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北条小学校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514603717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判澤　七海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北条小学校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515959365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林　心優</v>
      </c>
      <c r="D35" s="288"/>
      <c r="E35" s="288"/>
      <c r="F35" s="288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白浜小学校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514703214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髙橋　栞那</v>
      </c>
      <c r="D37" s="288"/>
      <c r="E37" s="288"/>
      <c r="F37" s="288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北条小学校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516948299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羽田　実央</v>
      </c>
      <c r="D39" s="288"/>
      <c r="E39" s="288"/>
      <c r="F39" s="288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館野小学校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514703214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川名　歩莉</v>
      </c>
      <c r="D41" s="288"/>
      <c r="E41" s="288"/>
      <c r="F41" s="288"/>
      <c r="G41" s="275">
        <f>IF(入力!G41="","",入力!G41)</f>
        <v>5</v>
      </c>
      <c r="H41" s="275" t="str">
        <f>IF(入力!H41="","",入力!H41)</f>
        <v/>
      </c>
      <c r="I41" s="275" t="str">
        <f>IF(入力!I41="","",入力!I41)</f>
        <v>豊房小学校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519898204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5" t="s">
        <v>0</v>
      </c>
      <c r="B2" s="275"/>
      <c r="C2" s="278" t="str">
        <f>IF(入力!C3="","",入力!C3)</f>
        <v>館山スターズ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431754556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荒井　恭一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506198732</v>
      </c>
      <c r="H7" s="277"/>
      <c r="I7" s="277"/>
      <c r="J7" s="277">
        <f>IF(入力!J7="","",入力!J7)</f>
        <v>15959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19</v>
      </c>
      <c r="B9" s="275"/>
      <c r="C9" s="287" t="str">
        <f>IF(入力!C10="","",入力!C10&amp;"　"&amp;入力!E10)</f>
        <v>宮内　広太郎</v>
      </c>
      <c r="D9" s="288"/>
      <c r="E9" s="288"/>
      <c r="F9" s="288"/>
      <c r="G9" s="277">
        <f>IF(入力!G9="","",入力!G9)</f>
        <v>511380019</v>
      </c>
      <c r="H9" s="277"/>
      <c r="I9" s="277"/>
      <c r="J9" s="277">
        <f>IF(入力!J9="","",入力!J9)</f>
        <v>26981</v>
      </c>
      <c r="K9" s="277"/>
      <c r="L9" s="277"/>
      <c r="M9" s="277">
        <f>IF(入力!M9="","",入力!M9)</f>
        <v>398739</v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20</v>
      </c>
      <c r="B11" s="275"/>
      <c r="C11" s="287" t="str">
        <f>IF(入力!C12="","",入力!C12&amp;"　"&amp;入力!E12)</f>
        <v>小泉　宣之</v>
      </c>
      <c r="D11" s="288"/>
      <c r="E11" s="288"/>
      <c r="F11" s="288"/>
      <c r="G11" s="277">
        <f>IF(入力!G11="","",入力!G11)</f>
        <v>512500393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荒井　恭一</v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宮内　広太郎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5" t="s">
        <v>6</v>
      </c>
      <c r="B17" s="275"/>
      <c r="C17" s="278" t="str">
        <f>IF(入力!C17="","",入力!C17&amp;"　"&amp;入力!E17)</f>
        <v>館山市北条291-2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0470-23-4031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90－5334－3979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石鍋　友梨香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北条小学校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518817350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杉村　紗羽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北条小学校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515959358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鷲見　陽香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北条小学校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516948303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内堀　美宏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北条小学校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514603717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判澤　七海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北条小学校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515959365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林　心優</v>
      </c>
      <c r="D35" s="288"/>
      <c r="E35" s="288"/>
      <c r="F35" s="288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白浜小学校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514703214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髙橋　栞那</v>
      </c>
      <c r="D37" s="288"/>
      <c r="E37" s="288"/>
      <c r="F37" s="288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北条小学校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516948299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羽田　実央</v>
      </c>
      <c r="D39" s="288"/>
      <c r="E39" s="288"/>
      <c r="F39" s="288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館野小学校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514703214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川名　歩莉</v>
      </c>
      <c r="D41" s="288"/>
      <c r="E41" s="288"/>
      <c r="F41" s="288"/>
      <c r="G41" s="275">
        <f>IF(入力!G41="","",入力!G41)</f>
        <v>5</v>
      </c>
      <c r="H41" s="275" t="str">
        <f>IF(入力!H41="","",入力!H41)</f>
        <v/>
      </c>
      <c r="I41" s="275" t="str">
        <f>IF(入力!I41="","",入力!I41)</f>
        <v>豊房小学校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519898204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9</v>
      </c>
      <c r="J5" s="456" t="str">
        <f>IF(入力!A55="","",入力!A55)</f>
        <v>新人戦県大会は目標ベスト８！
声と気持ちでボールをつないで勝てるチームを目指します。
見ている人に感動を与えられるようなプレーができたら最高です。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宮内</v>
      </c>
      <c r="D17" s="33" t="str">
        <f>IF(入力!E10="","",入力!E10)</f>
        <v>広太郎</v>
      </c>
      <c r="E17" s="33" t="str">
        <f>IF(入力!C9="","",入力!C9)</f>
        <v>ミヤウチ</v>
      </c>
      <c r="F17" s="33" t="str">
        <f>IF(入力!E9="","",入力!E9)</f>
        <v>コウタロウ</v>
      </c>
      <c r="G17" s="33">
        <f>IF(入力!G9="","",入力!G9)</f>
        <v>511380019</v>
      </c>
      <c r="H17" s="33">
        <f>IF(入力!J9="","",入力!J9)</f>
        <v>26981</v>
      </c>
      <c r="I17" s="33">
        <f>IF(入力!M9="","",入力!M9)</f>
        <v>398739</v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0045</v>
      </c>
      <c r="T17" s="33" t="str">
        <f>IF(入力!P10="","",入力!P10)</f>
        <v>館山市北条291-2</v>
      </c>
      <c r="U17" s="33" t="str">
        <f>IF(入力!AL9="","",入力!AL9)</f>
        <v>0470</v>
      </c>
      <c r="V17" s="33" t="str">
        <f>IF(入力!AK10="","",入力!AK10)</f>
        <v>23</v>
      </c>
      <c r="W17" s="33" t="str">
        <f>IF(入力!AP10="","",入力!AP10)</f>
        <v>4031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小泉</v>
      </c>
      <c r="D20" s="33" t="str">
        <f>IF(入力!E12="","",入力!E12)</f>
        <v>宣之</v>
      </c>
      <c r="E20" s="33" t="str">
        <f>IF(入力!C11="","",入力!C11)</f>
        <v>コイズミ</v>
      </c>
      <c r="F20" s="33" t="str">
        <f>IF(入力!E11="","",入力!E11)</f>
        <v>ノリユキ</v>
      </c>
      <c r="G20" s="33">
        <f>IF(入力!G11="","",入力!G11)</f>
        <v>512500393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0042</v>
      </c>
      <c r="T20" s="33" t="str">
        <f>IF(入力!P12="","",入力!P12)</f>
        <v>館山市上野原201-3</v>
      </c>
      <c r="U20" s="33" t="str">
        <f>IF(入力!AL11="","",入力!AL11)</f>
        <v>0470</v>
      </c>
      <c r="V20" s="33" t="str">
        <f>IF(入力!AK12="","",入力!AK12)</f>
        <v>24</v>
      </c>
      <c r="W20" s="33" t="str">
        <f>IF(入力!AP12="","",入力!AP12)</f>
        <v>2021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石鍋</v>
      </c>
      <c r="D24" s="75" t="str">
        <f>VLOOKUP($B$51,$A$53:$F$352,4)</f>
        <v>友梨香</v>
      </c>
      <c r="E24" s="75" t="str">
        <f>VLOOKUP($B$51,$A$53:$F$352,5)</f>
        <v>イシナベ</v>
      </c>
      <c r="F24" s="75" t="str">
        <f>VLOOKUP($B$51,$A$53:$F$352,6)</f>
        <v>ユリカ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石鍋</v>
      </c>
      <c r="D53" s="33" t="str">
        <f>IF(入力!E26="","",入力!E26)</f>
        <v>友梨香</v>
      </c>
      <c r="E53" s="33" t="str">
        <f>IF(入力!C25="","",入力!C25)</f>
        <v>イシナベ</v>
      </c>
      <c r="F53" s="33" t="str">
        <f>IF(入力!E25="","",入力!E25)</f>
        <v>ユリカ</v>
      </c>
      <c r="G53" s="33">
        <f>IF(入力!M25="","",入力!M25)</f>
        <v>518817350</v>
      </c>
      <c r="H53" s="33" t="str">
        <f>IF(入力!I25="","",入力!I25)</f>
        <v>北条小学校</v>
      </c>
      <c r="I53" s="33">
        <f>IF(入力!G25="","",入力!G25)</f>
        <v>5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杉村</v>
      </c>
      <c r="D54" s="33" t="str">
        <f>IF(入力!E28="","",入力!E28)</f>
        <v>紗羽</v>
      </c>
      <c r="E54" s="33" t="str">
        <f>IF(入力!C27="","",入力!C27)</f>
        <v>スギムラ</v>
      </c>
      <c r="F54" s="33" t="str">
        <f>IF(入力!E27="","",入力!E27)</f>
        <v>サワ</v>
      </c>
      <c r="G54" s="33">
        <f>IF(入力!M27="","",入力!M27)</f>
        <v>515959358</v>
      </c>
      <c r="H54" s="33" t="str">
        <f>IF(入力!I27="","",入力!I27)</f>
        <v>北条小学校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鷲見</v>
      </c>
      <c r="D55" s="33" t="str">
        <f>IF(入力!E30="","",入力!E30)</f>
        <v>陽香</v>
      </c>
      <c r="E55" s="33" t="str">
        <f>IF(入力!C29="","",入力!C29)</f>
        <v>ワシミ</v>
      </c>
      <c r="F55" s="33" t="str">
        <f>IF(入力!E29="","",入力!E29)</f>
        <v>ハルカ</v>
      </c>
      <c r="G55" s="33">
        <f>IF(入力!M29="","",入力!M29)</f>
        <v>516948303</v>
      </c>
      <c r="H55" s="33" t="str">
        <f>IF(入力!I29="","",入力!I29)</f>
        <v>北条小学校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内堀</v>
      </c>
      <c r="D56" s="33" t="str">
        <f>IF(入力!E32="","",入力!E32)</f>
        <v>美宏</v>
      </c>
      <c r="E56" s="33" t="str">
        <f>IF(入力!C31="","",入力!C31)</f>
        <v>ウチボリ</v>
      </c>
      <c r="F56" s="33" t="str">
        <f>IF(入力!E31="","",入力!E31)</f>
        <v>ミヒロ</v>
      </c>
      <c r="G56" s="33">
        <f>IF(入力!M31="","",入力!M31)</f>
        <v>514603717</v>
      </c>
      <c r="H56" s="33" t="str">
        <f>IF(入力!I31="","",入力!I31)</f>
        <v>北条小学校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判澤</v>
      </c>
      <c r="D57" s="33" t="str">
        <f>IF(入力!E34="","",入力!E34)</f>
        <v>七海</v>
      </c>
      <c r="E57" s="33" t="str">
        <f>IF(入力!C33="","",入力!C33)</f>
        <v>ハンザワ</v>
      </c>
      <c r="F57" s="33" t="str">
        <f>IF(入力!E33="","",入力!E33)</f>
        <v>ナナミ</v>
      </c>
      <c r="G57" s="33">
        <f>IF(入力!M33="","",入力!M33)</f>
        <v>515959365</v>
      </c>
      <c r="H57" s="33" t="str">
        <f>IF(入力!I33="","",入力!I33)</f>
        <v>北条小学校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林</v>
      </c>
      <c r="D58" s="33" t="str">
        <f>IF(入力!E36="","",入力!E36)</f>
        <v>心優</v>
      </c>
      <c r="E58" s="33" t="str">
        <f>IF(入力!C35="","",入力!C35)</f>
        <v>ハヤシ</v>
      </c>
      <c r="F58" s="33" t="str">
        <f>IF(入力!E35="","",入力!E35)</f>
        <v>ミユ</v>
      </c>
      <c r="G58" s="33">
        <f>IF(入力!M35="","",入力!M35)</f>
        <v>514703214</v>
      </c>
      <c r="H58" s="33" t="str">
        <f>IF(入力!I35="","",入力!I35)</f>
        <v>白浜小学校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髙橋</v>
      </c>
      <c r="D59" s="33" t="str">
        <f>IF(入力!E38="","",入力!E38)</f>
        <v>栞那</v>
      </c>
      <c r="E59" s="33" t="str">
        <f>IF(入力!C37="","",入力!C37)</f>
        <v>タカハシ</v>
      </c>
      <c r="F59" s="33" t="str">
        <f>IF(入力!E37="","",入力!E37)</f>
        <v>カンナ</v>
      </c>
      <c r="G59" s="33">
        <f>IF(入力!M37="","",入力!M37)</f>
        <v>516948299</v>
      </c>
      <c r="H59" s="33" t="str">
        <f>IF(入力!I37="","",入力!I37)</f>
        <v>北条小学校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羽田</v>
      </c>
      <c r="D60" s="33" t="str">
        <f>IF(入力!E40="","",入力!E40)</f>
        <v>実央</v>
      </c>
      <c r="E60" s="33" t="str">
        <f>IF(入力!C39="","",入力!C39)</f>
        <v>ハネダ</v>
      </c>
      <c r="F60" s="33" t="str">
        <f>IF(入力!E39="","",入力!E39)</f>
        <v>ミオ</v>
      </c>
      <c r="G60" s="33">
        <f>IF(入力!M39="","",入力!M39)</f>
        <v>514703214</v>
      </c>
      <c r="H60" s="33" t="str">
        <f>IF(入力!I39="","",入力!I39)</f>
        <v>館野小学校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川名</v>
      </c>
      <c r="D61" s="33" t="str">
        <f>IF(入力!E42="","",入力!E42)</f>
        <v>歩莉</v>
      </c>
      <c r="E61" s="33" t="str">
        <f>IF(入力!C41="","",入力!C41)</f>
        <v>カワナ</v>
      </c>
      <c r="F61" s="33" t="str">
        <f>IF(入力!E41="","",入力!E41)</f>
        <v>アユリ</v>
      </c>
      <c r="G61" s="33">
        <f>IF(入力!M41="","",入力!M41)</f>
        <v>519898204</v>
      </c>
      <c r="H61" s="33" t="str">
        <f>IF(入力!I41="","",入力!I41)</f>
        <v>豊房小学校</v>
      </c>
      <c r="I61" s="33">
        <f>IF(入力!G41="","",入力!G41)</f>
        <v>5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宮内広太郎</cp:lastModifiedBy>
  <cp:lastPrinted>2016-05-09T15:17:35Z</cp:lastPrinted>
  <dcterms:created xsi:type="dcterms:W3CDTF">2014-04-05T09:56:00Z</dcterms:created>
  <dcterms:modified xsi:type="dcterms:W3CDTF">2020-01-19T13:56:31Z</dcterms:modified>
</cp:coreProperties>
</file>