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18年度\新人\"/>
    </mc:Choice>
  </mc:AlternateContent>
  <xr:revisionPtr revIDLastSave="0" documentId="13_ncr:1_{D917F3BA-B7FB-45F1-8425-EFC3F79763FD}" xr6:coauthVersionLast="40" xr6:coauthVersionMax="40" xr10:uidLastSave="{00000000-0000-0000-0000-000000000000}"/>
  <workbookProtection lockStructure="1"/>
  <bookViews>
    <workbookView xWindow="0" yWindow="0" windowWidth="23040" windowHeight="83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<sst xmlns="http://schemas.openxmlformats.org/spreadsheetml/2006/main" count="416" uniqueCount="266">
  <si>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</si>
  <si>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</si>
  <si>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</si>
  <si>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</si>
  <si>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</si>
  <si>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</si>
  <si>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</si>
  <si>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</si>
  <si>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</si>
  <si>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</si>
  <si>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</si>
  <si>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</si>
  <si>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</si>
  <si>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</si>
  <si>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</si>
  <si>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</si>
  <si>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</si>
  <si>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</si>
  <si>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</si>
  <si>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</si>
  <si>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</si>
  <si>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</si>
  <si>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</si>
  <si>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</si>
  <si>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</si>
  <si>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</si>
  <si>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</si>
  <si>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</si>
  <si>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</si>
  <si>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</si>
  <si>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</si>
  <si>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</si>
  <si>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</si>
  <si>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</si>
  <si>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</si>
  <si>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</si>
  <si>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</si>
  <si>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</si>
  <si>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</si>
  <si>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</si>
  <si>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</si>
  <si>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</si>
  <si>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</si>
  <si>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</si>
  <si>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</si>
  <si>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</si>
  <si>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</si>
  <si>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</si>
  <si>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</si>
  <si>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</si>
  <si>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</si>
  <si>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</si>
  <si>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</si>
  <si>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</si>
  <si>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</si>
  <si>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</si>
  <si>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</si>
  <si>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</si>
  <si>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</si>
  <si>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</si>
  <si>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</si>
  <si>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</si>
  <si>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</si>
  <si>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</si>
  <si>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</si>
  <si>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</si>
  <si>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</si>
  <si>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</si>
  <si>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</si>
  <si>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</si>
  <si>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</si>
  <si>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</si>
  <si>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</si>
  <si>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</si>
  <si>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</si>
  <si>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</si>
  <si>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</si>
  <si>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</si>
  <si>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</si>
  <si>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</si>
  <si>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</si>
  <si>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</si>
  <si>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</si>
  <si>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</si>
  <si>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</si>
  <si>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</si>
  <si>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</si>
  <si>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</si>
  <si>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</si>
  <si>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</si>
  <si>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</si>
  <si>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</si>
  <si>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</si>
  <si>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</si>
  <si>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</si>
  <si>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</si>
  <si>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</si>
  <si>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</si>
  <si>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</si>
  <si>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</si>
  <si>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</si>
  <si>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</si>
  <si>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</si>
  <si>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</si>
  <si>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</si>
  <si>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</si>
  <si>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</si>
  <si>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</si>
  <si>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</si>
  <si>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</si>
  <si>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</si>
  <si>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</si>
  <si>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</si>
  <si>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</si>
  <si>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</si>
  <si>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</si>
  <si>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</si>
  <si>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</si>
  <si>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</si>
  <si>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</si>
  <si>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</si>
  <si>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</si>
  <si>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</si>
  <si>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</si>
  <si>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</si>
  <si>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</si>
  <si>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</si>
  <si>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</si>
  <si>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</si>
  <si>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</si>
  <si>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</si>
  <si>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</si>
  <si>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</si>
  <si>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</si>
  <si>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</si>
  <si>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</si>
  <si>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</si>
  <si>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</si>
  <si>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</si>
  <si>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</si>
  <si>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</si>
  <si>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</si>
  <si>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</si>
  <si>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</si>
  <si>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</si>
  <si>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</si>
  <si>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</si>
  <si>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</si>
  <si>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</si>
  <si>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</si>
  <si>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</si>
  <si>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</si>
  <si>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</si>
  <si>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</si>
  <si>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</si>
  <si>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</si>
  <si>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</si>
  <si>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</si>
  <si>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</si>
  <si>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</si>
  <si>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</si>
  <si>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</si>
  <si>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</si>
  <si>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</si>
  <si>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</si>
  <si>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</si>
  <si>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</si>
  <si>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</si>
  <si>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</si>
  <si>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</si>
  <si>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</si>
  <si>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</si>
  <si>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</si>
  <si>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</si>
  <si>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</si>
  <si>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</si>
  <si>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</si>
  <si>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</si>
  <si>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</si>
  <si>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</si>
  <si>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</si>
  <si>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</si>
  <si>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</si>
  <si>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</si>
  <si>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</si>
  <si>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</si>
  <si>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</si>
  <si>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</si>
  <si>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</si>
  <si>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</si>
  <si>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</si>
  <si>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</si>
  <si>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</si>
  <si>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</si>
  <si>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</si>
  <si>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</si>
  <si>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</si>
  <si>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</si>
  <si>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</si>
  <si>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</si>
  <si>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</si>
  <si>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</si>
  <si>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</si>
  <si>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内房線</t>
    </r>
    <rPh sb="2" eb="5">
      <t>ウチボウセン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</si>
  <si>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</si>
  <si>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</si>
  <si>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1">
      <t>ケン</t>
    </rPh>
    <rPh sb="1" eb="2">
      <t>ゴ</t>
    </rPh>
    <phoneticPr fontId="2"/>
  </si>
  <si>
    <t>ハラダ</t>
    <phoneticPr fontId="2"/>
  </si>
  <si>
    <t>ケンゴ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</si>
  <si>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</si>
  <si>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</si>
  <si>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タケダ</t>
    <phoneticPr fontId="2"/>
  </si>
  <si>
    <t>カズヒコ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</si>
  <si>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</si>
  <si>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</si>
  <si>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オオクボ</t>
    <phoneticPr fontId="2"/>
  </si>
  <si>
    <t>キョウイチ</t>
    <phoneticPr fontId="2"/>
  </si>
  <si>
    <t>299</t>
    <phoneticPr fontId="2"/>
  </si>
  <si>
    <t>1144</t>
    <phoneticPr fontId="2"/>
  </si>
  <si>
    <t>君津市東坂田1-1-6-606</t>
    <rPh sb="0" eb="3">
      <t>キミツシ</t>
    </rPh>
    <rPh sb="3" eb="4">
      <t>ヒガシ</t>
    </rPh>
    <rPh sb="4" eb="6">
      <t>サカタ</t>
    </rPh>
    <phoneticPr fontId="2"/>
  </si>
  <si>
    <t>0439</t>
    <phoneticPr fontId="2"/>
  </si>
  <si>
    <t>55</t>
    <phoneticPr fontId="2"/>
  </si>
  <si>
    <t>1665</t>
    <phoneticPr fontId="2"/>
  </si>
  <si>
    <t>1162</t>
    <phoneticPr fontId="2"/>
  </si>
  <si>
    <t>君津市杢師2-15-22</t>
    <rPh sb="0" eb="3">
      <t>キミツシ</t>
    </rPh>
    <rPh sb="3" eb="5">
      <t>モクシ</t>
    </rPh>
    <phoneticPr fontId="2"/>
  </si>
  <si>
    <t>57</t>
    <phoneticPr fontId="2"/>
  </si>
  <si>
    <t>1757</t>
    <phoneticPr fontId="2"/>
  </si>
  <si>
    <t>1161</t>
    <phoneticPr fontId="2"/>
  </si>
  <si>
    <t>君津市北子安5-4-17</t>
    <rPh sb="0" eb="3">
      <t>キミツシ</t>
    </rPh>
    <rPh sb="3" eb="6">
      <t>キタコヤス</t>
    </rPh>
    <phoneticPr fontId="2"/>
  </si>
  <si>
    <t>5447</t>
    <phoneticPr fontId="2"/>
  </si>
  <si>
    <t>美空</t>
    <rPh sb="0" eb="2">
      <t>ミク</t>
    </rPh>
    <phoneticPr fontId="2"/>
  </si>
  <si>
    <t>ミク</t>
    <phoneticPr fontId="2"/>
  </si>
  <si>
    <t>北子安小学校</t>
    <rPh sb="0" eb="3">
      <t>キタコヤス</t>
    </rPh>
    <rPh sb="3" eb="6">
      <t>ショウガッコウ</t>
    </rPh>
    <phoneticPr fontId="2"/>
  </si>
  <si>
    <t>サカイ</t>
    <phoneticPr fontId="2"/>
  </si>
  <si>
    <t>酒井</t>
    <rPh sb="0" eb="2">
      <t>サカイ</t>
    </rPh>
    <phoneticPr fontId="2"/>
  </si>
  <si>
    <t>マオ</t>
    <phoneticPr fontId="2"/>
  </si>
  <si>
    <t>茉緒</t>
    <rPh sb="0" eb="1">
      <t>マツ</t>
    </rPh>
    <rPh sb="1" eb="2">
      <t>オ</t>
    </rPh>
    <phoneticPr fontId="2"/>
  </si>
  <si>
    <t>周南小学校</t>
    <rPh sb="0" eb="1">
      <t>シュウ</t>
    </rPh>
    <rPh sb="1" eb="2">
      <t>ミナミ</t>
    </rPh>
    <rPh sb="2" eb="3">
      <t>ショウ</t>
    </rPh>
    <rPh sb="3" eb="5">
      <t>ガッコウ</t>
    </rPh>
    <phoneticPr fontId="2"/>
  </si>
  <si>
    <t>マユミ</t>
    <phoneticPr fontId="2"/>
  </si>
  <si>
    <t>間弓</t>
    <rPh sb="0" eb="2">
      <t>マユミ</t>
    </rPh>
    <phoneticPr fontId="2"/>
  </si>
  <si>
    <t>アヤカ</t>
    <phoneticPr fontId="2"/>
  </si>
  <si>
    <t>絢櫻</t>
    <rPh sb="0" eb="1">
      <t>アヤ</t>
    </rPh>
    <rPh sb="1" eb="2">
      <t>サクラ</t>
    </rPh>
    <phoneticPr fontId="2"/>
  </si>
  <si>
    <t>カミヤ</t>
    <phoneticPr fontId="2"/>
  </si>
  <si>
    <t>神谷</t>
    <rPh sb="0" eb="2">
      <t>カミヤ</t>
    </rPh>
    <phoneticPr fontId="2"/>
  </si>
  <si>
    <t>レミ</t>
    <phoneticPr fontId="2"/>
  </si>
  <si>
    <t>怜美</t>
    <rPh sb="0" eb="2">
      <t>レミ</t>
    </rPh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</si>
  <si>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</si>
  <si>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タマキ</t>
    <phoneticPr fontId="2"/>
  </si>
  <si>
    <t>珠希</t>
    <rPh sb="0" eb="2">
      <t>タマキ</t>
    </rPh>
    <phoneticPr fontId="2"/>
  </si>
  <si>
    <t>請西小学校</t>
    <rPh sb="0" eb="2">
      <t>ジョウザイ</t>
    </rPh>
    <rPh sb="2" eb="5">
      <t>ショウガッコウ</t>
    </rPh>
    <phoneticPr fontId="2"/>
  </si>
  <si>
    <t>スダ</t>
    <phoneticPr fontId="2"/>
  </si>
  <si>
    <t>須田</t>
    <rPh sb="0" eb="2">
      <t>スダ</t>
    </rPh>
    <phoneticPr fontId="2"/>
  </si>
  <si>
    <t>アヤナ</t>
    <phoneticPr fontId="2"/>
  </si>
  <si>
    <t>紋奈</t>
    <rPh sb="0" eb="1">
      <t>モン</t>
    </rPh>
    <rPh sb="1" eb="2">
      <t>ナ</t>
    </rPh>
    <phoneticPr fontId="2"/>
  </si>
  <si>
    <t>ナガシマ</t>
    <phoneticPr fontId="2"/>
  </si>
  <si>
    <t>長嶋</t>
    <rPh sb="0" eb="2">
      <t>ナガシマ</t>
    </rPh>
    <phoneticPr fontId="2"/>
  </si>
  <si>
    <t>カナ</t>
    <phoneticPr fontId="2"/>
  </si>
  <si>
    <t>花奏</t>
    <rPh sb="0" eb="1">
      <t>ハナ</t>
    </rPh>
    <rPh sb="1" eb="2">
      <t>カナ</t>
    </rPh>
    <phoneticPr fontId="2"/>
  </si>
  <si>
    <t>中小学校</t>
    <rPh sb="0" eb="1">
      <t>ナカ</t>
    </rPh>
    <rPh sb="1" eb="4">
      <t>ショウガッコウ</t>
    </rPh>
    <phoneticPr fontId="2"/>
  </si>
  <si>
    <t>レイカ</t>
    <phoneticPr fontId="2"/>
  </si>
  <si>
    <t>玲蘭</t>
    <rPh sb="0" eb="1">
      <t>レイ</t>
    </rPh>
    <rPh sb="1" eb="2">
      <t>ラン</t>
    </rPh>
    <phoneticPr fontId="2"/>
  </si>
  <si>
    <t>イシカワ</t>
    <phoneticPr fontId="2"/>
  </si>
  <si>
    <t>石川</t>
    <rPh sb="0" eb="2">
      <t>イシカワ</t>
    </rPh>
    <phoneticPr fontId="2"/>
  </si>
  <si>
    <t>サラ</t>
    <phoneticPr fontId="2"/>
  </si>
  <si>
    <t>紗良</t>
    <rPh sb="0" eb="2">
      <t>サラ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</si>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</sst>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B43" sqref="B43:B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29" t="s">
        <v>189</v>
      </c>
      <c r="B2" s="230"/>
      <c r="C2" s="437" t="s">
        <v>201</v>
      </c>
      <c r="D2" s="231"/>
      <c r="E2" s="231"/>
      <c r="F2" s="231"/>
      <c r="G2" s="231"/>
      <c r="H2" s="231"/>
      <c r="I2" s="232"/>
      <c r="J2" s="88" t="s">
        <v>187</v>
      </c>
      <c r="K2" s="89"/>
      <c r="L2" s="89"/>
      <c r="M2" s="89"/>
      <c r="N2" s="89"/>
      <c r="O2" s="90"/>
      <c r="P2" s="88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6" t="s">
        <v>200</v>
      </c>
      <c r="D3" s="235"/>
      <c r="E3" s="235"/>
      <c r="F3" s="235"/>
      <c r="G3" s="235"/>
      <c r="H3" s="235"/>
      <c r="I3" s="236"/>
      <c r="J3" s="85" t="s">
        <v>159</v>
      </c>
      <c r="K3" s="86"/>
      <c r="L3" s="86"/>
      <c r="M3" s="86"/>
      <c r="N3" s="86"/>
      <c r="O3" s="87"/>
      <c r="P3" s="192" t="s">
        <v>202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182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433305672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23016</v>
      </c>
      <c r="K5" s="142"/>
      <c r="L5" s="142"/>
      <c r="M5" s="142"/>
      <c r="N5" s="142"/>
      <c r="O5" s="142"/>
      <c r="P5" s="189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8" t="s">
        <v>204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79" t="s">
        <v>175</v>
      </c>
      <c r="D6" s="180"/>
      <c r="E6" s="181" t="s">
        <v>176</v>
      </c>
      <c r="F6" s="182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20"/>
      <c r="B7" s="119"/>
      <c r="C7" s="441" t="s">
        <v>207</v>
      </c>
      <c r="D7" s="110"/>
      <c r="E7" s="442" t="s">
        <v>208</v>
      </c>
      <c r="F7" s="111"/>
      <c r="G7" s="113">
        <v>505675562</v>
      </c>
      <c r="H7" s="113"/>
      <c r="I7" s="113"/>
      <c r="J7" s="113">
        <v>21050</v>
      </c>
      <c r="K7" s="113"/>
      <c r="L7" s="113"/>
      <c r="M7" s="113">
        <v>200776</v>
      </c>
      <c r="N7" s="113"/>
      <c r="O7" s="113"/>
      <c r="P7" s="77" t="s">
        <v>72</v>
      </c>
      <c r="Q7" s="78"/>
      <c r="R7" s="443" t="s">
        <v>217</v>
      </c>
      <c r="S7" s="137"/>
      <c r="T7" s="137"/>
      <c r="U7" s="137"/>
      <c r="V7" s="50" t="s">
        <v>73</v>
      </c>
      <c r="W7" s="444" t="s">
        <v>218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446" t="s">
        <v>220</v>
      </c>
      <c r="AM7" s="143"/>
      <c r="AN7" s="143"/>
      <c r="AO7" s="143"/>
      <c r="AP7" s="143"/>
      <c r="AQ7" s="143"/>
      <c r="AR7" s="143"/>
      <c r="AS7" s="59" t="s">
        <v>75</v>
      </c>
      <c r="AT7" s="246">
        <v>47</v>
      </c>
    </row>
    <row r="8" spans="1:51" ht="18" customHeight="1">
      <c r="A8" s="120"/>
      <c r="B8" s="119"/>
      <c r="C8" s="439" t="s">
        <v>205</v>
      </c>
      <c r="D8" s="116"/>
      <c r="E8" s="440" t="s">
        <v>206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445" t="s">
        <v>219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447" t="s">
        <v>221</v>
      </c>
      <c r="AL8" s="145"/>
      <c r="AM8" s="145"/>
      <c r="AN8" s="145"/>
      <c r="AO8" s="60" t="s">
        <v>76</v>
      </c>
      <c r="AP8" s="448" t="s">
        <v>222</v>
      </c>
      <c r="AQ8" s="145"/>
      <c r="AR8" s="145"/>
      <c r="AS8" s="146"/>
      <c r="AT8" s="246"/>
    </row>
    <row r="9" spans="1:51" ht="14.4" customHeight="1">
      <c r="A9" s="120" t="s">
        <v>150</v>
      </c>
      <c r="B9" s="119"/>
      <c r="C9" s="441" t="s">
        <v>211</v>
      </c>
      <c r="D9" s="110"/>
      <c r="E9" s="442" t="s">
        <v>212</v>
      </c>
      <c r="F9" s="111"/>
      <c r="G9" s="113">
        <v>505676291</v>
      </c>
      <c r="H9" s="113"/>
      <c r="I9" s="113"/>
      <c r="J9" s="113">
        <v>21051</v>
      </c>
      <c r="K9" s="113"/>
      <c r="L9" s="113"/>
      <c r="M9" s="113"/>
      <c r="N9" s="113"/>
      <c r="O9" s="113"/>
      <c r="P9" s="77" t="s">
        <v>72</v>
      </c>
      <c r="Q9" s="78"/>
      <c r="R9" s="443" t="s">
        <v>217</v>
      </c>
      <c r="S9" s="137"/>
      <c r="T9" s="137"/>
      <c r="U9" s="137"/>
      <c r="V9" s="50" t="s">
        <v>73</v>
      </c>
      <c r="W9" s="444" t="s">
        <v>223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446" t="s">
        <v>220</v>
      </c>
      <c r="AM9" s="143"/>
      <c r="AN9" s="143"/>
      <c r="AO9" s="143"/>
      <c r="AP9" s="143"/>
      <c r="AQ9" s="143"/>
      <c r="AR9" s="143"/>
      <c r="AS9" s="59" t="s">
        <v>194</v>
      </c>
      <c r="AT9" s="247">
        <v>48</v>
      </c>
    </row>
    <row r="10" spans="1:51" ht="18" customHeight="1">
      <c r="A10" s="120"/>
      <c r="B10" s="119"/>
      <c r="C10" s="439" t="s">
        <v>209</v>
      </c>
      <c r="D10" s="116"/>
      <c r="E10" s="440" t="s">
        <v>210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445" t="s">
        <v>224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3"/>
      <c r="AK10" s="447" t="s">
        <v>225</v>
      </c>
      <c r="AL10" s="145"/>
      <c r="AM10" s="145"/>
      <c r="AN10" s="145"/>
      <c r="AO10" s="60" t="s">
        <v>195</v>
      </c>
      <c r="AP10" s="448" t="s">
        <v>226</v>
      </c>
      <c r="AQ10" s="145"/>
      <c r="AR10" s="145"/>
      <c r="AS10" s="146"/>
      <c r="AT10" s="247"/>
    </row>
    <row r="11" spans="1:51" ht="14.4" customHeight="1">
      <c r="A11" s="120" t="s">
        <v>151</v>
      </c>
      <c r="B11" s="119"/>
      <c r="C11" s="441" t="s">
        <v>215</v>
      </c>
      <c r="D11" s="110"/>
      <c r="E11" s="442" t="s">
        <v>216</v>
      </c>
      <c r="F11" s="111"/>
      <c r="G11" s="113">
        <v>518059422</v>
      </c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443" t="s">
        <v>217</v>
      </c>
      <c r="S11" s="137"/>
      <c r="T11" s="137"/>
      <c r="U11" s="137"/>
      <c r="V11" s="50" t="s">
        <v>73</v>
      </c>
      <c r="W11" s="444" t="s">
        <v>227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446" t="s">
        <v>220</v>
      </c>
      <c r="AM11" s="143"/>
      <c r="AN11" s="143"/>
      <c r="AO11" s="143"/>
      <c r="AP11" s="143"/>
      <c r="AQ11" s="143"/>
      <c r="AR11" s="143"/>
      <c r="AS11" s="59" t="s">
        <v>194</v>
      </c>
      <c r="AT11" s="247">
        <v>36</v>
      </c>
    </row>
    <row r="12" spans="1:51" ht="18" customHeight="1">
      <c r="A12" s="120"/>
      <c r="B12" s="119"/>
      <c r="C12" s="439" t="s">
        <v>213</v>
      </c>
      <c r="D12" s="116"/>
      <c r="E12" s="440" t="s">
        <v>214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445" t="s">
        <v>228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3"/>
      <c r="AK12" s="447" t="s">
        <v>221</v>
      </c>
      <c r="AL12" s="145"/>
      <c r="AM12" s="145"/>
      <c r="AN12" s="145"/>
      <c r="AO12" s="60" t="s">
        <v>195</v>
      </c>
      <c r="AP12" s="448" t="s">
        <v>229</v>
      </c>
      <c r="AQ12" s="145"/>
      <c r="AR12" s="145"/>
      <c r="AS12" s="146"/>
      <c r="AT12" s="247"/>
    </row>
    <row r="13" spans="1:51" ht="15" customHeight="1">
      <c r="A13" s="120" t="s">
        <v>152</v>
      </c>
      <c r="B13" s="119"/>
      <c r="C13" s="441" t="s">
        <v>207</v>
      </c>
      <c r="D13" s="110"/>
      <c r="E13" s="442" t="s">
        <v>208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8"/>
    </row>
    <row r="14" spans="1:51" ht="18" customHeight="1">
      <c r="A14" s="120"/>
      <c r="B14" s="119"/>
      <c r="C14" s="439" t="s">
        <v>205</v>
      </c>
      <c r="D14" s="116"/>
      <c r="E14" s="440" t="s">
        <v>206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8"/>
    </row>
    <row r="15" spans="1:51" ht="15" customHeight="1">
      <c r="A15" s="129" t="s">
        <v>166</v>
      </c>
      <c r="B15" s="119"/>
      <c r="C15" s="441" t="s">
        <v>207</v>
      </c>
      <c r="D15" s="110"/>
      <c r="E15" s="442" t="s">
        <v>208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443" t="s">
        <v>217</v>
      </c>
      <c r="S15" s="137"/>
      <c r="T15" s="137"/>
      <c r="U15" s="137"/>
      <c r="V15" s="49" t="s">
        <v>73</v>
      </c>
      <c r="W15" s="444" t="s">
        <v>218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446" t="s">
        <v>220</v>
      </c>
      <c r="AM15" s="143"/>
      <c r="AN15" s="143"/>
      <c r="AO15" s="143"/>
      <c r="AP15" s="143"/>
      <c r="AQ15" s="143"/>
      <c r="AR15" s="143"/>
      <c r="AS15" s="59" t="s">
        <v>194</v>
      </c>
      <c r="AT15" s="247">
        <v>47</v>
      </c>
    </row>
    <row r="16" spans="1:51" ht="18" customHeight="1">
      <c r="A16" s="120"/>
      <c r="B16" s="119"/>
      <c r="C16" s="439" t="s">
        <v>205</v>
      </c>
      <c r="D16" s="116"/>
      <c r="E16" s="440" t="s">
        <v>206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445" t="s">
        <v>219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3"/>
      <c r="AK16" s="447" t="s">
        <v>221</v>
      </c>
      <c r="AL16" s="145"/>
      <c r="AM16" s="145"/>
      <c r="AN16" s="145"/>
      <c r="AO16" s="60" t="s">
        <v>195</v>
      </c>
      <c r="AP16" s="448" t="s">
        <v>222</v>
      </c>
      <c r="AQ16" s="145"/>
      <c r="AR16" s="145"/>
      <c r="AS16" s="146"/>
      <c r="AT16" s="247"/>
    </row>
    <row r="17" spans="1:46">
      <c r="A17" s="120" t="s">
        <v>6</v>
      </c>
      <c r="B17" s="119"/>
      <c r="C17" s="150" t="str">
        <f>IF(P16="","",P16)</f>
        <v>君津市東坂田1-1-6-606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20" t="s">
        <v>7</v>
      </c>
      <c r="B19" s="119"/>
      <c r="C19" s="150" t="str">
        <f>IF(AL15="","",AL15&amp;"-"&amp;AK16&amp;"-"&amp;AP16)</f>
        <v>0439-55-1665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20"/>
      <c r="B20" s="119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20" t="s">
        <v>153</v>
      </c>
      <c r="B21" s="119"/>
      <c r="C21" s="79">
        <v>439</v>
      </c>
      <c r="D21" s="80"/>
      <c r="E21" s="80">
        <v>55</v>
      </c>
      <c r="F21" s="80"/>
      <c r="G21" s="80">
        <v>1665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1" t="s">
        <v>173</v>
      </c>
      <c r="D23" s="152"/>
      <c r="E23" s="153" t="s">
        <v>174</v>
      </c>
      <c r="F23" s="154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3" t="s">
        <v>167</v>
      </c>
      <c r="Q23" s="118"/>
      <c r="R23" s="118"/>
      <c r="S23" s="118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1" t="s">
        <v>171</v>
      </c>
      <c r="D24" s="162"/>
      <c r="E24" s="163" t="s">
        <v>172</v>
      </c>
      <c r="F24" s="164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5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450" t="s">
        <v>265</v>
      </c>
      <c r="C25" s="441" t="s">
        <v>215</v>
      </c>
      <c r="D25" s="110"/>
      <c r="E25" s="442" t="s">
        <v>231</v>
      </c>
      <c r="F25" s="111"/>
      <c r="G25" s="91">
        <v>5</v>
      </c>
      <c r="H25" s="93"/>
      <c r="I25" s="449" t="s">
        <v>232</v>
      </c>
      <c r="J25" s="92"/>
      <c r="K25" s="92"/>
      <c r="L25" s="93"/>
      <c r="M25" s="91">
        <v>515890518</v>
      </c>
      <c r="N25" s="92"/>
      <c r="O25" s="93"/>
      <c r="P25" s="91">
        <v>147</v>
      </c>
      <c r="Q25" s="92"/>
      <c r="R25" s="92"/>
      <c r="S25" s="92"/>
      <c r="T25" s="97"/>
      <c r="U25" s="1"/>
      <c r="V25" s="1"/>
      <c r="W25" s="1"/>
      <c r="X25" s="1"/>
      <c r="Y25" s="99">
        <v>8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39" t="s">
        <v>213</v>
      </c>
      <c r="D26" s="116"/>
      <c r="E26" s="440" t="s">
        <v>230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441" t="s">
        <v>233</v>
      </c>
      <c r="D27" s="110"/>
      <c r="E27" s="442" t="s">
        <v>235</v>
      </c>
      <c r="F27" s="111"/>
      <c r="G27" s="91">
        <v>5</v>
      </c>
      <c r="H27" s="93"/>
      <c r="I27" s="449" t="s">
        <v>237</v>
      </c>
      <c r="J27" s="92"/>
      <c r="K27" s="92"/>
      <c r="L27" s="93"/>
      <c r="M27" s="91">
        <v>517010797</v>
      </c>
      <c r="N27" s="92"/>
      <c r="O27" s="93"/>
      <c r="P27" s="91">
        <v>156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39" t="s">
        <v>234</v>
      </c>
      <c r="D28" s="116"/>
      <c r="E28" s="440" t="s">
        <v>236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441" t="s">
        <v>238</v>
      </c>
      <c r="D29" s="110"/>
      <c r="E29" s="442" t="s">
        <v>240</v>
      </c>
      <c r="F29" s="111"/>
      <c r="G29" s="91">
        <v>5</v>
      </c>
      <c r="H29" s="93"/>
      <c r="I29" s="449" t="s">
        <v>232</v>
      </c>
      <c r="J29" s="92"/>
      <c r="K29" s="92"/>
      <c r="L29" s="93"/>
      <c r="M29" s="91">
        <v>515563408</v>
      </c>
      <c r="N29" s="92"/>
      <c r="O29" s="93"/>
      <c r="P29" s="91">
        <v>143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39" t="s">
        <v>239</v>
      </c>
      <c r="D30" s="116"/>
      <c r="E30" s="440" t="s">
        <v>241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441" t="s">
        <v>242</v>
      </c>
      <c r="D31" s="110"/>
      <c r="E31" s="442" t="s">
        <v>244</v>
      </c>
      <c r="F31" s="111"/>
      <c r="G31" s="91">
        <v>5</v>
      </c>
      <c r="H31" s="93"/>
      <c r="I31" s="449" t="s">
        <v>246</v>
      </c>
      <c r="J31" s="92"/>
      <c r="K31" s="92"/>
      <c r="L31" s="93"/>
      <c r="M31" s="91">
        <v>516991560</v>
      </c>
      <c r="N31" s="92"/>
      <c r="O31" s="93"/>
      <c r="P31" s="91">
        <v>135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39" t="s">
        <v>243</v>
      </c>
      <c r="D32" s="116"/>
      <c r="E32" s="440" t="s">
        <v>245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441" t="s">
        <v>215</v>
      </c>
      <c r="D33" s="110"/>
      <c r="E33" s="442" t="s">
        <v>247</v>
      </c>
      <c r="F33" s="111"/>
      <c r="G33" s="91">
        <v>4</v>
      </c>
      <c r="H33" s="93"/>
      <c r="I33" s="449" t="s">
        <v>249</v>
      </c>
      <c r="J33" s="92"/>
      <c r="K33" s="92"/>
      <c r="L33" s="93"/>
      <c r="M33" s="91">
        <v>513608663</v>
      </c>
      <c r="N33" s="92"/>
      <c r="O33" s="93"/>
      <c r="P33" s="91">
        <v>149</v>
      </c>
      <c r="Q33" s="92"/>
      <c r="R33" s="92"/>
      <c r="S33" s="92"/>
      <c r="T33" s="97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39" t="s">
        <v>213</v>
      </c>
      <c r="D34" s="116"/>
      <c r="E34" s="440" t="s">
        <v>248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441" t="s">
        <v>250</v>
      </c>
      <c r="D35" s="110"/>
      <c r="E35" s="442" t="s">
        <v>252</v>
      </c>
      <c r="F35" s="111"/>
      <c r="G35" s="91">
        <v>4</v>
      </c>
      <c r="H35" s="93"/>
      <c r="I35" s="449" t="s">
        <v>232</v>
      </c>
      <c r="J35" s="92"/>
      <c r="K35" s="92"/>
      <c r="L35" s="93"/>
      <c r="M35" s="91">
        <v>514607047</v>
      </c>
      <c r="N35" s="92"/>
      <c r="O35" s="93"/>
      <c r="P35" s="91">
        <v>131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39" t="s">
        <v>251</v>
      </c>
      <c r="D36" s="116"/>
      <c r="E36" s="440" t="s">
        <v>253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441" t="s">
        <v>254</v>
      </c>
      <c r="D37" s="110"/>
      <c r="E37" s="442" t="s">
        <v>256</v>
      </c>
      <c r="F37" s="111"/>
      <c r="G37" s="91">
        <v>3</v>
      </c>
      <c r="H37" s="93"/>
      <c r="I37" s="449" t="s">
        <v>258</v>
      </c>
      <c r="J37" s="92"/>
      <c r="K37" s="92"/>
      <c r="L37" s="93"/>
      <c r="M37" s="91">
        <v>516579369</v>
      </c>
      <c r="N37" s="92"/>
      <c r="O37" s="93"/>
      <c r="P37" s="91">
        <v>138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39" t="s">
        <v>255</v>
      </c>
      <c r="D38" s="116"/>
      <c r="E38" s="440" t="s">
        <v>257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441" t="s">
        <v>238</v>
      </c>
      <c r="D39" s="110"/>
      <c r="E39" s="442" t="s">
        <v>259</v>
      </c>
      <c r="F39" s="111"/>
      <c r="G39" s="91">
        <v>3</v>
      </c>
      <c r="H39" s="93"/>
      <c r="I39" s="449" t="s">
        <v>232</v>
      </c>
      <c r="J39" s="92"/>
      <c r="K39" s="92"/>
      <c r="L39" s="93"/>
      <c r="M39" s="91">
        <v>516991550</v>
      </c>
      <c r="N39" s="92"/>
      <c r="O39" s="93"/>
      <c r="P39" s="91">
        <v>135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39" t="s">
        <v>239</v>
      </c>
      <c r="D40" s="116"/>
      <c r="E40" s="440" t="s">
        <v>260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441" t="s">
        <v>261</v>
      </c>
      <c r="D41" s="110"/>
      <c r="E41" s="442" t="s">
        <v>263</v>
      </c>
      <c r="F41" s="111"/>
      <c r="G41" s="91">
        <v>3</v>
      </c>
      <c r="H41" s="93"/>
      <c r="I41" s="449" t="s">
        <v>232</v>
      </c>
      <c r="J41" s="92"/>
      <c r="K41" s="92"/>
      <c r="L41" s="93"/>
      <c r="M41" s="91">
        <v>518059439</v>
      </c>
      <c r="N41" s="92"/>
      <c r="O41" s="93"/>
      <c r="P41" s="91">
        <v>130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39" t="s">
        <v>262</v>
      </c>
      <c r="D42" s="116"/>
      <c r="E42" s="440" t="s">
        <v>264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/>
      <c r="D48" s="202"/>
      <c r="E48" s="202"/>
      <c r="F48" s="203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20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8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9">
        <f>LEN(A55)</f>
        <v>0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君津ジュニアバレーボールクラブ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433305672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原田　賢悟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505675562</v>
      </c>
      <c r="H7" s="261"/>
      <c r="I7" s="261"/>
      <c r="J7" s="261">
        <f>IF(入力!J7="","",入力!J7)</f>
        <v>21050</v>
      </c>
      <c r="K7" s="261"/>
      <c r="L7" s="261"/>
      <c r="M7" s="261">
        <f>IF(入力!M7="","",入力!M7)</f>
        <v>200776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" customHeight="1">
      <c r="A9" s="252" t="s">
        <v>2</v>
      </c>
      <c r="B9" s="252"/>
      <c r="C9" s="264" t="str">
        <f>IF(入力!C10="","",入力!C10&amp;"　"&amp;入力!E10)</f>
        <v>武田　和彦</v>
      </c>
      <c r="D9" s="265"/>
      <c r="E9" s="265"/>
      <c r="F9" s="265"/>
      <c r="G9" s="261">
        <f>IF(入力!G9="","",入力!G9)</f>
        <v>505676291</v>
      </c>
      <c r="H9" s="261"/>
      <c r="I9" s="261"/>
      <c r="J9" s="261">
        <f>IF(入力!J9="","",入力!J9)</f>
        <v>21051</v>
      </c>
      <c r="K9" s="261"/>
      <c r="L9" s="261"/>
      <c r="M9" s="261" t="str">
        <f>IF(入力!M9="","",入力!M9)</f>
        <v/>
      </c>
      <c r="N9" s="261"/>
      <c r="O9" s="261"/>
    </row>
    <row r="10" spans="1:15" ht="14.4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" customHeight="1">
      <c r="A11" s="252" t="s">
        <v>3</v>
      </c>
      <c r="B11" s="252"/>
      <c r="C11" s="264" t="str">
        <f>IF(入力!C12="","",入力!C12&amp;"　"&amp;入力!E12)</f>
        <v>大久保　恭一</v>
      </c>
      <c r="D11" s="265"/>
      <c r="E11" s="265"/>
      <c r="F11" s="265"/>
      <c r="G11" s="261">
        <f>IF(入力!G11="","",入力!G11)</f>
        <v>518059422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原田　賢悟</v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原田　賢悟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2" t="s">
        <v>6</v>
      </c>
      <c r="B17" s="252"/>
      <c r="C17" s="253" t="str">
        <f>IF(入力!C17="","",入力!C17&amp;"　"&amp;入力!E17)</f>
        <v>君津市東坂田1-1-6-606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" customHeight="1">
      <c r="A19" s="252" t="s">
        <v>7</v>
      </c>
      <c r="B19" s="252"/>
      <c r="C19" s="253" t="str">
        <f>IF(入力!C19="","",入力!C19&amp;"　"&amp;入力!E19)</f>
        <v>0439-55-1665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" customHeight="1">
      <c r="A21" s="252" t="s">
        <v>8</v>
      </c>
      <c r="B21" s="252"/>
      <c r="C21" s="253" t="str">
        <f>IF(入力!C21="","",入力!C21&amp;"－"&amp;入力!E21&amp;"－"&amp;入力!G21)</f>
        <v>439－55－1665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大久保　美空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北子安小学校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515890518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酒井　茉緒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周南小学校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517010797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間弓　絢櫻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北子安小学校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515563408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神谷　怜美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南子安小学校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516991560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大久保　珠希</v>
      </c>
      <c r="D33" s="265"/>
      <c r="E33" s="265"/>
      <c r="F33" s="265"/>
      <c r="G33" s="252">
        <f>IF(入力!G33="","",入力!G33)</f>
        <v>4</v>
      </c>
      <c r="H33" s="252" t="str">
        <f>IF(入力!H33="","",入力!H33)</f>
        <v/>
      </c>
      <c r="I33" s="252" t="str">
        <f>IF(入力!I33="","",入力!I33)</f>
        <v>請西小学校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513608663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須田　紋奈</v>
      </c>
      <c r="D35" s="265"/>
      <c r="E35" s="265"/>
      <c r="F35" s="265"/>
      <c r="G35" s="252">
        <f>IF(入力!G35="","",入力!G35)</f>
        <v>4</v>
      </c>
      <c r="H35" s="252" t="str">
        <f>IF(入力!H35="","",入力!H35)</f>
        <v/>
      </c>
      <c r="I35" s="252" t="str">
        <f>IF(入力!I35="","",入力!I35)</f>
        <v>北子安小学校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514607047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長嶋　花奏</v>
      </c>
      <c r="D37" s="265"/>
      <c r="E37" s="265"/>
      <c r="F37" s="265"/>
      <c r="G37" s="252">
        <f>IF(入力!G37="","",入力!G37)</f>
        <v>3</v>
      </c>
      <c r="H37" s="252" t="str">
        <f>IF(入力!H37="","",入力!H37)</f>
        <v/>
      </c>
      <c r="I37" s="252" t="str">
        <f>IF(入力!I37="","",入力!I37)</f>
        <v>中小学校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516579369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間弓　玲蘭</v>
      </c>
      <c r="D39" s="265"/>
      <c r="E39" s="265"/>
      <c r="F39" s="265"/>
      <c r="G39" s="252">
        <f>IF(入力!G39="","",入力!G39)</f>
        <v>3</v>
      </c>
      <c r="H39" s="252" t="str">
        <f>IF(入力!H39="","",入力!H39)</f>
        <v/>
      </c>
      <c r="I39" s="252" t="str">
        <f>IF(入力!I39="","",入力!I39)</f>
        <v>北子安小学校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516991550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石川　紗良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北子安小学校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518059439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キミツジュニアバレーボールクラブ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君津市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JR内房線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君津ジュニアバレーボールクラブ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>
        <f>IF(入力!C4="","",入力!C4)</f>
        <v>433305672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君津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21050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>
        <f>IF(入力!J9="","",入力!J9)</f>
        <v>21051</v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 t="str">
        <f>IF(入力!J11="","",入力!J11)</f>
        <v/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>
        <f>IF(入力!M7="","",入力!M7)</f>
        <v>200776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ハラダ　ケンゴ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47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299</v>
      </c>
      <c r="AC22" s="342"/>
      <c r="AD22" s="342"/>
      <c r="AE22" s="342"/>
      <c r="AF22" s="16" t="s">
        <v>73</v>
      </c>
      <c r="AG22" s="342" t="str">
        <f>IF(入力!W7="","",入力!W7)</f>
        <v>1144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0439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原田　賢悟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君津市東坂田1-1-6-606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55</v>
      </c>
      <c r="AY23" s="291"/>
      <c r="AZ23" s="291"/>
      <c r="BA23" s="291"/>
      <c r="BB23" s="19" t="s">
        <v>76</v>
      </c>
      <c r="BC23" s="291" t="str">
        <f>IF(入力!AP8="","",入力!AP8)</f>
        <v>1665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タケダ　カズヒコ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48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299</v>
      </c>
      <c r="AC24" s="342"/>
      <c r="AD24" s="342"/>
      <c r="AE24" s="342"/>
      <c r="AF24" s="16" t="s">
        <v>73</v>
      </c>
      <c r="AG24" s="342" t="str">
        <f>IF(入力!W9="","",入力!W9)</f>
        <v>1162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0439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武田　和彦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君津市杢師2-15-22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57</v>
      </c>
      <c r="AY25" s="291"/>
      <c r="AZ25" s="291"/>
      <c r="BA25" s="291"/>
      <c r="BB25" s="19" t="s">
        <v>76</v>
      </c>
      <c r="BC25" s="291" t="str">
        <f>IF(入力!AP10="","",入力!AP10)</f>
        <v>1757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オオクボ　キョウイチ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36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>299</v>
      </c>
      <c r="AC26" s="342"/>
      <c r="AD26" s="342"/>
      <c r="AE26" s="342"/>
      <c r="AF26" s="16" t="s">
        <v>73</v>
      </c>
      <c r="AG26" s="342" t="str">
        <f>IF(入力!W11="","",入力!W11)</f>
        <v>1161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0439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大久保　恭一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君津市北子安5-4-17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55</v>
      </c>
      <c r="AY27" s="291"/>
      <c r="AZ27" s="291"/>
      <c r="BA27" s="291"/>
      <c r="BB27" s="19" t="s">
        <v>76</v>
      </c>
      <c r="BC27" s="291" t="str">
        <f>IF(入力!AP12="","",入力!AP12)</f>
        <v>5447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ハラダ　ケンゴ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47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299</v>
      </c>
      <c r="AC28" s="342"/>
      <c r="AD28" s="342"/>
      <c r="AE28" s="342"/>
      <c r="AF28" s="16" t="s">
        <v>73</v>
      </c>
      <c r="AG28" s="342" t="str">
        <f>IF(入力!W15="","",入力!W15)</f>
        <v>1144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0439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原田　賢悟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君津市東坂田1-1-6-606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55</v>
      </c>
      <c r="AY29" s="360"/>
      <c r="AZ29" s="360"/>
      <c r="BA29" s="360"/>
      <c r="BB29" s="73" t="s">
        <v>76</v>
      </c>
      <c r="BC29" s="360" t="str">
        <f>IF(入力!AP16="","",入力!AP16)</f>
        <v>1665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オオクボ　ミク
大久保　美空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5</v>
      </c>
      <c r="R34" s="380"/>
      <c r="S34" s="381"/>
      <c r="T34" s="398" t="str">
        <f>IF(入力!I25="","",入力!I25)</f>
        <v>北子安小学校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515890518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147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サカイ　マオ
酒井　茉緒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5</v>
      </c>
      <c r="R36" s="380"/>
      <c r="S36" s="381"/>
      <c r="T36" s="398" t="str">
        <f>IF(入力!I27="","",入力!I27)</f>
        <v>周南小学校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517010797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156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マユミ　アヤカ
間弓　絢櫻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5</v>
      </c>
      <c r="R38" s="380"/>
      <c r="S38" s="381"/>
      <c r="T38" s="398" t="str">
        <f>IF(入力!I29="","",入力!I29)</f>
        <v>北子安小学校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515563408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143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カミヤ　レミ
神谷　怜美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5</v>
      </c>
      <c r="R40" s="380"/>
      <c r="S40" s="381"/>
      <c r="T40" s="398" t="str">
        <f>IF(入力!I31="","",入力!I31)</f>
        <v>南子安小学校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516991560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135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オオクボ　タマキ
大久保　珠希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4</v>
      </c>
      <c r="R42" s="380"/>
      <c r="S42" s="381"/>
      <c r="T42" s="398" t="str">
        <f>IF(入力!I33="","",入力!I33)</f>
        <v>請西小学校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513608663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149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スダ　アヤナ
須田　紋奈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4</v>
      </c>
      <c r="R44" s="380"/>
      <c r="S44" s="381"/>
      <c r="T44" s="398" t="str">
        <f>IF(入力!I35="","",入力!I35)</f>
        <v>北子安小学校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514607047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131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ナガシマ　カナ
長嶋　花奏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3</v>
      </c>
      <c r="R46" s="380"/>
      <c r="S46" s="381"/>
      <c r="T46" s="398" t="str">
        <f>IF(入力!I37="","",入力!I37)</f>
        <v>中小学校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516579369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138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マユミ　レイカ
間弓　玲蘭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3</v>
      </c>
      <c r="R48" s="380"/>
      <c r="S48" s="381"/>
      <c r="T48" s="398" t="str">
        <f>IF(入力!I39="","",入力!I39)</f>
        <v>北子安小学校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516991550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135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イシカワ　サラ
石川　紗良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3</v>
      </c>
      <c r="R50" s="380"/>
      <c r="S50" s="381"/>
      <c r="T50" s="398" t="str">
        <f>IF(入力!I41="","",入力!I41)</f>
        <v>北子安小学校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518059439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130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2" t="s">
        <v>0</v>
      </c>
      <c r="B2" s="252"/>
      <c r="C2" s="253" t="str">
        <f>IF(入力!C3="","",入力!C3)</f>
        <v>君津ジュニアバレーボールクラブ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433305672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原田　賢悟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505675562</v>
      </c>
      <c r="H7" s="261"/>
      <c r="I7" s="261"/>
      <c r="J7" s="261">
        <f>IF(入力!J7="","",入力!J7)</f>
        <v>21050</v>
      </c>
      <c r="K7" s="261"/>
      <c r="L7" s="261"/>
      <c r="M7" s="261">
        <f>IF(入力!M7="","",入力!M7)</f>
        <v>200776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" customHeight="1">
      <c r="A9" s="252" t="s">
        <v>19</v>
      </c>
      <c r="B9" s="252"/>
      <c r="C9" s="264" t="str">
        <f>IF(入力!C10="","",入力!C10&amp;"　"&amp;入力!E10)</f>
        <v>武田　和彦</v>
      </c>
      <c r="D9" s="265"/>
      <c r="E9" s="265"/>
      <c r="F9" s="265"/>
      <c r="G9" s="261">
        <f>IF(入力!G9="","",入力!G9)</f>
        <v>505676291</v>
      </c>
      <c r="H9" s="261"/>
      <c r="I9" s="261"/>
      <c r="J9" s="261">
        <f>IF(入力!J9="","",入力!J9)</f>
        <v>21051</v>
      </c>
      <c r="K9" s="261"/>
      <c r="L9" s="261"/>
      <c r="M9" s="261" t="str">
        <f>IF(入力!M9="","",入力!M9)</f>
        <v/>
      </c>
      <c r="N9" s="261"/>
      <c r="O9" s="261"/>
    </row>
    <row r="10" spans="1:15" ht="14.4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" customHeight="1">
      <c r="A11" s="252" t="s">
        <v>20</v>
      </c>
      <c r="B11" s="252"/>
      <c r="C11" s="264" t="str">
        <f>IF(入力!C12="","",入力!C12&amp;"　"&amp;入力!E12)</f>
        <v>大久保　恭一</v>
      </c>
      <c r="D11" s="265"/>
      <c r="E11" s="265"/>
      <c r="F11" s="265"/>
      <c r="G11" s="261">
        <f>IF(入力!G11="","",入力!G11)</f>
        <v>518059422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原田　賢悟</v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原田　賢悟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2" t="s">
        <v>6</v>
      </c>
      <c r="B17" s="252"/>
      <c r="C17" s="253" t="str">
        <f>IF(入力!C17="","",入力!C17&amp;"　"&amp;入力!E17)</f>
        <v>君津市東坂田1-1-6-606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" customHeight="1">
      <c r="A19" s="252" t="s">
        <v>7</v>
      </c>
      <c r="B19" s="252"/>
      <c r="C19" s="253" t="str">
        <f>IF(入力!C19="","",入力!C19&amp;"　"&amp;入力!E19)</f>
        <v>0439-55-1665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" customHeight="1">
      <c r="A21" s="252" t="s">
        <v>8</v>
      </c>
      <c r="B21" s="252"/>
      <c r="C21" s="253" t="str">
        <f>IF(入力!C21="","",入力!C21&amp;"－"&amp;入力!E21&amp;"－"&amp;入力!G21)</f>
        <v>439－55－1665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大久保　美空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北子安小学校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515890518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酒井　茉緒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周南小学校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517010797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間弓　絢櫻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北子安小学校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515563408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神谷　怜美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南子安小学校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516991560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大久保　珠希</v>
      </c>
      <c r="D33" s="265"/>
      <c r="E33" s="265"/>
      <c r="F33" s="265"/>
      <c r="G33" s="252">
        <f>IF(入力!G33="","",入力!G33)</f>
        <v>4</v>
      </c>
      <c r="H33" s="252" t="str">
        <f>IF(入力!H33="","",入力!H33)</f>
        <v/>
      </c>
      <c r="I33" s="252" t="str">
        <f>IF(入力!I33="","",入力!I33)</f>
        <v>請西小学校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513608663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須田　紋奈</v>
      </c>
      <c r="D35" s="265"/>
      <c r="E35" s="265"/>
      <c r="F35" s="265"/>
      <c r="G35" s="252">
        <f>IF(入力!G35="","",入力!G35)</f>
        <v>4</v>
      </c>
      <c r="H35" s="252" t="str">
        <f>IF(入力!H35="","",入力!H35)</f>
        <v/>
      </c>
      <c r="I35" s="252" t="str">
        <f>IF(入力!I35="","",入力!I35)</f>
        <v>北子安小学校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514607047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長嶋　花奏</v>
      </c>
      <c r="D37" s="265"/>
      <c r="E37" s="265"/>
      <c r="F37" s="265"/>
      <c r="G37" s="252">
        <f>IF(入力!G37="","",入力!G37)</f>
        <v>3</v>
      </c>
      <c r="H37" s="252" t="str">
        <f>IF(入力!H37="","",入力!H37)</f>
        <v/>
      </c>
      <c r="I37" s="252" t="str">
        <f>IF(入力!I37="","",入力!I37)</f>
        <v>中小学校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516579369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間弓　玲蘭</v>
      </c>
      <c r="D39" s="265"/>
      <c r="E39" s="265"/>
      <c r="F39" s="265"/>
      <c r="G39" s="252">
        <f>IF(入力!G39="","",入力!G39)</f>
        <v>3</v>
      </c>
      <c r="H39" s="252" t="str">
        <f>IF(入力!H39="","",入力!H39)</f>
        <v/>
      </c>
      <c r="I39" s="252" t="str">
        <f>IF(入力!I39="","",入力!I39)</f>
        <v>北子安小学校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516991550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石川　紗良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北子安小学校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518059439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2" t="s">
        <v>0</v>
      </c>
      <c r="B2" s="252"/>
      <c r="C2" s="253" t="str">
        <f>IF(入力!C3="","",入力!C3)</f>
        <v>君津ジュニアバレーボールクラブ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433305672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原田　賢悟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505675562</v>
      </c>
      <c r="H7" s="261"/>
      <c r="I7" s="261"/>
      <c r="J7" s="261">
        <f>IF(入力!J7="","",入力!J7)</f>
        <v>21050</v>
      </c>
      <c r="K7" s="261"/>
      <c r="L7" s="261"/>
      <c r="M7" s="261">
        <f>IF(入力!M7="","",入力!M7)</f>
        <v>200776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" customHeight="1">
      <c r="A9" s="252" t="s">
        <v>19</v>
      </c>
      <c r="B9" s="252"/>
      <c r="C9" s="264" t="str">
        <f>IF(入力!C10="","",入力!C10&amp;"　"&amp;入力!E10)</f>
        <v>武田　和彦</v>
      </c>
      <c r="D9" s="265"/>
      <c r="E9" s="265"/>
      <c r="F9" s="265"/>
      <c r="G9" s="261">
        <f>IF(入力!G9="","",入力!G9)</f>
        <v>505676291</v>
      </c>
      <c r="H9" s="261"/>
      <c r="I9" s="261"/>
      <c r="J9" s="261">
        <f>IF(入力!J9="","",入力!J9)</f>
        <v>21051</v>
      </c>
      <c r="K9" s="261"/>
      <c r="L9" s="261"/>
      <c r="M9" s="261" t="str">
        <f>IF(入力!M9="","",入力!M9)</f>
        <v/>
      </c>
      <c r="N9" s="261"/>
      <c r="O9" s="261"/>
    </row>
    <row r="10" spans="1:15" ht="14.4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" customHeight="1">
      <c r="A11" s="252" t="s">
        <v>20</v>
      </c>
      <c r="B11" s="252"/>
      <c r="C11" s="264" t="str">
        <f>IF(入力!C12="","",入力!C12&amp;"　"&amp;入力!E12)</f>
        <v>大久保　恭一</v>
      </c>
      <c r="D11" s="265"/>
      <c r="E11" s="265"/>
      <c r="F11" s="265"/>
      <c r="G11" s="261">
        <f>IF(入力!G11="","",入力!G11)</f>
        <v>518059422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原田　賢悟</v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原田　賢悟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2" t="s">
        <v>6</v>
      </c>
      <c r="B17" s="252"/>
      <c r="C17" s="253" t="str">
        <f>IF(入力!C17="","",入力!C17&amp;"　"&amp;入力!E17)</f>
        <v>君津市東坂田1-1-6-606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" customHeight="1">
      <c r="A19" s="252" t="s">
        <v>7</v>
      </c>
      <c r="B19" s="252"/>
      <c r="C19" s="253" t="str">
        <f>IF(入力!C19="","",入力!C19&amp;"　"&amp;入力!E19)</f>
        <v>0439-55-1665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" customHeight="1">
      <c r="A21" s="252" t="s">
        <v>8</v>
      </c>
      <c r="B21" s="252"/>
      <c r="C21" s="253" t="str">
        <f>IF(入力!C21="","",入力!C21&amp;"－"&amp;入力!E21&amp;"－"&amp;入力!G21)</f>
        <v>439－55－1665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大久保　美空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北子安小学校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515890518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酒井　茉緒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周南小学校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517010797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間弓　絢櫻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北子安小学校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515563408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神谷　怜美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南子安小学校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516991560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大久保　珠希</v>
      </c>
      <c r="D33" s="265"/>
      <c r="E33" s="265"/>
      <c r="F33" s="265"/>
      <c r="G33" s="252">
        <f>IF(入力!G33="","",入力!G33)</f>
        <v>4</v>
      </c>
      <c r="H33" s="252" t="str">
        <f>IF(入力!H33="","",入力!H33)</f>
        <v/>
      </c>
      <c r="I33" s="252" t="str">
        <f>IF(入力!I33="","",入力!I33)</f>
        <v>請西小学校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513608663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須田　紋奈</v>
      </c>
      <c r="D35" s="265"/>
      <c r="E35" s="265"/>
      <c r="F35" s="265"/>
      <c r="G35" s="252">
        <f>IF(入力!G35="","",入力!G35)</f>
        <v>4</v>
      </c>
      <c r="H35" s="252" t="str">
        <f>IF(入力!H35="","",入力!H35)</f>
        <v/>
      </c>
      <c r="I35" s="252" t="str">
        <f>IF(入力!I35="","",入力!I35)</f>
        <v>北子安小学校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514607047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長嶋　花奏</v>
      </c>
      <c r="D37" s="265"/>
      <c r="E37" s="265"/>
      <c r="F37" s="265"/>
      <c r="G37" s="252">
        <f>IF(入力!G37="","",入力!G37)</f>
        <v>3</v>
      </c>
      <c r="H37" s="252" t="str">
        <f>IF(入力!H37="","",入力!H37)</f>
        <v/>
      </c>
      <c r="I37" s="252" t="str">
        <f>IF(入力!I37="","",入力!I37)</f>
        <v>中小学校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516579369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間弓　玲蘭</v>
      </c>
      <c r="D39" s="265"/>
      <c r="E39" s="265"/>
      <c r="F39" s="265"/>
      <c r="G39" s="252">
        <f>IF(入力!G39="","",入力!G39)</f>
        <v>3</v>
      </c>
      <c r="H39" s="252" t="str">
        <f>IF(入力!H39="","",入力!H39)</f>
        <v/>
      </c>
      <c r="I39" s="252" t="str">
        <f>IF(入力!I39="","",入力!I39)</f>
        <v>北子安小学校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516991550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石川　紗良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北子安小学校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518059439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8</v>
      </c>
      <c r="J5" s="433" t="str">
        <f>IF(入力!A55="","",入力!A55)</f>
        <v/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23016</v>
      </c>
      <c r="B7" s="33" t="str">
        <f>IF(入力!C3="","",入力!C3)</f>
        <v>君津ジュニアバレーボールクラブ</v>
      </c>
      <c r="C7" s="33" t="str">
        <f>IF(入力!C2="","",入力!C2)</f>
        <v>キミツジュニアバレーボールクラブ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ハラダ</v>
      </c>
      <c r="F16" s="33" t="str">
        <f>IF(入力!E7="","",入力!E7)</f>
        <v>ケンゴ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君津市東坂田1-1-6-606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タケダ</v>
      </c>
      <c r="F17" s="33" t="str">
        <f>IF(入力!E9="","",入力!E9)</f>
        <v>カズヒコ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君津市杢師2-15-22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オオクボ</v>
      </c>
      <c r="F20" s="33" t="str">
        <f>IF(入力!E11="","",入力!E11)</f>
        <v>キョウイチ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君津市北子安5-4-17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ハラダ</v>
      </c>
      <c r="F22" s="33" t="str">
        <f>IF(入力!E15="","",入力!E15)</f>
        <v>ケンゴ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439</v>
      </c>
      <c r="O22" s="33">
        <f>IF(入力!E21="","",入力!E21)</f>
        <v>55</v>
      </c>
      <c r="P22" s="33">
        <f>IF(入力!G21="","",入力!G21)</f>
        <v>1665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君津市東坂田1-1-6-606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ハラダ</v>
      </c>
      <c r="F23" s="33" t="str">
        <f>IF(入力!$E$13="","",入力!$E$13)</f>
        <v>ケンゴ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大久保</v>
      </c>
      <c r="D24" s="75" t="str">
        <f>VLOOKUP($B$51,$A$53:$F$352,4)</f>
        <v>美空</v>
      </c>
      <c r="E24" s="75" t="str">
        <f>VLOOKUP($B$51,$A$53:$F$352,5)</f>
        <v>オオクボ</v>
      </c>
      <c r="F24" s="75" t="str">
        <f>VLOOKUP($B$51,$A$53:$F$352,6)</f>
        <v>ミク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大久保</v>
      </c>
      <c r="D53" s="33" t="str">
        <f>IF(入力!E26="","",入力!E26)</f>
        <v>美空</v>
      </c>
      <c r="E53" s="33" t="str">
        <f>IF(入力!C25="","",入力!C25)</f>
        <v>オオクボ</v>
      </c>
      <c r="F53" s="33" t="str">
        <f>IF(入力!E25="","",入力!E25)</f>
        <v>ミク</v>
      </c>
      <c r="G53" s="33">
        <f>IF(入力!M25="","",入力!M25)</f>
        <v>515890518</v>
      </c>
      <c r="H53" s="33" t="str">
        <f>IF(入力!I25="","",入力!I25)</f>
        <v>北子安小学校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酒井</v>
      </c>
      <c r="D54" s="33" t="str">
        <f>IF(入力!E28="","",入力!E28)</f>
        <v>茉緒</v>
      </c>
      <c r="E54" s="33" t="str">
        <f>IF(入力!C27="","",入力!C27)</f>
        <v>サカイ</v>
      </c>
      <c r="F54" s="33" t="str">
        <f>IF(入力!E27="","",入力!E27)</f>
        <v>マオ</v>
      </c>
      <c r="G54" s="33">
        <f>IF(入力!M27="","",入力!M27)</f>
        <v>517010797</v>
      </c>
      <c r="H54" s="33" t="str">
        <f>IF(入力!I27="","",入力!I27)</f>
        <v>周南小学校</v>
      </c>
      <c r="I54" s="33">
        <f>IF(入力!G27="","",入力!G27)</f>
        <v>5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間弓</v>
      </c>
      <c r="D55" s="33" t="str">
        <f>IF(入力!E30="","",入力!E30)</f>
        <v>絢櫻</v>
      </c>
      <c r="E55" s="33" t="str">
        <f>IF(入力!C29="","",入力!C29)</f>
        <v>マユミ</v>
      </c>
      <c r="F55" s="33" t="str">
        <f>IF(入力!E29="","",入力!E29)</f>
        <v>アヤカ</v>
      </c>
      <c r="G55" s="33">
        <f>IF(入力!M29="","",入力!M29)</f>
        <v>515563408</v>
      </c>
      <c r="H55" s="33" t="str">
        <f>IF(入力!I29="","",入力!I29)</f>
        <v>北子安小学校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神谷</v>
      </c>
      <c r="D56" s="33" t="str">
        <f>IF(入力!E32="","",入力!E32)</f>
        <v>怜美</v>
      </c>
      <c r="E56" s="33" t="str">
        <f>IF(入力!C31="","",入力!C31)</f>
        <v>カミヤ</v>
      </c>
      <c r="F56" s="33" t="str">
        <f>IF(入力!E31="","",入力!E31)</f>
        <v>レミ</v>
      </c>
      <c r="G56" s="33">
        <f>IF(入力!M31="","",入力!M31)</f>
        <v>516991560</v>
      </c>
      <c r="H56" s="33" t="str">
        <f>IF(入力!I31="","",入力!I31)</f>
        <v>南子安小学校</v>
      </c>
      <c r="I56" s="33">
        <f>IF(入力!G31="","",入力!G31)</f>
        <v>5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大久保</v>
      </c>
      <c r="D57" s="33" t="str">
        <f>IF(入力!E34="","",入力!E34)</f>
        <v>珠希</v>
      </c>
      <c r="E57" s="33" t="str">
        <f>IF(入力!C33="","",入力!C33)</f>
        <v>オオクボ</v>
      </c>
      <c r="F57" s="33" t="str">
        <f>IF(入力!E33="","",入力!E33)</f>
        <v>タマキ</v>
      </c>
      <c r="G57" s="33">
        <f>IF(入力!M33="","",入力!M33)</f>
        <v>513608663</v>
      </c>
      <c r="H57" s="33" t="str">
        <f>IF(入力!I33="","",入力!I33)</f>
        <v>請西小学校</v>
      </c>
      <c r="I57" s="33">
        <f>IF(入力!G33="","",入力!G33)</f>
        <v>4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須田</v>
      </c>
      <c r="D58" s="33" t="str">
        <f>IF(入力!E36="","",入力!E36)</f>
        <v>紋奈</v>
      </c>
      <c r="E58" s="33" t="str">
        <f>IF(入力!C35="","",入力!C35)</f>
        <v>スダ</v>
      </c>
      <c r="F58" s="33" t="str">
        <f>IF(入力!E35="","",入力!E35)</f>
        <v>アヤナ</v>
      </c>
      <c r="G58" s="33">
        <f>IF(入力!M35="","",入力!M35)</f>
        <v>514607047</v>
      </c>
      <c r="H58" s="33" t="str">
        <f>IF(入力!I35="","",入力!I35)</f>
        <v>北子安小学校</v>
      </c>
      <c r="I58" s="33">
        <f>IF(入力!G35="","",入力!G35)</f>
        <v>4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長嶋</v>
      </c>
      <c r="D59" s="33" t="str">
        <f>IF(入力!E38="","",入力!E38)</f>
        <v>花奏</v>
      </c>
      <c r="E59" s="33" t="str">
        <f>IF(入力!C37="","",入力!C37)</f>
        <v>ナガシマ</v>
      </c>
      <c r="F59" s="33" t="str">
        <f>IF(入力!E37="","",入力!E37)</f>
        <v>カナ</v>
      </c>
      <c r="G59" s="33">
        <f>IF(入力!M37="","",入力!M37)</f>
        <v>516579369</v>
      </c>
      <c r="H59" s="33" t="str">
        <f>IF(入力!I37="","",入力!I37)</f>
        <v>中小学校</v>
      </c>
      <c r="I59" s="33">
        <f>IF(入力!G37="","",入力!G37)</f>
        <v>3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間弓</v>
      </c>
      <c r="D60" s="33" t="str">
        <f>IF(入力!E40="","",入力!E40)</f>
        <v>玲蘭</v>
      </c>
      <c r="E60" s="33" t="str">
        <f>IF(入力!C39="","",入力!C39)</f>
        <v>マユミ</v>
      </c>
      <c r="F60" s="33" t="str">
        <f>IF(入力!E39="","",入力!E39)</f>
        <v>レイカ</v>
      </c>
      <c r="G60" s="33">
        <f>IF(入力!M39="","",入力!M39)</f>
        <v>516991550</v>
      </c>
      <c r="H60" s="33" t="str">
        <f>IF(入力!I39="","",入力!I39)</f>
        <v>北子安小学校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石川</v>
      </c>
      <c r="D61" s="33" t="str">
        <f>IF(入力!E42="","",入力!E42)</f>
        <v>紗良</v>
      </c>
      <c r="E61" s="33" t="str">
        <f>IF(入力!C41="","",入力!C41)</f>
        <v>イシカワ</v>
      </c>
      <c r="F61" s="33" t="str">
        <f>IF(入力!E41="","",入力!E41)</f>
        <v>サラ</v>
      </c>
      <c r="G61" s="33">
        <f>IF(入力!M41="","",入力!M41)</f>
        <v>518059439</v>
      </c>
      <c r="H61" s="33" t="str">
        <f>IF(入力!I41="","",入力!I41)</f>
        <v>北子安小学校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2019-01-26T07:05:08Z</dcterms:modified>
</cp:coreProperties>
</file>