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nami\Desktop\賢悟資料\2016年度\新人大会\"/>
    </mc:Choice>
  </mc:AlternateContent>
  <workbookProtection lockStructure="1"/>
  <bookViews>
    <workbookView xWindow="0" yWindow="0" windowWidth="23040" windowHeight="937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 concurrentCalc="0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C19" i="2"/>
  <c r="C19" i="5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<sst xmlns="http://schemas.openxmlformats.org/spreadsheetml/2006/main" count="442" uniqueCount="299">
  <si>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</si>
  <si>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</si>
  <si>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</si>
  <si>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</si>
  <si>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</si>
  <si>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</si>
  <si>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</si>
  <si>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</si>
  <si>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</si>
  <si>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</si>
  <si>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</si>
  <si>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</si>
  <si>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</si>
  <si>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</si>
  <si>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</si>
  <si>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</si>
  <si>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</si>
  <si>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</si>
  <si>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</si>
  <si>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</si>
  <si>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</si>
  <si>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</si>
  <si>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</si>
  <si>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</si>
  <si>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</si>
  <si>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</si>
  <si>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</si>
  <si>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</si>
  <si>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</si>
  <si>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</si>
  <si>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</si>
  <si>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</si>
  <si>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</si>
  <si>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</si>
  <si>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</si>
  <si>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</si>
  <si>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</si>
  <si>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</si>
  <si>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</si>
  <si>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</si>
  <si>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</si>
  <si>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</si>
  <si>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</si>
  <si>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</si>
  <si>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</si>
  <si>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</si>
  <si>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</si>
  <si>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</si>
  <si>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</si>
  <si>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</si>
  <si>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</si>
  <si>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</si>
  <si>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</si>
  <si>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</si>
  <si>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</si>
  <si>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</si>
  <si>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</si>
  <si>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</si>
  <si>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</si>
  <si>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</si>
  <si>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</si>
  <si>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</si>
  <si>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</si>
  <si>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</si>
  <si>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</si>
  <si>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</si>
  <si>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</si>
  <si>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</si>
  <si>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</si>
  <si>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</si>
  <si>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</si>
  <si>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</si>
  <si>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</si>
  <si>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</si>
  <si>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</si>
  <si>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</si>
  <si>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</si>
  <si>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</si>
  <si>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</si>
  <si>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</si>
  <si>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</si>
  <si>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</si>
  <si>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</si>
  <si>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</si>
  <si>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</si>
  <si>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</si>
  <si>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</si>
  <si>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</si>
  <si>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</si>
  <si>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</si>
  <si>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</si>
  <si>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</si>
  <si>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</si>
  <si>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</si>
  <si>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</si>
  <si>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</si>
  <si>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</si>
  <si>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</si>
  <si>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</si>
  <si>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</si>
  <si>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</si>
  <si>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</si>
  <si>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</si>
  <si>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</si>
  <si>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</si>
  <si>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</si>
  <si>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</si>
  <si>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</si>
  <si>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</si>
  <si>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</si>
  <si>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</si>
  <si>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</si>
  <si>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</si>
  <si>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</si>
  <si>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</si>
  <si>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</si>
  <si>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</si>
  <si>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</si>
  <si>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</si>
  <si>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</si>
  <si>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</si>
  <si>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</si>
  <si>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</si>
  <si>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</si>
  <si>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</si>
  <si>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</si>
  <si>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</si>
  <si>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</si>
  <si>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</si>
  <si>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</si>
  <si>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</si>
  <si>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</si>
  <si>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</si>
  <si>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</si>
  <si>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</si>
  <si>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</si>
  <si>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</si>
  <si>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</si>
  <si>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</si>
  <si>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</si>
  <si>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</si>
  <si>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</si>
  <si>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</si>
  <si>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</si>
  <si>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</si>
  <si>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</si>
  <si>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</si>
  <si>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</si>
  <si>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</si>
  <si>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</si>
  <si>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</si>
  <si>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</si>
  <si>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</si>
  <si>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</si>
  <si>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</si>
  <si>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</si>
  <si>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</si>
  <si>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</si>
  <si>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</si>
  <si>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</si>
  <si>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</si>
  <si>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</si>
  <si>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</si>
  <si>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</si>
  <si>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</si>
  <si>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</si>
  <si>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</si>
  <si>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</si>
  <si>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</si>
  <si>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</si>
  <si>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</si>
  <si>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</si>
  <si>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</si>
  <si>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</si>
  <si>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</si>
  <si>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</si>
  <si>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</si>
  <si>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</si>
  <si>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</si>
  <si>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</si>
  <si>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</si>
  <si>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</si>
  <si>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</si>
  <si>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</si>
  <si>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</si>
  <si>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</si>
  <si>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</si>
  <si>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</si>
  <si>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</si>
  <si>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</si>
  <si>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</si>
  <si>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</si>
  <si>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</si>
  <si>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</si>
  <si>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</si>
  <si>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</si>
  <si>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</si>
  <si>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</si>
  <si>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</si>
  <si>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</si>
  <si>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君津ジュニアバレーボールクラブ</t>
    <rPh sb="0" eb="2">
      <t>キミツ</t>
    </rPh>
    <phoneticPr fontId="2"/>
  </si>
  <si>
    <t>君津市</t>
    <rPh sb="0" eb="3">
      <t>キミツシ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</si>
  <si>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内房線</t>
    </r>
    <rPh sb="2" eb="5">
      <t>ウチボウセン</t>
    </rPh>
    <phoneticPr fontId="2"/>
  </si>
  <si>
    <t>君津</t>
    <rPh sb="0" eb="2">
      <t>キミツ</t>
    </rPh>
    <phoneticPr fontId="2"/>
  </si>
  <si>
    <t>原田</t>
    <rPh sb="0" eb="2">
      <t>ハラダ</t>
    </rPh>
    <phoneticPr fontId="2"/>
  </si>
  <si>
    <t>賢悟</t>
    <rPh sb="0" eb="2">
      <t>ケンゴ</t>
    </rPh>
    <phoneticPr fontId="2"/>
  </si>
  <si>
    <t>ﾊﾗﾀﾞ</t>
    <phoneticPr fontId="2"/>
  </si>
  <si>
    <t>ｹﾝｺﾞ</t>
    <phoneticPr fontId="2"/>
  </si>
  <si>
    <t>299</t>
    <phoneticPr fontId="2"/>
  </si>
  <si>
    <t>1144</t>
    <phoneticPr fontId="2"/>
  </si>
  <si>
    <t>君津市東坂田1-1-6-606</t>
    <rPh sb="0" eb="3">
      <t>キミツシ</t>
    </rPh>
    <rPh sb="3" eb="4">
      <t>ヒガシ</t>
    </rPh>
    <rPh sb="4" eb="6">
      <t>サカタ</t>
    </rPh>
    <phoneticPr fontId="2"/>
  </si>
  <si>
    <t>0439</t>
    <phoneticPr fontId="2"/>
  </si>
  <si>
    <t>55</t>
    <phoneticPr fontId="2"/>
  </si>
  <si>
    <t>1665</t>
    <phoneticPr fontId="2"/>
  </si>
  <si>
    <t>武田</t>
    <rPh sb="0" eb="2">
      <t>タケダ</t>
    </rPh>
    <phoneticPr fontId="2"/>
  </si>
  <si>
    <t>和彦</t>
    <rPh sb="0" eb="2">
      <t>カズヒコ</t>
    </rPh>
    <phoneticPr fontId="2"/>
  </si>
  <si>
    <t>ﾀｹﾀﾞ</t>
    <phoneticPr fontId="2"/>
  </si>
  <si>
    <t>ｶｽﾞﾋｺ</t>
    <phoneticPr fontId="2"/>
  </si>
  <si>
    <t>芳本</t>
    <rPh sb="0" eb="2">
      <t>ヨシモト</t>
    </rPh>
    <phoneticPr fontId="2"/>
  </si>
  <si>
    <t>みき</t>
    <phoneticPr fontId="2"/>
  </si>
  <si>
    <t>ﾖｼﾓﾄ</t>
    <phoneticPr fontId="2"/>
  </si>
  <si>
    <t>ﾐｷ</t>
    <phoneticPr fontId="2"/>
  </si>
  <si>
    <t>299</t>
    <phoneticPr fontId="2"/>
  </si>
  <si>
    <t>1162</t>
    <phoneticPr fontId="2"/>
  </si>
  <si>
    <t>君津市杢師2-15-22</t>
    <rPh sb="0" eb="3">
      <t>キミツシ</t>
    </rPh>
    <rPh sb="3" eb="5">
      <t>モクシ</t>
    </rPh>
    <phoneticPr fontId="2"/>
  </si>
  <si>
    <t>0439</t>
    <phoneticPr fontId="2"/>
  </si>
  <si>
    <t>57</t>
    <phoneticPr fontId="2"/>
  </si>
  <si>
    <t>1757</t>
    <phoneticPr fontId="2"/>
  </si>
  <si>
    <t>千葉市花見川区幕張町3-1190-9</t>
    <rPh sb="0" eb="3">
      <t>チバシ</t>
    </rPh>
    <rPh sb="3" eb="7">
      <t>ハナミガワク</t>
    </rPh>
    <rPh sb="7" eb="9">
      <t>マクハリ</t>
    </rPh>
    <rPh sb="9" eb="10">
      <t>チョウ</t>
    </rPh>
    <phoneticPr fontId="2"/>
  </si>
  <si>
    <t>080</t>
    <phoneticPr fontId="2"/>
  </si>
  <si>
    <t>4808</t>
    <phoneticPr fontId="2"/>
  </si>
  <si>
    <t>1290</t>
    <phoneticPr fontId="2"/>
  </si>
  <si>
    <t>262</t>
    <phoneticPr fontId="2"/>
  </si>
  <si>
    <t>0032</t>
    <phoneticPr fontId="2"/>
  </si>
  <si>
    <t>ﾊﾗﾀﾞ</t>
    <phoneticPr fontId="2"/>
  </si>
  <si>
    <t>ｹﾝｺﾞ</t>
    <phoneticPr fontId="2"/>
  </si>
  <si>
    <t>299</t>
    <phoneticPr fontId="2"/>
  </si>
  <si>
    <t>1144</t>
    <phoneticPr fontId="2"/>
  </si>
  <si>
    <t>0439</t>
    <phoneticPr fontId="2"/>
  </si>
  <si>
    <t>55</t>
    <phoneticPr fontId="2"/>
  </si>
  <si>
    <t>1665</t>
    <phoneticPr fontId="2"/>
  </si>
  <si>
    <t>①</t>
    <phoneticPr fontId="2"/>
  </si>
  <si>
    <t>二瓶</t>
    <rPh sb="0" eb="2">
      <t>ニヘイ</t>
    </rPh>
    <phoneticPr fontId="2"/>
  </si>
  <si>
    <t>真穂里</t>
    <rPh sb="0" eb="2">
      <t>マホ</t>
    </rPh>
    <rPh sb="2" eb="3">
      <t>サト</t>
    </rPh>
    <phoneticPr fontId="2"/>
  </si>
  <si>
    <t>ﾆﾍｲ</t>
    <phoneticPr fontId="2"/>
  </si>
  <si>
    <t>ﾏｵﾘ</t>
    <phoneticPr fontId="2"/>
  </si>
  <si>
    <t>須田</t>
    <rPh sb="0" eb="2">
      <t>スダ</t>
    </rPh>
    <phoneticPr fontId="2"/>
  </si>
  <si>
    <t>紗和</t>
    <rPh sb="0" eb="1">
      <t>サ</t>
    </rPh>
    <rPh sb="1" eb="2">
      <t>ワ</t>
    </rPh>
    <phoneticPr fontId="2"/>
  </si>
  <si>
    <t>ｽﾀﾞ</t>
    <phoneticPr fontId="2"/>
  </si>
  <si>
    <t>ｻﾖｶ</t>
    <phoneticPr fontId="2"/>
  </si>
  <si>
    <t>長嶋</t>
    <rPh sb="0" eb="2">
      <t>ナガシマ</t>
    </rPh>
    <phoneticPr fontId="2"/>
  </si>
  <si>
    <t>一花</t>
    <rPh sb="0" eb="2">
      <t>イチカ</t>
    </rPh>
    <phoneticPr fontId="2"/>
  </si>
  <si>
    <t>ﾅｶﾞｼﾏ</t>
    <phoneticPr fontId="2"/>
  </si>
  <si>
    <t>ｲﾁｶ</t>
    <phoneticPr fontId="2"/>
  </si>
  <si>
    <t>神谷</t>
    <rPh sb="0" eb="2">
      <t>カミヤ</t>
    </rPh>
    <phoneticPr fontId="2"/>
  </si>
  <si>
    <t>亜美</t>
    <rPh sb="0" eb="1">
      <t>ア</t>
    </rPh>
    <rPh sb="1" eb="2">
      <t>ミ</t>
    </rPh>
    <phoneticPr fontId="2"/>
  </si>
  <si>
    <t>ｶﾐﾔ</t>
    <phoneticPr fontId="2"/>
  </si>
  <si>
    <t>ｱﾐ</t>
    <phoneticPr fontId="2"/>
  </si>
  <si>
    <t>斎藤</t>
    <rPh sb="0" eb="2">
      <t>サイトウ</t>
    </rPh>
    <phoneticPr fontId="2"/>
  </si>
  <si>
    <t>瑠七</t>
    <rPh sb="0" eb="1">
      <t>ル</t>
    </rPh>
    <rPh sb="1" eb="2">
      <t>ナナ</t>
    </rPh>
    <phoneticPr fontId="2"/>
  </si>
  <si>
    <t>ｻｲﾄｳ</t>
    <phoneticPr fontId="2"/>
  </si>
  <si>
    <t>ﾙﾅ</t>
    <phoneticPr fontId="2"/>
  </si>
  <si>
    <t>小笠原</t>
    <rPh sb="0" eb="3">
      <t>オガサワラ</t>
    </rPh>
    <phoneticPr fontId="2"/>
  </si>
  <si>
    <t>怜</t>
    <rPh sb="0" eb="1">
      <t>レイ</t>
    </rPh>
    <phoneticPr fontId="2"/>
  </si>
  <si>
    <t>ｵｶﾞｻﾜﾗ</t>
    <phoneticPr fontId="2"/>
  </si>
  <si>
    <t>ﾚｲ</t>
    <phoneticPr fontId="2"/>
  </si>
  <si>
    <t>小原</t>
    <rPh sb="0" eb="2">
      <t>オバラ</t>
    </rPh>
    <phoneticPr fontId="2"/>
  </si>
  <si>
    <t>羽乃</t>
    <rPh sb="0" eb="1">
      <t>ハネ</t>
    </rPh>
    <rPh sb="1" eb="2">
      <t>ノ</t>
    </rPh>
    <phoneticPr fontId="2"/>
  </si>
  <si>
    <t>ｵﾊﾞﾗ</t>
    <phoneticPr fontId="2"/>
  </si>
  <si>
    <t>ﾊﾉ</t>
    <phoneticPr fontId="2"/>
  </si>
  <si>
    <t>白井</t>
    <rPh sb="0" eb="2">
      <t>シライ</t>
    </rPh>
    <phoneticPr fontId="2"/>
  </si>
  <si>
    <t>ｼﾗｲ</t>
    <phoneticPr fontId="2"/>
  </si>
  <si>
    <t>ﾅﾎ</t>
    <phoneticPr fontId="2"/>
  </si>
  <si>
    <t>新井</t>
    <rPh sb="0" eb="2">
      <t>アライ</t>
    </rPh>
    <phoneticPr fontId="2"/>
  </si>
  <si>
    <t>美咲</t>
    <rPh sb="0" eb="2">
      <t>ミサキ</t>
    </rPh>
    <phoneticPr fontId="2"/>
  </si>
  <si>
    <t>ｱﾗｲ</t>
    <phoneticPr fontId="2"/>
  </si>
  <si>
    <t>ﾐｻｷ</t>
    <phoneticPr fontId="2"/>
  </si>
  <si>
    <t>田邊</t>
    <rPh sb="0" eb="2">
      <t>タナベ</t>
    </rPh>
    <phoneticPr fontId="2"/>
  </si>
  <si>
    <t>桃子</t>
    <rPh sb="0" eb="2">
      <t>モモコ</t>
    </rPh>
    <phoneticPr fontId="2"/>
  </si>
  <si>
    <t>ﾀﾅﾍﾞ</t>
    <phoneticPr fontId="2"/>
  </si>
  <si>
    <t>ﾓﾓｺ</t>
    <phoneticPr fontId="2"/>
  </si>
  <si>
    <t>横峯</t>
    <rPh sb="0" eb="2">
      <t>ヨコミネ</t>
    </rPh>
    <phoneticPr fontId="2"/>
  </si>
  <si>
    <t>あいる</t>
    <phoneticPr fontId="2"/>
  </si>
  <si>
    <t>ﾖｺﾐﾈ</t>
    <phoneticPr fontId="2"/>
  </si>
  <si>
    <t>ｱｲﾙ</t>
    <phoneticPr fontId="2"/>
  </si>
  <si>
    <t>大塚</t>
    <rPh sb="0" eb="2">
      <t>オオツカ</t>
    </rPh>
    <phoneticPr fontId="2"/>
  </si>
  <si>
    <t>萌香</t>
    <rPh sb="0" eb="1">
      <t>モ</t>
    </rPh>
    <rPh sb="1" eb="2">
      <t>カオリ</t>
    </rPh>
    <phoneticPr fontId="2"/>
  </si>
  <si>
    <t>ｵｵﾂｶ</t>
    <phoneticPr fontId="2"/>
  </si>
  <si>
    <t>ﾓﾓｶ</t>
    <phoneticPr fontId="2"/>
  </si>
  <si>
    <t>5年</t>
    <rPh sb="1" eb="2">
      <t>ネン</t>
    </rPh>
    <phoneticPr fontId="2"/>
  </si>
  <si>
    <t>4年</t>
    <rPh sb="1" eb="2">
      <t>ネン</t>
    </rPh>
    <phoneticPr fontId="2"/>
  </si>
  <si>
    <t>北子安小学校</t>
    <rPh sb="0" eb="1">
      <t>キタ</t>
    </rPh>
    <rPh sb="1" eb="3">
      <t>コヤス</t>
    </rPh>
    <rPh sb="3" eb="6">
      <t>ショウガッコウ</t>
    </rPh>
    <phoneticPr fontId="2"/>
  </si>
  <si>
    <t>中小学校</t>
    <rPh sb="0" eb="1">
      <t>ナカ</t>
    </rPh>
    <rPh sb="1" eb="4">
      <t>ショウガッコウ</t>
    </rPh>
    <phoneticPr fontId="2"/>
  </si>
  <si>
    <t>南子安小学校</t>
    <rPh sb="0" eb="1">
      <t>ミナミ</t>
    </rPh>
    <rPh sb="1" eb="3">
      <t>コヤス</t>
    </rPh>
    <rPh sb="3" eb="6">
      <t>ショウガッコウ</t>
    </rPh>
    <phoneticPr fontId="2"/>
  </si>
  <si>
    <t>竹岡小学校</t>
    <rPh sb="0" eb="2">
      <t>タケオカ</t>
    </rPh>
    <rPh sb="2" eb="5">
      <t>ショウガッコウ</t>
    </rPh>
    <phoneticPr fontId="2"/>
  </si>
  <si>
    <t>岩根小学校</t>
    <rPh sb="0" eb="2">
      <t>イワネ</t>
    </rPh>
    <rPh sb="2" eb="5">
      <t>ショウガッコウ</t>
    </rPh>
    <phoneticPr fontId="2"/>
  </si>
  <si>
    <t>請西小学校</t>
    <rPh sb="0" eb="2">
      <t>ジョウザイ</t>
    </rPh>
    <rPh sb="2" eb="5">
      <t>ショウガッコウ</t>
    </rPh>
    <phoneticPr fontId="2"/>
  </si>
  <si>
    <t>真舟小学校</t>
    <rPh sb="0" eb="2">
      <t>マフネ</t>
    </rPh>
    <rPh sb="2" eb="5">
      <t>ショウガッコウ</t>
    </rPh>
    <phoneticPr fontId="2"/>
  </si>
  <si>
    <t>菜保</t>
    <rPh sb="0" eb="1">
      <t>ナ</t>
    </rPh>
    <rPh sb="1" eb="2">
      <t>ホ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</si>
</sst>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22" zoomScaleNormal="100" workbookViewId="0">
      <selection activeCell="E40" sqref="E40:F4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4" t="s">
        <v>183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</row>
    <row r="2" spans="1:51" ht="14.4" customHeight="1">
      <c r="A2" s="140" t="s">
        <v>189</v>
      </c>
      <c r="B2" s="141"/>
      <c r="C2" s="142"/>
      <c r="D2" s="143"/>
      <c r="E2" s="143"/>
      <c r="F2" s="143"/>
      <c r="G2" s="143"/>
      <c r="H2" s="143"/>
      <c r="I2" s="144"/>
      <c r="J2" s="114" t="s">
        <v>187</v>
      </c>
      <c r="K2" s="249"/>
      <c r="L2" s="249"/>
      <c r="M2" s="249"/>
      <c r="N2" s="249"/>
      <c r="O2" s="250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6" t="s">
        <v>159</v>
      </c>
      <c r="K3" s="247"/>
      <c r="L3" s="247"/>
      <c r="M3" s="247"/>
      <c r="N3" s="247"/>
      <c r="O3" s="248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182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8" t="s">
        <v>191</v>
      </c>
      <c r="B4" s="259"/>
      <c r="C4" s="251">
        <v>433305672</v>
      </c>
      <c r="D4" s="252"/>
      <c r="E4" s="252"/>
      <c r="F4" s="252"/>
      <c r="G4" s="252"/>
      <c r="H4" s="252"/>
      <c r="I4" s="253"/>
      <c r="J4" s="222" t="s">
        <v>185</v>
      </c>
      <c r="K4" s="223"/>
      <c r="L4" s="223"/>
      <c r="M4" s="223"/>
      <c r="N4" s="223"/>
      <c r="O4" s="224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0" t="s">
        <v>184</v>
      </c>
      <c r="B5" s="261"/>
      <c r="C5" s="254"/>
      <c r="D5" s="255"/>
      <c r="E5" s="255"/>
      <c r="F5" s="255"/>
      <c r="G5" s="255"/>
      <c r="H5" s="255"/>
      <c r="I5" s="256"/>
      <c r="J5" s="225">
        <v>23016</v>
      </c>
      <c r="K5" s="225"/>
      <c r="L5" s="225"/>
      <c r="M5" s="225"/>
      <c r="N5" s="225"/>
      <c r="O5" s="225"/>
      <c r="P5" s="192" t="s">
        <v>202</v>
      </c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3" t="s">
        <v>203</v>
      </c>
      <c r="AF5" s="192"/>
      <c r="AG5" s="192"/>
      <c r="AH5" s="192"/>
      <c r="AI5" s="192"/>
      <c r="AJ5" s="192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206</v>
      </c>
      <c r="D7" s="133"/>
      <c r="E7" s="134" t="s">
        <v>207</v>
      </c>
      <c r="F7" s="135"/>
      <c r="G7" s="227">
        <v>505675562</v>
      </c>
      <c r="H7" s="227"/>
      <c r="I7" s="227"/>
      <c r="J7" s="227">
        <v>21050</v>
      </c>
      <c r="K7" s="227"/>
      <c r="L7" s="227"/>
      <c r="M7" s="227">
        <v>200776</v>
      </c>
      <c r="N7" s="227"/>
      <c r="O7" s="227"/>
      <c r="P7" s="240" t="s">
        <v>72</v>
      </c>
      <c r="Q7" s="241"/>
      <c r="R7" s="168" t="s">
        <v>208</v>
      </c>
      <c r="S7" s="168"/>
      <c r="T7" s="168"/>
      <c r="U7" s="168"/>
      <c r="V7" s="50" t="s">
        <v>73</v>
      </c>
      <c r="W7" s="158" t="s">
        <v>209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211</v>
      </c>
      <c r="AM7" s="83"/>
      <c r="AN7" s="83"/>
      <c r="AO7" s="83"/>
      <c r="AP7" s="83"/>
      <c r="AQ7" s="83"/>
      <c r="AR7" s="83"/>
      <c r="AS7" s="59" t="s">
        <v>75</v>
      </c>
      <c r="AT7" s="77">
        <v>45</v>
      </c>
    </row>
    <row r="8" spans="1:51" ht="18" customHeight="1">
      <c r="A8" s="96"/>
      <c r="B8" s="166"/>
      <c r="C8" s="136" t="s">
        <v>204</v>
      </c>
      <c r="D8" s="137"/>
      <c r="E8" s="138" t="s">
        <v>205</v>
      </c>
      <c r="F8" s="139"/>
      <c r="G8" s="227"/>
      <c r="H8" s="227"/>
      <c r="I8" s="227"/>
      <c r="J8" s="227"/>
      <c r="K8" s="227"/>
      <c r="L8" s="227"/>
      <c r="M8" s="227"/>
      <c r="N8" s="227"/>
      <c r="O8" s="227"/>
      <c r="P8" s="160" t="s">
        <v>210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212</v>
      </c>
      <c r="AL8" s="85"/>
      <c r="AM8" s="85"/>
      <c r="AN8" s="85"/>
      <c r="AO8" s="60" t="s">
        <v>76</v>
      </c>
      <c r="AP8" s="85" t="s">
        <v>213</v>
      </c>
      <c r="AQ8" s="85"/>
      <c r="AR8" s="85"/>
      <c r="AS8" s="86"/>
      <c r="AT8" s="77"/>
    </row>
    <row r="9" spans="1:51" ht="14.4" customHeight="1">
      <c r="A9" s="96" t="s">
        <v>150</v>
      </c>
      <c r="B9" s="166"/>
      <c r="C9" s="132" t="s">
        <v>216</v>
      </c>
      <c r="D9" s="133"/>
      <c r="E9" s="134" t="s">
        <v>217</v>
      </c>
      <c r="F9" s="135"/>
      <c r="G9" s="227">
        <v>505676291</v>
      </c>
      <c r="H9" s="227"/>
      <c r="I9" s="227"/>
      <c r="J9" s="227">
        <v>21051</v>
      </c>
      <c r="K9" s="227"/>
      <c r="L9" s="227"/>
      <c r="M9" s="227"/>
      <c r="N9" s="227"/>
      <c r="O9" s="227"/>
      <c r="P9" s="240" t="s">
        <v>72</v>
      </c>
      <c r="Q9" s="241"/>
      <c r="R9" s="168" t="s">
        <v>222</v>
      </c>
      <c r="S9" s="168"/>
      <c r="T9" s="168"/>
      <c r="U9" s="168"/>
      <c r="V9" s="50" t="s">
        <v>73</v>
      </c>
      <c r="W9" s="158" t="s">
        <v>223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225</v>
      </c>
      <c r="AM9" s="83"/>
      <c r="AN9" s="83"/>
      <c r="AO9" s="83"/>
      <c r="AP9" s="83"/>
      <c r="AQ9" s="83"/>
      <c r="AR9" s="83"/>
      <c r="AS9" s="59" t="s">
        <v>194</v>
      </c>
      <c r="AT9" s="78">
        <v>46</v>
      </c>
    </row>
    <row r="10" spans="1:51" ht="18" customHeight="1">
      <c r="A10" s="96"/>
      <c r="B10" s="166"/>
      <c r="C10" s="136" t="s">
        <v>214</v>
      </c>
      <c r="D10" s="137"/>
      <c r="E10" s="138" t="s">
        <v>215</v>
      </c>
      <c r="F10" s="139"/>
      <c r="G10" s="227"/>
      <c r="H10" s="227"/>
      <c r="I10" s="227"/>
      <c r="J10" s="227"/>
      <c r="K10" s="227"/>
      <c r="L10" s="227"/>
      <c r="M10" s="227"/>
      <c r="N10" s="227"/>
      <c r="O10" s="227"/>
      <c r="P10" s="160" t="s">
        <v>224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226</v>
      </c>
      <c r="AL10" s="85"/>
      <c r="AM10" s="85"/>
      <c r="AN10" s="85"/>
      <c r="AO10" s="60" t="s">
        <v>195</v>
      </c>
      <c r="AP10" s="85" t="s">
        <v>227</v>
      </c>
      <c r="AQ10" s="85"/>
      <c r="AR10" s="85"/>
      <c r="AS10" s="86"/>
      <c r="AT10" s="78"/>
    </row>
    <row r="11" spans="1:51" ht="14.4" customHeight="1">
      <c r="A11" s="96" t="s">
        <v>151</v>
      </c>
      <c r="B11" s="166"/>
      <c r="C11" s="132" t="s">
        <v>220</v>
      </c>
      <c r="D11" s="133"/>
      <c r="E11" s="134" t="s">
        <v>221</v>
      </c>
      <c r="F11" s="135"/>
      <c r="G11" s="227">
        <v>507104553</v>
      </c>
      <c r="H11" s="227"/>
      <c r="I11" s="227"/>
      <c r="J11" s="227"/>
      <c r="K11" s="227"/>
      <c r="L11" s="227"/>
      <c r="M11" s="227"/>
      <c r="N11" s="227"/>
      <c r="O11" s="227"/>
      <c r="P11" s="240" t="s">
        <v>72</v>
      </c>
      <c r="Q11" s="241"/>
      <c r="R11" s="168" t="s">
        <v>232</v>
      </c>
      <c r="S11" s="168"/>
      <c r="T11" s="168"/>
      <c r="U11" s="168"/>
      <c r="V11" s="50" t="s">
        <v>73</v>
      </c>
      <c r="W11" s="158" t="s">
        <v>233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229</v>
      </c>
      <c r="AM11" s="83"/>
      <c r="AN11" s="83"/>
      <c r="AO11" s="83"/>
      <c r="AP11" s="83"/>
      <c r="AQ11" s="83"/>
      <c r="AR11" s="83"/>
      <c r="AS11" s="59" t="s">
        <v>194</v>
      </c>
      <c r="AT11" s="78">
        <v>18</v>
      </c>
    </row>
    <row r="12" spans="1:51" ht="18" customHeight="1">
      <c r="A12" s="96"/>
      <c r="B12" s="166"/>
      <c r="C12" s="136" t="s">
        <v>218</v>
      </c>
      <c r="D12" s="137"/>
      <c r="E12" s="138" t="s">
        <v>219</v>
      </c>
      <c r="F12" s="139"/>
      <c r="G12" s="227"/>
      <c r="H12" s="227"/>
      <c r="I12" s="227"/>
      <c r="J12" s="227"/>
      <c r="K12" s="227"/>
      <c r="L12" s="227"/>
      <c r="M12" s="227"/>
      <c r="N12" s="227"/>
      <c r="O12" s="227"/>
      <c r="P12" s="160" t="s">
        <v>228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230</v>
      </c>
      <c r="AL12" s="85"/>
      <c r="AM12" s="85"/>
      <c r="AN12" s="85"/>
      <c r="AO12" s="60" t="s">
        <v>195</v>
      </c>
      <c r="AP12" s="85" t="s">
        <v>231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234</v>
      </c>
      <c r="D13" s="133"/>
      <c r="E13" s="134" t="s">
        <v>235</v>
      </c>
      <c r="F13" s="135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204</v>
      </c>
      <c r="D14" s="137"/>
      <c r="E14" s="138" t="s">
        <v>205</v>
      </c>
      <c r="F14" s="139"/>
      <c r="G14" s="230"/>
      <c r="H14" s="230"/>
      <c r="I14" s="230"/>
      <c r="J14" s="230"/>
      <c r="K14" s="230"/>
      <c r="L14" s="230"/>
      <c r="M14" s="230"/>
      <c r="N14" s="230"/>
      <c r="O14" s="230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1" t="s">
        <v>166</v>
      </c>
      <c r="B15" s="166"/>
      <c r="C15" s="132" t="s">
        <v>234</v>
      </c>
      <c r="D15" s="133"/>
      <c r="E15" s="134" t="s">
        <v>235</v>
      </c>
      <c r="F15" s="135"/>
      <c r="G15" s="230"/>
      <c r="H15" s="230"/>
      <c r="I15" s="230"/>
      <c r="J15" s="230"/>
      <c r="K15" s="230"/>
      <c r="L15" s="230"/>
      <c r="M15" s="230"/>
      <c r="N15" s="230"/>
      <c r="O15" s="230"/>
      <c r="P15" s="240" t="s">
        <v>72</v>
      </c>
      <c r="Q15" s="241"/>
      <c r="R15" s="168" t="s">
        <v>236</v>
      </c>
      <c r="S15" s="168"/>
      <c r="T15" s="168"/>
      <c r="U15" s="168"/>
      <c r="V15" s="49" t="s">
        <v>73</v>
      </c>
      <c r="W15" s="158" t="s">
        <v>237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238</v>
      </c>
      <c r="AM15" s="83"/>
      <c r="AN15" s="83"/>
      <c r="AO15" s="83"/>
      <c r="AP15" s="83"/>
      <c r="AQ15" s="83"/>
      <c r="AR15" s="83"/>
      <c r="AS15" s="59" t="s">
        <v>194</v>
      </c>
      <c r="AT15" s="78">
        <v>45</v>
      </c>
    </row>
    <row r="16" spans="1:51" ht="18" customHeight="1">
      <c r="A16" s="96"/>
      <c r="B16" s="166"/>
      <c r="C16" s="136" t="s">
        <v>204</v>
      </c>
      <c r="D16" s="137"/>
      <c r="E16" s="138" t="s">
        <v>205</v>
      </c>
      <c r="F16" s="139"/>
      <c r="G16" s="230"/>
      <c r="H16" s="230"/>
      <c r="I16" s="230"/>
      <c r="J16" s="230"/>
      <c r="K16" s="230"/>
      <c r="L16" s="230"/>
      <c r="M16" s="230"/>
      <c r="N16" s="230"/>
      <c r="O16" s="230"/>
      <c r="P16" s="160" t="s">
        <v>210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239</v>
      </c>
      <c r="AL16" s="85"/>
      <c r="AM16" s="85"/>
      <c r="AN16" s="85"/>
      <c r="AO16" s="60" t="s">
        <v>195</v>
      </c>
      <c r="AP16" s="85" t="s">
        <v>240</v>
      </c>
      <c r="AQ16" s="85"/>
      <c r="AR16" s="85"/>
      <c r="AS16" s="86"/>
      <c r="AT16" s="78"/>
    </row>
    <row r="17" spans="1:46">
      <c r="A17" s="96" t="s">
        <v>6</v>
      </c>
      <c r="B17" s="166"/>
      <c r="C17" s="216" t="str">
        <f>IF(P16="","",P16)</f>
        <v>君津市東坂田1-1-6-606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6" t="s">
        <v>7</v>
      </c>
      <c r="B19" s="166"/>
      <c r="C19" s="216" t="str">
        <f>IF(AL15="","",AL15&amp;"-"&amp;AK16&amp;"-"&amp;AP16)</f>
        <v>0439-55-1665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6"/>
      <c r="B20" s="16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6" t="s">
        <v>153</v>
      </c>
      <c r="B21" s="166"/>
      <c r="C21" s="242">
        <v>80</v>
      </c>
      <c r="D21" s="232"/>
      <c r="E21" s="232">
        <v>3724</v>
      </c>
      <c r="F21" s="232"/>
      <c r="G21" s="232">
        <v>7221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9"/>
      <c r="B22" s="257"/>
      <c r="C22" s="243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4" t="s">
        <v>154</v>
      </c>
      <c r="C23" s="217" t="s">
        <v>173</v>
      </c>
      <c r="D23" s="218"/>
      <c r="E23" s="219" t="s">
        <v>174</v>
      </c>
      <c r="F23" s="220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6"/>
      <c r="C24" s="205" t="s">
        <v>171</v>
      </c>
      <c r="D24" s="206"/>
      <c r="E24" s="207" t="s">
        <v>172</v>
      </c>
      <c r="F24" s="208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8">
        <v>1</v>
      </c>
      <c r="B25" s="221" t="s">
        <v>241</v>
      </c>
      <c r="C25" s="132" t="s">
        <v>244</v>
      </c>
      <c r="D25" s="133"/>
      <c r="E25" s="134" t="s">
        <v>245</v>
      </c>
      <c r="F25" s="135"/>
      <c r="G25" s="119" t="s">
        <v>289</v>
      </c>
      <c r="H25" s="120"/>
      <c r="I25" s="119" t="s">
        <v>291</v>
      </c>
      <c r="J25" s="123"/>
      <c r="K25" s="123"/>
      <c r="L25" s="120"/>
      <c r="M25" s="125">
        <v>513494153</v>
      </c>
      <c r="N25" s="123"/>
      <c r="O25" s="120"/>
      <c r="P25" s="125">
        <v>130</v>
      </c>
      <c r="Q25" s="123"/>
      <c r="R25" s="123"/>
      <c r="S25" s="123"/>
      <c r="T25" s="126"/>
      <c r="U25" s="1"/>
      <c r="V25" s="1"/>
      <c r="W25" s="1"/>
      <c r="X25" s="1"/>
      <c r="Y25" s="234">
        <v>8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242</v>
      </c>
      <c r="D26" s="137"/>
      <c r="E26" s="138" t="s">
        <v>243</v>
      </c>
      <c r="F26" s="139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7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8">
        <v>2</v>
      </c>
      <c r="B27" s="130">
        <v>2</v>
      </c>
      <c r="C27" s="132" t="s">
        <v>248</v>
      </c>
      <c r="D27" s="133"/>
      <c r="E27" s="134" t="s">
        <v>249</v>
      </c>
      <c r="F27" s="135"/>
      <c r="G27" s="119" t="s">
        <v>289</v>
      </c>
      <c r="H27" s="120"/>
      <c r="I27" s="119" t="s">
        <v>291</v>
      </c>
      <c r="J27" s="123"/>
      <c r="K27" s="123"/>
      <c r="L27" s="120"/>
      <c r="M27" s="125">
        <v>513494146</v>
      </c>
      <c r="N27" s="123"/>
      <c r="O27" s="120"/>
      <c r="P27" s="125">
        <v>150</v>
      </c>
      <c r="Q27" s="123"/>
      <c r="R27" s="123"/>
      <c r="S27" s="123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246</v>
      </c>
      <c r="D28" s="137"/>
      <c r="E28" s="138" t="s">
        <v>247</v>
      </c>
      <c r="F28" s="139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8">
        <v>3</v>
      </c>
      <c r="B29" s="130">
        <v>3</v>
      </c>
      <c r="C29" s="132" t="s">
        <v>252</v>
      </c>
      <c r="D29" s="133"/>
      <c r="E29" s="134" t="s">
        <v>253</v>
      </c>
      <c r="F29" s="135"/>
      <c r="G29" s="119" t="s">
        <v>289</v>
      </c>
      <c r="H29" s="120"/>
      <c r="I29" s="119" t="s">
        <v>292</v>
      </c>
      <c r="J29" s="123"/>
      <c r="K29" s="123"/>
      <c r="L29" s="120"/>
      <c r="M29" s="125">
        <v>513494132</v>
      </c>
      <c r="N29" s="123"/>
      <c r="O29" s="120"/>
      <c r="P29" s="125">
        <v>155</v>
      </c>
      <c r="Q29" s="123"/>
      <c r="R29" s="123"/>
      <c r="S29" s="123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250</v>
      </c>
      <c r="D30" s="137"/>
      <c r="E30" s="138" t="s">
        <v>251</v>
      </c>
      <c r="F30" s="139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8">
        <v>4</v>
      </c>
      <c r="B31" s="130">
        <v>4</v>
      </c>
      <c r="C31" s="132" t="s">
        <v>256</v>
      </c>
      <c r="D31" s="133"/>
      <c r="E31" s="134" t="s">
        <v>257</v>
      </c>
      <c r="F31" s="135"/>
      <c r="G31" s="119" t="s">
        <v>289</v>
      </c>
      <c r="H31" s="120"/>
      <c r="I31" s="119" t="s">
        <v>293</v>
      </c>
      <c r="J31" s="123"/>
      <c r="K31" s="123"/>
      <c r="L31" s="120"/>
      <c r="M31" s="125">
        <v>515890491</v>
      </c>
      <c r="N31" s="123"/>
      <c r="O31" s="120"/>
      <c r="P31" s="125">
        <v>155</v>
      </c>
      <c r="Q31" s="123"/>
      <c r="R31" s="123"/>
      <c r="S31" s="123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254</v>
      </c>
      <c r="D32" s="137"/>
      <c r="E32" s="138" t="s">
        <v>255</v>
      </c>
      <c r="F32" s="139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8">
        <v>5</v>
      </c>
      <c r="B33" s="130">
        <v>5</v>
      </c>
      <c r="C33" s="132" t="s">
        <v>260</v>
      </c>
      <c r="D33" s="133"/>
      <c r="E33" s="134" t="s">
        <v>261</v>
      </c>
      <c r="F33" s="135"/>
      <c r="G33" s="119" t="s">
        <v>290</v>
      </c>
      <c r="H33" s="120"/>
      <c r="I33" s="119" t="s">
        <v>294</v>
      </c>
      <c r="J33" s="123"/>
      <c r="K33" s="123"/>
      <c r="L33" s="120"/>
      <c r="M33" s="125">
        <v>514607033</v>
      </c>
      <c r="N33" s="123"/>
      <c r="O33" s="120"/>
      <c r="P33" s="125">
        <v>142</v>
      </c>
      <c r="Q33" s="123"/>
      <c r="R33" s="123"/>
      <c r="S33" s="123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258</v>
      </c>
      <c r="D34" s="137"/>
      <c r="E34" s="138" t="s">
        <v>259</v>
      </c>
      <c r="F34" s="139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8">
        <v>6</v>
      </c>
      <c r="B35" s="130">
        <v>6</v>
      </c>
      <c r="C35" s="132" t="s">
        <v>264</v>
      </c>
      <c r="D35" s="133"/>
      <c r="E35" s="134" t="s">
        <v>265</v>
      </c>
      <c r="F35" s="135"/>
      <c r="G35" s="119" t="s">
        <v>290</v>
      </c>
      <c r="H35" s="120"/>
      <c r="I35" s="119" t="s">
        <v>295</v>
      </c>
      <c r="J35" s="123"/>
      <c r="K35" s="123"/>
      <c r="L35" s="120"/>
      <c r="M35" s="125">
        <v>514134198</v>
      </c>
      <c r="N35" s="123"/>
      <c r="O35" s="120"/>
      <c r="P35" s="125">
        <v>137</v>
      </c>
      <c r="Q35" s="123"/>
      <c r="R35" s="123"/>
      <c r="S35" s="123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262</v>
      </c>
      <c r="D36" s="137"/>
      <c r="E36" s="138" t="s">
        <v>263</v>
      </c>
      <c r="F36" s="139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8">
        <v>7</v>
      </c>
      <c r="B37" s="130">
        <v>7</v>
      </c>
      <c r="C37" s="132" t="s">
        <v>268</v>
      </c>
      <c r="D37" s="133"/>
      <c r="E37" s="134" t="s">
        <v>269</v>
      </c>
      <c r="F37" s="135"/>
      <c r="G37" s="119" t="s">
        <v>290</v>
      </c>
      <c r="H37" s="120"/>
      <c r="I37" s="119" t="s">
        <v>296</v>
      </c>
      <c r="J37" s="123"/>
      <c r="K37" s="123"/>
      <c r="L37" s="120"/>
      <c r="M37" s="125">
        <v>513235945</v>
      </c>
      <c r="N37" s="123"/>
      <c r="O37" s="120"/>
      <c r="P37" s="125">
        <v>132</v>
      </c>
      <c r="Q37" s="123"/>
      <c r="R37" s="123"/>
      <c r="S37" s="123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266</v>
      </c>
      <c r="D38" s="137"/>
      <c r="E38" s="138" t="s">
        <v>267</v>
      </c>
      <c r="F38" s="139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8">
        <v>8</v>
      </c>
      <c r="B39" s="130">
        <v>8</v>
      </c>
      <c r="C39" s="132" t="s">
        <v>271</v>
      </c>
      <c r="D39" s="133"/>
      <c r="E39" s="134" t="s">
        <v>272</v>
      </c>
      <c r="F39" s="135"/>
      <c r="G39" s="119" t="s">
        <v>290</v>
      </c>
      <c r="H39" s="120"/>
      <c r="I39" s="119" t="s">
        <v>297</v>
      </c>
      <c r="J39" s="123"/>
      <c r="K39" s="123"/>
      <c r="L39" s="120"/>
      <c r="M39" s="125">
        <v>514698373</v>
      </c>
      <c r="N39" s="123"/>
      <c r="O39" s="120"/>
      <c r="P39" s="125">
        <v>135</v>
      </c>
      <c r="Q39" s="123"/>
      <c r="R39" s="123"/>
      <c r="S39" s="123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270</v>
      </c>
      <c r="D40" s="137"/>
      <c r="E40" s="138" t="s">
        <v>298</v>
      </c>
      <c r="F40" s="139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8">
        <v>9</v>
      </c>
      <c r="B41" s="130">
        <v>9</v>
      </c>
      <c r="C41" s="132" t="s">
        <v>275</v>
      </c>
      <c r="D41" s="133"/>
      <c r="E41" s="134" t="s">
        <v>276</v>
      </c>
      <c r="F41" s="135"/>
      <c r="G41" s="119" t="s">
        <v>290</v>
      </c>
      <c r="H41" s="120"/>
      <c r="I41" s="119" t="s">
        <v>296</v>
      </c>
      <c r="J41" s="123"/>
      <c r="K41" s="123"/>
      <c r="L41" s="120"/>
      <c r="M41" s="125">
        <v>514698357</v>
      </c>
      <c r="N41" s="123"/>
      <c r="O41" s="120"/>
      <c r="P41" s="125">
        <v>144</v>
      </c>
      <c r="Q41" s="123"/>
      <c r="R41" s="123"/>
      <c r="S41" s="123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273</v>
      </c>
      <c r="D42" s="137"/>
      <c r="E42" s="138" t="s">
        <v>274</v>
      </c>
      <c r="F42" s="139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8">
        <v>10</v>
      </c>
      <c r="B43" s="130">
        <v>10</v>
      </c>
      <c r="C43" s="132" t="s">
        <v>279</v>
      </c>
      <c r="D43" s="133"/>
      <c r="E43" s="134" t="s">
        <v>280</v>
      </c>
      <c r="F43" s="135"/>
      <c r="G43" s="119" t="s">
        <v>290</v>
      </c>
      <c r="H43" s="120"/>
      <c r="I43" s="119" t="s">
        <v>297</v>
      </c>
      <c r="J43" s="123"/>
      <c r="K43" s="123"/>
      <c r="L43" s="120"/>
      <c r="M43" s="125">
        <v>514698369</v>
      </c>
      <c r="N43" s="123"/>
      <c r="O43" s="120"/>
      <c r="P43" s="125">
        <v>140</v>
      </c>
      <c r="Q43" s="123"/>
      <c r="R43" s="123"/>
      <c r="S43" s="123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277</v>
      </c>
      <c r="D44" s="137"/>
      <c r="E44" s="138" t="s">
        <v>278</v>
      </c>
      <c r="F44" s="139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8">
        <v>11</v>
      </c>
      <c r="B45" s="130">
        <v>11</v>
      </c>
      <c r="C45" s="132" t="s">
        <v>283</v>
      </c>
      <c r="D45" s="133"/>
      <c r="E45" s="134" t="s">
        <v>284</v>
      </c>
      <c r="F45" s="135"/>
      <c r="G45" s="119" t="s">
        <v>290</v>
      </c>
      <c r="H45" s="120"/>
      <c r="I45" s="119" t="s">
        <v>297</v>
      </c>
      <c r="J45" s="123"/>
      <c r="K45" s="123"/>
      <c r="L45" s="120"/>
      <c r="M45" s="125">
        <v>514507959</v>
      </c>
      <c r="N45" s="123"/>
      <c r="O45" s="120"/>
      <c r="P45" s="125">
        <v>151</v>
      </c>
      <c r="Q45" s="123"/>
      <c r="R45" s="123"/>
      <c r="S45" s="123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281</v>
      </c>
      <c r="D46" s="137"/>
      <c r="E46" s="138" t="s">
        <v>282</v>
      </c>
      <c r="F46" s="139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8">
        <v>12</v>
      </c>
      <c r="B47" s="130">
        <v>12</v>
      </c>
      <c r="C47" s="132" t="s">
        <v>287</v>
      </c>
      <c r="D47" s="133"/>
      <c r="E47" s="134" t="s">
        <v>288</v>
      </c>
      <c r="F47" s="135"/>
      <c r="G47" s="119" t="s">
        <v>290</v>
      </c>
      <c r="H47" s="120"/>
      <c r="I47" s="119" t="s">
        <v>293</v>
      </c>
      <c r="J47" s="123"/>
      <c r="K47" s="123"/>
      <c r="L47" s="120"/>
      <c r="M47" s="125">
        <v>515890504</v>
      </c>
      <c r="N47" s="123"/>
      <c r="O47" s="120"/>
      <c r="P47" s="125">
        <v>148</v>
      </c>
      <c r="Q47" s="123"/>
      <c r="R47" s="123"/>
      <c r="S47" s="123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0"/>
      <c r="B48" s="211"/>
      <c r="C48" s="212" t="s">
        <v>285</v>
      </c>
      <c r="D48" s="213"/>
      <c r="E48" s="214" t="s">
        <v>286</v>
      </c>
      <c r="F48" s="215"/>
      <c r="G48" s="121"/>
      <c r="H48" s="122"/>
      <c r="I48" s="196"/>
      <c r="J48" s="197"/>
      <c r="K48" s="197"/>
      <c r="L48" s="209"/>
      <c r="M48" s="196"/>
      <c r="N48" s="197"/>
      <c r="O48" s="209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9" t="s">
        <v>170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1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2"/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4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君津ジュニアバレーボールクラブ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433305672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原田　賢悟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505675562</v>
      </c>
      <c r="H7" s="271"/>
      <c r="I7" s="271"/>
      <c r="J7" s="271">
        <f>IF(入力!J7="","",入力!J7)</f>
        <v>21050</v>
      </c>
      <c r="K7" s="271"/>
      <c r="L7" s="271"/>
      <c r="M7" s="271">
        <f>IF(入力!M7="","",入力!M7)</f>
        <v>200776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" customHeight="1">
      <c r="A9" s="263" t="s">
        <v>2</v>
      </c>
      <c r="B9" s="263"/>
      <c r="C9" s="264" t="str">
        <f>IF(入力!C10="","",入力!C10&amp;"　"&amp;入力!E10)</f>
        <v>武田　和彦</v>
      </c>
      <c r="D9" s="265"/>
      <c r="E9" s="265"/>
      <c r="F9" s="265"/>
      <c r="G9" s="271">
        <f>IF(入力!G9="","",入力!G9)</f>
        <v>505676291</v>
      </c>
      <c r="H9" s="271"/>
      <c r="I9" s="271"/>
      <c r="J9" s="271">
        <f>IF(入力!J9="","",入力!J9)</f>
        <v>21051</v>
      </c>
      <c r="K9" s="271"/>
      <c r="L9" s="271"/>
      <c r="M9" s="271" t="str">
        <f>IF(入力!M9="","",入力!M9)</f>
        <v/>
      </c>
      <c r="N9" s="271"/>
      <c r="O9" s="271"/>
    </row>
    <row r="10" spans="1:15" ht="14.4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" customHeight="1">
      <c r="A11" s="263" t="s">
        <v>3</v>
      </c>
      <c r="B11" s="263"/>
      <c r="C11" s="264" t="str">
        <f>IF(入力!C12="","",入力!C12&amp;"　"&amp;入力!E12)</f>
        <v>芳本　みき</v>
      </c>
      <c r="D11" s="265"/>
      <c r="E11" s="265"/>
      <c r="F11" s="265"/>
      <c r="G11" s="271">
        <f>IF(入力!G11="","",入力!G11)</f>
        <v>507104553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原田　賢悟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原田　賢悟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3" t="s">
        <v>6</v>
      </c>
      <c r="B17" s="263"/>
      <c r="C17" s="274" t="str">
        <f>IF(入力!C17="","",入力!C17&amp;"　"&amp;入力!E17)</f>
        <v>君津市東坂田1-1-6-606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" customHeight="1">
      <c r="A19" s="263" t="s">
        <v>7</v>
      </c>
      <c r="B19" s="263"/>
      <c r="C19" s="274" t="str">
        <f>IF(入力!C19="","",入力!C19&amp;"　"&amp;入力!E19)</f>
        <v>0439-55-1665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" customHeight="1">
      <c r="A21" s="263" t="s">
        <v>8</v>
      </c>
      <c r="B21" s="263"/>
      <c r="C21" s="274" t="str">
        <f>IF(入力!C21="","",入力!C21&amp;"－"&amp;入力!E21&amp;"－"&amp;入力!G21)</f>
        <v>80－3724－7221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二瓶　真穂里</v>
      </c>
      <c r="D25" s="265"/>
      <c r="E25" s="265"/>
      <c r="F25" s="265"/>
      <c r="G25" s="263" t="str">
        <f>IF(入力!G25="","",入力!G25)</f>
        <v>5年</v>
      </c>
      <c r="H25" s="263" t="str">
        <f>IF(入力!H25="","",入力!H25)</f>
        <v/>
      </c>
      <c r="I25" s="263" t="str">
        <f>IF(入力!I25="","",入力!I25)</f>
        <v>北子安小学校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513494153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須田　紗和</v>
      </c>
      <c r="D27" s="265"/>
      <c r="E27" s="265"/>
      <c r="F27" s="265"/>
      <c r="G27" s="263" t="str">
        <f>IF(入力!G27="","",入力!G27)</f>
        <v>5年</v>
      </c>
      <c r="H27" s="263" t="str">
        <f>IF(入力!H27="","",入力!H27)</f>
        <v/>
      </c>
      <c r="I27" s="263" t="str">
        <f>IF(入力!I27="","",入力!I27)</f>
        <v>北子安小学校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513494146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長嶋　一花</v>
      </c>
      <c r="D29" s="265"/>
      <c r="E29" s="265"/>
      <c r="F29" s="265"/>
      <c r="G29" s="263" t="str">
        <f>IF(入力!G29="","",入力!G29)</f>
        <v>5年</v>
      </c>
      <c r="H29" s="263" t="str">
        <f>IF(入力!H29="","",入力!H29)</f>
        <v/>
      </c>
      <c r="I29" s="263" t="str">
        <f>IF(入力!I29="","",入力!I29)</f>
        <v>中小学校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513494132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神谷　亜美</v>
      </c>
      <c r="D31" s="265"/>
      <c r="E31" s="265"/>
      <c r="F31" s="265"/>
      <c r="G31" s="263" t="str">
        <f>IF(入力!G31="","",入力!G31)</f>
        <v>5年</v>
      </c>
      <c r="H31" s="263" t="str">
        <f>IF(入力!H31="","",入力!H31)</f>
        <v/>
      </c>
      <c r="I31" s="263" t="str">
        <f>IF(入力!I31="","",入力!I31)</f>
        <v>南子安小学校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515890491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斎藤　瑠七</v>
      </c>
      <c r="D33" s="265"/>
      <c r="E33" s="265"/>
      <c r="F33" s="265"/>
      <c r="G33" s="263" t="str">
        <f>IF(入力!G33="","",入力!G33)</f>
        <v>4年</v>
      </c>
      <c r="H33" s="263" t="str">
        <f>IF(入力!H33="","",入力!H33)</f>
        <v/>
      </c>
      <c r="I33" s="263" t="str">
        <f>IF(入力!I33="","",入力!I33)</f>
        <v>竹岡小学校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514607033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小笠原　怜</v>
      </c>
      <c r="D35" s="265"/>
      <c r="E35" s="265"/>
      <c r="F35" s="265"/>
      <c r="G35" s="263" t="str">
        <f>IF(入力!G35="","",入力!G35)</f>
        <v>4年</v>
      </c>
      <c r="H35" s="263" t="str">
        <f>IF(入力!H35="","",入力!H35)</f>
        <v/>
      </c>
      <c r="I35" s="263" t="str">
        <f>IF(入力!I35="","",入力!I35)</f>
        <v>岩根小学校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514134198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小原　羽乃</v>
      </c>
      <c r="D37" s="265"/>
      <c r="E37" s="265"/>
      <c r="F37" s="265"/>
      <c r="G37" s="263" t="str">
        <f>IF(入力!G37="","",入力!G37)</f>
        <v>4年</v>
      </c>
      <c r="H37" s="263" t="str">
        <f>IF(入力!H37="","",入力!H37)</f>
        <v/>
      </c>
      <c r="I37" s="263" t="str">
        <f>IF(入力!I37="","",入力!I37)</f>
        <v>請西小学校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513235945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白井　菜保</v>
      </c>
      <c r="D39" s="265"/>
      <c r="E39" s="265"/>
      <c r="F39" s="265"/>
      <c r="G39" s="263" t="str">
        <f>IF(入力!G39="","",入力!G39)</f>
        <v>4年</v>
      </c>
      <c r="H39" s="263" t="str">
        <f>IF(入力!H39="","",入力!H39)</f>
        <v/>
      </c>
      <c r="I39" s="263" t="str">
        <f>IF(入力!I39="","",入力!I39)</f>
        <v>真舟小学校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514698373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新井　美咲</v>
      </c>
      <c r="D41" s="265"/>
      <c r="E41" s="265"/>
      <c r="F41" s="265"/>
      <c r="G41" s="263" t="str">
        <f>IF(入力!G41="","",入力!G41)</f>
        <v>4年</v>
      </c>
      <c r="H41" s="263" t="str">
        <f>IF(入力!H41="","",入力!H41)</f>
        <v/>
      </c>
      <c r="I41" s="263" t="str">
        <f>IF(入力!I41="","",入力!I41)</f>
        <v>請西小学校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514698357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田邊　桃子</v>
      </c>
      <c r="D43" s="265"/>
      <c r="E43" s="265"/>
      <c r="F43" s="265"/>
      <c r="G43" s="263" t="str">
        <f>IF(入力!G43="","",入力!G43)</f>
        <v>4年</v>
      </c>
      <c r="H43" s="263" t="str">
        <f>IF(入力!H43="","",入力!H43)</f>
        <v/>
      </c>
      <c r="I43" s="263" t="str">
        <f>IF(入力!I43="","",入力!I43)</f>
        <v>真舟小学校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514698369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横峯　あいる</v>
      </c>
      <c r="D45" s="265"/>
      <c r="E45" s="265"/>
      <c r="F45" s="265"/>
      <c r="G45" s="263" t="str">
        <f>IF(入力!G45="","",入力!G45)</f>
        <v>4年</v>
      </c>
      <c r="H45" s="263" t="str">
        <f>IF(入力!H45="","",入力!H45)</f>
        <v/>
      </c>
      <c r="I45" s="263" t="str">
        <f>IF(入力!I45="","",入力!I45)</f>
        <v>真舟小学校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514507959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大塚　萌香</v>
      </c>
      <c r="D47" s="265"/>
      <c r="E47" s="265"/>
      <c r="F47" s="265"/>
      <c r="G47" s="263" t="str">
        <f>IF(入力!G47="","",入力!G47)</f>
        <v>4年</v>
      </c>
      <c r="H47" s="263" t="str">
        <f>IF(入力!H47="","",入力!H47)</f>
        <v/>
      </c>
      <c r="I47" s="263" t="str">
        <f>IF(入力!I47="","",入力!I47)</f>
        <v>南子安小学校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515890504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77"/>
      <c r="AW1" s="377"/>
      <c r="AX1" s="4" t="s">
        <v>28</v>
      </c>
      <c r="AY1" s="5"/>
      <c r="AZ1" s="377"/>
      <c r="BA1" s="377"/>
      <c r="BB1" s="4" t="s">
        <v>29</v>
      </c>
      <c r="BC1" s="5"/>
      <c r="BD1" s="377"/>
      <c r="BE1" s="377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78" t="s">
        <v>65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378"/>
      <c r="AC5" s="378"/>
      <c r="AD5" s="378"/>
      <c r="AE5" s="378"/>
      <c r="AF5" s="378"/>
      <c r="AG5" s="378"/>
      <c r="AH5" s="378"/>
      <c r="AI5" s="378"/>
      <c r="AJ5" s="378"/>
      <c r="AK5" s="378"/>
      <c r="AL5" s="378"/>
      <c r="AM5" s="378"/>
      <c r="AN5" s="378"/>
      <c r="AO5" s="378"/>
      <c r="AP5" s="378"/>
      <c r="AQ5" s="378"/>
      <c r="AR5" s="378"/>
      <c r="AS5" s="378"/>
      <c r="AT5" s="378"/>
      <c r="AU5" s="378"/>
      <c r="AV5" s="378"/>
      <c r="AW5" s="378"/>
      <c r="AX5" s="378"/>
      <c r="AY5" s="378"/>
      <c r="AZ5" s="378"/>
      <c r="BA5" s="378"/>
      <c r="BB5" s="378"/>
      <c r="BC5" s="378"/>
      <c r="BD5" s="378"/>
      <c r="BE5" s="378"/>
      <c r="BF5" s="37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1" t="s">
        <v>32</v>
      </c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4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27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3">
        <v>36</v>
      </c>
      <c r="I12" s="414"/>
      <c r="J12" s="415"/>
      <c r="K12" s="4"/>
    </row>
    <row r="13" spans="1:60" ht="13.5" customHeight="1">
      <c r="F13" s="4" t="s">
        <v>35</v>
      </c>
      <c r="G13" s="4"/>
      <c r="H13" s="416"/>
      <c r="I13" s="417"/>
      <c r="J13" s="41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3"/>
      <c r="I14" s="334"/>
      <c r="J14" s="33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0" t="s">
        <v>37</v>
      </c>
      <c r="D16" s="389"/>
      <c r="E16" s="389"/>
      <c r="F16" s="389"/>
      <c r="G16" s="390"/>
      <c r="H16" s="411" t="s">
        <v>66</v>
      </c>
      <c r="I16" s="412"/>
      <c r="J16" s="412"/>
      <c r="K16" s="389" t="str">
        <f>IF(入力!C2="","",入力!C2)</f>
        <v/>
      </c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90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380" t="s">
        <v>38</v>
      </c>
      <c r="AK16" s="381"/>
      <c r="AL16" s="381"/>
      <c r="AM16" s="382"/>
      <c r="AN16" s="405" t="str">
        <f>IF(入力!P3="","",入力!P3)</f>
        <v>君津市</v>
      </c>
      <c r="AO16" s="406"/>
      <c r="AP16" s="406"/>
      <c r="AQ16" s="406"/>
      <c r="AR16" s="406"/>
      <c r="AS16" s="406"/>
      <c r="AT16" s="381" t="s">
        <v>68</v>
      </c>
      <c r="AU16" s="382"/>
      <c r="AV16" s="388" t="s">
        <v>39</v>
      </c>
      <c r="AW16" s="389"/>
      <c r="AX16" s="389"/>
      <c r="AY16" s="390"/>
      <c r="AZ16" s="393" t="str">
        <f>IF(入力!P5="","",入力!P5)</f>
        <v>JR内房線</v>
      </c>
      <c r="BA16" s="394"/>
      <c r="BB16" s="394"/>
      <c r="BC16" s="394"/>
      <c r="BD16" s="394"/>
      <c r="BE16" s="394"/>
      <c r="BF16" s="432" t="s">
        <v>40</v>
      </c>
    </row>
    <row r="17" spans="3:58" ht="4.5" customHeight="1">
      <c r="C17" s="431"/>
      <c r="D17" s="320"/>
      <c r="E17" s="320"/>
      <c r="F17" s="320"/>
      <c r="G17" s="392"/>
      <c r="H17" s="403" t="str">
        <f>IF(入力!C3="","",入力!C3)</f>
        <v>君津ジュニアバレーボールクラブ</v>
      </c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399" t="str">
        <f>IF(入力!J3="","","("&amp;入力!J3&amp;")")</f>
        <v>(女子)</v>
      </c>
      <c r="V17" s="399"/>
      <c r="W17" s="399"/>
      <c r="X17" s="400"/>
      <c r="Y17" s="356">
        <f>IF(入力!C4="","",入力!C4)</f>
        <v>433305672</v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383"/>
      <c r="AK17" s="384"/>
      <c r="AL17" s="384"/>
      <c r="AM17" s="385"/>
      <c r="AN17" s="407"/>
      <c r="AO17" s="408"/>
      <c r="AP17" s="408"/>
      <c r="AQ17" s="408"/>
      <c r="AR17" s="408"/>
      <c r="AS17" s="408"/>
      <c r="AT17" s="384"/>
      <c r="AU17" s="385"/>
      <c r="AV17" s="391"/>
      <c r="AW17" s="320"/>
      <c r="AX17" s="320"/>
      <c r="AY17" s="392"/>
      <c r="AZ17" s="395"/>
      <c r="BA17" s="396"/>
      <c r="BB17" s="396"/>
      <c r="BC17" s="396"/>
      <c r="BD17" s="396"/>
      <c r="BE17" s="396"/>
      <c r="BF17" s="433"/>
    </row>
    <row r="18" spans="3:58" ht="16.5" customHeight="1">
      <c r="C18" s="371"/>
      <c r="D18" s="321"/>
      <c r="E18" s="321"/>
      <c r="F18" s="321"/>
      <c r="G18" s="372"/>
      <c r="H18" s="346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401"/>
      <c r="V18" s="401"/>
      <c r="W18" s="401"/>
      <c r="X18" s="402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386"/>
      <c r="AK18" s="336"/>
      <c r="AL18" s="336"/>
      <c r="AM18" s="387"/>
      <c r="AN18" s="409"/>
      <c r="AO18" s="410"/>
      <c r="AP18" s="410"/>
      <c r="AQ18" s="410"/>
      <c r="AR18" s="410"/>
      <c r="AS18" s="410"/>
      <c r="AT18" s="336"/>
      <c r="AU18" s="387"/>
      <c r="AV18" s="349"/>
      <c r="AW18" s="321"/>
      <c r="AX18" s="321"/>
      <c r="AY18" s="372"/>
      <c r="AZ18" s="397" t="str">
        <f>IF(入力!AE5="","",入力!AE5)</f>
        <v>君津</v>
      </c>
      <c r="BA18" s="398"/>
      <c r="BB18" s="398"/>
      <c r="BC18" s="398"/>
      <c r="BD18" s="398"/>
      <c r="BE18" s="398"/>
      <c r="BF18" s="13" t="s">
        <v>41</v>
      </c>
    </row>
    <row r="19" spans="3:58" ht="15" customHeight="1">
      <c r="C19" s="419"/>
      <c r="D19" s="420"/>
      <c r="E19" s="420"/>
      <c r="F19" s="420"/>
      <c r="G19" s="420"/>
      <c r="H19" s="420"/>
      <c r="I19" s="420"/>
      <c r="J19" s="420"/>
      <c r="K19" s="420"/>
      <c r="L19" s="420"/>
      <c r="M19" s="420"/>
      <c r="N19" s="420"/>
      <c r="O19" s="364" t="s">
        <v>42</v>
      </c>
      <c r="P19" s="364"/>
      <c r="Q19" s="364"/>
      <c r="R19" s="364"/>
      <c r="S19" s="364"/>
      <c r="T19" s="364"/>
      <c r="U19" s="364"/>
      <c r="V19" s="364"/>
      <c r="W19" s="364"/>
      <c r="X19" s="364"/>
      <c r="Y19" s="364"/>
      <c r="Z19" s="364"/>
      <c r="AA19" s="364"/>
      <c r="AB19" s="364"/>
      <c r="AC19" s="364"/>
      <c r="AD19" s="364" t="s">
        <v>69</v>
      </c>
      <c r="AE19" s="364"/>
      <c r="AF19" s="364"/>
      <c r="AG19" s="364"/>
      <c r="AH19" s="364"/>
      <c r="AI19" s="364"/>
      <c r="AJ19" s="364"/>
      <c r="AK19" s="364"/>
      <c r="AL19" s="364"/>
      <c r="AM19" s="364"/>
      <c r="AN19" s="364"/>
      <c r="AO19" s="364"/>
      <c r="AP19" s="364"/>
      <c r="AQ19" s="364"/>
      <c r="AR19" s="364"/>
      <c r="AS19" s="364" t="s">
        <v>70</v>
      </c>
      <c r="AT19" s="364"/>
      <c r="AU19" s="364"/>
      <c r="AV19" s="364"/>
      <c r="AW19" s="364"/>
      <c r="AX19" s="364"/>
      <c r="AY19" s="364"/>
      <c r="AZ19" s="364"/>
      <c r="BA19" s="364"/>
      <c r="BB19" s="364"/>
      <c r="BC19" s="364"/>
      <c r="BD19" s="364"/>
      <c r="BE19" s="364"/>
      <c r="BF19" s="379"/>
    </row>
    <row r="20" spans="3:58" ht="15" customHeight="1">
      <c r="C20" s="363" t="s">
        <v>43</v>
      </c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2">
        <f>IF(入力!J7="","",入力!J7)</f>
        <v>21050</v>
      </c>
      <c r="P20" s="362"/>
      <c r="Q20" s="362"/>
      <c r="R20" s="362"/>
      <c r="S20" s="362"/>
      <c r="T20" s="362"/>
      <c r="U20" s="362"/>
      <c r="V20" s="362"/>
      <c r="W20" s="362"/>
      <c r="X20" s="362"/>
      <c r="Y20" s="362"/>
      <c r="Z20" s="362"/>
      <c r="AA20" s="362"/>
      <c r="AB20" s="362"/>
      <c r="AC20" s="362"/>
      <c r="AD20" s="362">
        <f>IF(入力!J9="","",入力!J9)</f>
        <v>21051</v>
      </c>
      <c r="AE20" s="362"/>
      <c r="AF20" s="362"/>
      <c r="AG20" s="362"/>
      <c r="AH20" s="362"/>
      <c r="AI20" s="362"/>
      <c r="AJ20" s="362"/>
      <c r="AK20" s="362"/>
      <c r="AL20" s="362"/>
      <c r="AM20" s="362"/>
      <c r="AN20" s="362"/>
      <c r="AO20" s="362"/>
      <c r="AP20" s="362"/>
      <c r="AQ20" s="362"/>
      <c r="AR20" s="362"/>
      <c r="AS20" s="362" t="str">
        <f>IF(入力!J11="","",入力!J11)</f>
        <v/>
      </c>
      <c r="AT20" s="362"/>
      <c r="AU20" s="362"/>
      <c r="AV20" s="362"/>
      <c r="AW20" s="362"/>
      <c r="AX20" s="362"/>
      <c r="AY20" s="362"/>
      <c r="AZ20" s="362"/>
      <c r="BA20" s="362"/>
      <c r="BB20" s="362"/>
      <c r="BC20" s="362"/>
      <c r="BD20" s="362"/>
      <c r="BE20" s="362"/>
      <c r="BF20" s="376"/>
    </row>
    <row r="21" spans="3:58" ht="15" customHeight="1">
      <c r="C21" s="363" t="s">
        <v>44</v>
      </c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62">
        <f>IF(入力!M7="","",入力!M7)</f>
        <v>200776</v>
      </c>
      <c r="P21" s="362"/>
      <c r="Q21" s="362"/>
      <c r="R21" s="362"/>
      <c r="S21" s="362"/>
      <c r="T21" s="362"/>
      <c r="U21" s="362"/>
      <c r="V21" s="362"/>
      <c r="W21" s="362"/>
      <c r="X21" s="362"/>
      <c r="Y21" s="362"/>
      <c r="Z21" s="362"/>
      <c r="AA21" s="362"/>
      <c r="AB21" s="362"/>
      <c r="AC21" s="362"/>
      <c r="AD21" s="362" t="str">
        <f>IF(入力!M9="","",入力!M9)</f>
        <v/>
      </c>
      <c r="AE21" s="362"/>
      <c r="AF21" s="362"/>
      <c r="AG21" s="362"/>
      <c r="AH21" s="362"/>
      <c r="AI21" s="362"/>
      <c r="AJ21" s="362"/>
      <c r="AK21" s="362"/>
      <c r="AL21" s="362"/>
      <c r="AM21" s="362"/>
      <c r="AN21" s="362"/>
      <c r="AO21" s="362"/>
      <c r="AP21" s="362"/>
      <c r="AQ21" s="362"/>
      <c r="AR21" s="362"/>
      <c r="AS21" s="362" t="str">
        <f>IF(入力!M11="","",入力!M11)</f>
        <v/>
      </c>
      <c r="AT21" s="362"/>
      <c r="AU21" s="362"/>
      <c r="AV21" s="362"/>
      <c r="AW21" s="362"/>
      <c r="AX21" s="362"/>
      <c r="AY21" s="362"/>
      <c r="AZ21" s="362"/>
      <c r="BA21" s="362"/>
      <c r="BB21" s="362"/>
      <c r="BC21" s="362"/>
      <c r="BD21" s="362"/>
      <c r="BE21" s="362"/>
      <c r="BF21" s="376"/>
    </row>
    <row r="22" spans="3:58" ht="12" customHeight="1">
      <c r="C22" s="368" t="s">
        <v>71</v>
      </c>
      <c r="D22" s="369"/>
      <c r="E22" s="369"/>
      <c r="F22" s="369"/>
      <c r="G22" s="370"/>
      <c r="H22" s="365" t="str">
        <f>IF(入力!C7="","",入力!C7&amp;"　"&amp;入力!E7)</f>
        <v>ﾊﾗﾀﾞ　ｹﾝｺﾞ</v>
      </c>
      <c r="I22" s="325"/>
      <c r="J22" s="325"/>
      <c r="K22" s="325"/>
      <c r="L22" s="325"/>
      <c r="M22" s="325"/>
      <c r="N22" s="325"/>
      <c r="O22" s="325"/>
      <c r="P22" s="325"/>
      <c r="Q22" s="338"/>
      <c r="R22" s="326" t="s">
        <v>45</v>
      </c>
      <c r="S22" s="325"/>
      <c r="T22" s="339">
        <f>IF(入力!AT7="","",入力!AT7)</f>
        <v>45</v>
      </c>
      <c r="U22" s="340"/>
      <c r="V22" s="341"/>
      <c r="W22" s="326" t="s">
        <v>46</v>
      </c>
      <c r="X22" s="326"/>
      <c r="Y22" s="326"/>
      <c r="Z22" s="14" t="s">
        <v>72</v>
      </c>
      <c r="AA22" s="15"/>
      <c r="AB22" s="325" t="str">
        <f>IF(入力!R7="","",入力!R7)</f>
        <v>299</v>
      </c>
      <c r="AC22" s="325"/>
      <c r="AD22" s="325"/>
      <c r="AE22" s="325"/>
      <c r="AF22" s="16" t="s">
        <v>73</v>
      </c>
      <c r="AG22" s="325" t="str">
        <f>IF(入力!W7="","",入力!W7)</f>
        <v>1144</v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38"/>
      <c r="AU22" s="326" t="s">
        <v>47</v>
      </c>
      <c r="AV22" s="325"/>
      <c r="AW22" s="325"/>
      <c r="AX22" s="17" t="s">
        <v>74</v>
      </c>
      <c r="AY22" s="325" t="str">
        <f>IF(入力!AL7="","",入力!AL7)</f>
        <v>0439</v>
      </c>
      <c r="AZ22" s="325"/>
      <c r="BA22" s="325"/>
      <c r="BB22" s="325"/>
      <c r="BC22" s="325"/>
      <c r="BD22" s="325"/>
      <c r="BE22" s="325"/>
      <c r="BF22" s="18" t="s">
        <v>75</v>
      </c>
    </row>
    <row r="23" spans="3:58" ht="19.5" customHeight="1">
      <c r="C23" s="371" t="s">
        <v>48</v>
      </c>
      <c r="D23" s="321"/>
      <c r="E23" s="321"/>
      <c r="F23" s="321"/>
      <c r="G23" s="372"/>
      <c r="H23" s="333" t="str">
        <f>IF(入力!C8="","",入力!C8&amp;"　"&amp;入力!E8)</f>
        <v>原田　賢悟</v>
      </c>
      <c r="I23" s="334"/>
      <c r="J23" s="334"/>
      <c r="K23" s="334"/>
      <c r="L23" s="334"/>
      <c r="M23" s="334"/>
      <c r="N23" s="334"/>
      <c r="O23" s="334"/>
      <c r="P23" s="334"/>
      <c r="Q23" s="335"/>
      <c r="R23" s="321"/>
      <c r="S23" s="321"/>
      <c r="T23" s="373"/>
      <c r="U23" s="374"/>
      <c r="V23" s="375"/>
      <c r="W23" s="336"/>
      <c r="X23" s="336"/>
      <c r="Y23" s="336"/>
      <c r="Z23" s="346" t="str">
        <f>IF(入力!P8="","",入力!P8)</f>
        <v>君津市東坂田1-1-6-606</v>
      </c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8"/>
      <c r="AU23" s="321"/>
      <c r="AV23" s="321"/>
      <c r="AW23" s="321"/>
      <c r="AX23" s="349" t="str">
        <f>IF(入力!AK8="","",入力!AK8)</f>
        <v>55</v>
      </c>
      <c r="AY23" s="321"/>
      <c r="AZ23" s="321"/>
      <c r="BA23" s="321"/>
      <c r="BB23" s="19" t="s">
        <v>76</v>
      </c>
      <c r="BC23" s="321" t="str">
        <f>IF(入力!AP8="","",入力!AP8)</f>
        <v>1665</v>
      </c>
      <c r="BD23" s="321"/>
      <c r="BE23" s="321"/>
      <c r="BF23" s="345"/>
    </row>
    <row r="24" spans="3:58" ht="12" customHeight="1">
      <c r="C24" s="368" t="s">
        <v>77</v>
      </c>
      <c r="D24" s="369"/>
      <c r="E24" s="369"/>
      <c r="F24" s="369"/>
      <c r="G24" s="370"/>
      <c r="H24" s="365" t="str">
        <f>IF(入力!C9="","",入力!C9&amp;"　"&amp;入力!E9)</f>
        <v>ﾀｹﾀﾞ　ｶｽﾞﾋｺ</v>
      </c>
      <c r="I24" s="325"/>
      <c r="J24" s="325"/>
      <c r="K24" s="325"/>
      <c r="L24" s="325"/>
      <c r="M24" s="325"/>
      <c r="N24" s="325"/>
      <c r="O24" s="325"/>
      <c r="P24" s="325"/>
      <c r="Q24" s="338"/>
      <c r="R24" s="326" t="s">
        <v>45</v>
      </c>
      <c r="S24" s="325"/>
      <c r="T24" s="339">
        <f>IF(入力!AT9="","",入力!AT9)</f>
        <v>46</v>
      </c>
      <c r="U24" s="340"/>
      <c r="V24" s="341"/>
      <c r="W24" s="326" t="s">
        <v>46</v>
      </c>
      <c r="X24" s="326"/>
      <c r="Y24" s="326"/>
      <c r="Z24" s="14" t="s">
        <v>72</v>
      </c>
      <c r="AA24" s="15"/>
      <c r="AB24" s="325" t="str">
        <f>IF(入力!R9="","",入力!R9)</f>
        <v>299</v>
      </c>
      <c r="AC24" s="325"/>
      <c r="AD24" s="325"/>
      <c r="AE24" s="325"/>
      <c r="AF24" s="16" t="s">
        <v>73</v>
      </c>
      <c r="AG24" s="325" t="str">
        <f>IF(入力!W9="","",入力!W9)</f>
        <v>1162</v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38"/>
      <c r="AU24" s="326" t="s">
        <v>47</v>
      </c>
      <c r="AV24" s="325"/>
      <c r="AW24" s="325"/>
      <c r="AX24" s="17" t="s">
        <v>74</v>
      </c>
      <c r="AY24" s="325" t="str">
        <f>IF(入力!AL9="","",入力!AL9)</f>
        <v>0439</v>
      </c>
      <c r="AZ24" s="325"/>
      <c r="BA24" s="325"/>
      <c r="BB24" s="325"/>
      <c r="BC24" s="325"/>
      <c r="BD24" s="325"/>
      <c r="BE24" s="325"/>
      <c r="BF24" s="18" t="s">
        <v>75</v>
      </c>
    </row>
    <row r="25" spans="3:58" ht="19.5" customHeight="1">
      <c r="C25" s="371" t="s">
        <v>78</v>
      </c>
      <c r="D25" s="321"/>
      <c r="E25" s="321"/>
      <c r="F25" s="321"/>
      <c r="G25" s="372"/>
      <c r="H25" s="333" t="str">
        <f>IF(入力!C10="","",入力!C10&amp;"　"&amp;入力!E10)</f>
        <v>武田　和彦</v>
      </c>
      <c r="I25" s="334"/>
      <c r="J25" s="334"/>
      <c r="K25" s="334"/>
      <c r="L25" s="334"/>
      <c r="M25" s="334"/>
      <c r="N25" s="334"/>
      <c r="O25" s="334"/>
      <c r="P25" s="334"/>
      <c r="Q25" s="335"/>
      <c r="R25" s="321"/>
      <c r="S25" s="321"/>
      <c r="T25" s="373"/>
      <c r="U25" s="374"/>
      <c r="V25" s="375"/>
      <c r="W25" s="336"/>
      <c r="X25" s="336"/>
      <c r="Y25" s="336"/>
      <c r="Z25" s="346" t="str">
        <f>IF(入力!P10="","",入力!P10)</f>
        <v>君津市杢師2-15-22</v>
      </c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8"/>
      <c r="AU25" s="321"/>
      <c r="AV25" s="321"/>
      <c r="AW25" s="321"/>
      <c r="AX25" s="349" t="str">
        <f>IF(入力!AK10="","",入力!AK10)</f>
        <v>57</v>
      </c>
      <c r="AY25" s="321"/>
      <c r="AZ25" s="321"/>
      <c r="BA25" s="321"/>
      <c r="BB25" s="19" t="s">
        <v>76</v>
      </c>
      <c r="BC25" s="321" t="str">
        <f>IF(入力!AP10="","",入力!AP10)</f>
        <v>1757</v>
      </c>
      <c r="BD25" s="321"/>
      <c r="BE25" s="321"/>
      <c r="BF25" s="345"/>
    </row>
    <row r="26" spans="3:58" ht="12" customHeight="1">
      <c r="C26" s="368" t="s">
        <v>71</v>
      </c>
      <c r="D26" s="369"/>
      <c r="E26" s="369"/>
      <c r="F26" s="369"/>
      <c r="G26" s="370"/>
      <c r="H26" s="365" t="str">
        <f>IF(入力!C11="","",入力!C11&amp;"　"&amp;入力!E11)</f>
        <v>ﾖｼﾓﾄ　ﾐｷ</v>
      </c>
      <c r="I26" s="325"/>
      <c r="J26" s="325"/>
      <c r="K26" s="325"/>
      <c r="L26" s="325"/>
      <c r="M26" s="325"/>
      <c r="N26" s="325"/>
      <c r="O26" s="325"/>
      <c r="P26" s="325"/>
      <c r="Q26" s="338"/>
      <c r="R26" s="326" t="s">
        <v>45</v>
      </c>
      <c r="S26" s="325"/>
      <c r="T26" s="339">
        <f>IF(入力!AT11="","",入力!AT11)</f>
        <v>18</v>
      </c>
      <c r="U26" s="340"/>
      <c r="V26" s="341"/>
      <c r="W26" s="326" t="s">
        <v>46</v>
      </c>
      <c r="X26" s="326"/>
      <c r="Y26" s="326"/>
      <c r="Z26" s="14" t="s">
        <v>72</v>
      </c>
      <c r="AA26" s="15"/>
      <c r="AB26" s="325" t="str">
        <f>IF(入力!R11="","",入力!R11)</f>
        <v>262</v>
      </c>
      <c r="AC26" s="325"/>
      <c r="AD26" s="325"/>
      <c r="AE26" s="325"/>
      <c r="AF26" s="16" t="s">
        <v>73</v>
      </c>
      <c r="AG26" s="325" t="str">
        <f>IF(入力!W11="","",入力!W11)</f>
        <v>0032</v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38"/>
      <c r="AU26" s="326" t="s">
        <v>47</v>
      </c>
      <c r="AV26" s="325"/>
      <c r="AW26" s="325"/>
      <c r="AX26" s="17" t="s">
        <v>74</v>
      </c>
      <c r="AY26" s="325" t="str">
        <f>IF(入力!AL11="","",入力!AL11)</f>
        <v>080</v>
      </c>
      <c r="AZ26" s="325"/>
      <c r="BA26" s="325"/>
      <c r="BB26" s="325"/>
      <c r="BC26" s="325"/>
      <c r="BD26" s="325"/>
      <c r="BE26" s="325"/>
      <c r="BF26" s="18" t="s">
        <v>75</v>
      </c>
    </row>
    <row r="27" spans="3:58" ht="19.5" customHeight="1">
      <c r="C27" s="371" t="s">
        <v>79</v>
      </c>
      <c r="D27" s="321"/>
      <c r="E27" s="321"/>
      <c r="F27" s="321"/>
      <c r="G27" s="372"/>
      <c r="H27" s="333" t="str">
        <f>IF(入力!C12="","",入力!C12&amp;"　"&amp;入力!E12)</f>
        <v>芳本　みき</v>
      </c>
      <c r="I27" s="334"/>
      <c r="J27" s="334"/>
      <c r="K27" s="334"/>
      <c r="L27" s="334"/>
      <c r="M27" s="334"/>
      <c r="N27" s="334"/>
      <c r="O27" s="334"/>
      <c r="P27" s="334"/>
      <c r="Q27" s="335"/>
      <c r="R27" s="321"/>
      <c r="S27" s="321"/>
      <c r="T27" s="373"/>
      <c r="U27" s="374"/>
      <c r="V27" s="375"/>
      <c r="W27" s="336"/>
      <c r="X27" s="336"/>
      <c r="Y27" s="336"/>
      <c r="Z27" s="346" t="str">
        <f>IF(入力!P12="","",入力!P12)</f>
        <v>千葉市花見川区幕張町3-1190-9</v>
      </c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8"/>
      <c r="AU27" s="321"/>
      <c r="AV27" s="321"/>
      <c r="AW27" s="321"/>
      <c r="AX27" s="349" t="str">
        <f>IF(入力!AK12="","",入力!AK12)</f>
        <v>4808</v>
      </c>
      <c r="AY27" s="321"/>
      <c r="AZ27" s="321"/>
      <c r="BA27" s="321"/>
      <c r="BB27" s="19" t="s">
        <v>76</v>
      </c>
      <c r="BC27" s="321" t="str">
        <f>IF(入力!AP12="","",入力!AP12)</f>
        <v>1290</v>
      </c>
      <c r="BD27" s="321"/>
      <c r="BE27" s="321"/>
      <c r="BF27" s="345"/>
    </row>
    <row r="28" spans="3:58" ht="12" customHeight="1">
      <c r="C28" s="368" t="s">
        <v>71</v>
      </c>
      <c r="D28" s="369"/>
      <c r="E28" s="369"/>
      <c r="F28" s="369"/>
      <c r="G28" s="370"/>
      <c r="H28" s="365" t="str">
        <f>IF(入力!C15="","",入力!C15&amp;"　"&amp;入力!E15)</f>
        <v>ﾊﾗﾀﾞ　ｹﾝｺﾞ</v>
      </c>
      <c r="I28" s="325"/>
      <c r="J28" s="325"/>
      <c r="K28" s="325"/>
      <c r="L28" s="325"/>
      <c r="M28" s="325"/>
      <c r="N28" s="325"/>
      <c r="O28" s="325"/>
      <c r="P28" s="325"/>
      <c r="Q28" s="338"/>
      <c r="R28" s="326" t="s">
        <v>45</v>
      </c>
      <c r="S28" s="325"/>
      <c r="T28" s="339">
        <f>IF(入力!AT15="","",入力!AT15)</f>
        <v>45</v>
      </c>
      <c r="U28" s="340"/>
      <c r="V28" s="341"/>
      <c r="W28" s="326" t="s">
        <v>46</v>
      </c>
      <c r="X28" s="326"/>
      <c r="Y28" s="326"/>
      <c r="Z28" s="14" t="s">
        <v>72</v>
      </c>
      <c r="AA28" s="15"/>
      <c r="AB28" s="325" t="str">
        <f>IF(入力!R15="","",入力!R15)</f>
        <v>299</v>
      </c>
      <c r="AC28" s="325"/>
      <c r="AD28" s="325"/>
      <c r="AE28" s="325"/>
      <c r="AF28" s="16" t="s">
        <v>73</v>
      </c>
      <c r="AG28" s="325" t="str">
        <f>IF(入力!W15="","",入力!W15)</f>
        <v>1144</v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38"/>
      <c r="AU28" s="326" t="s">
        <v>47</v>
      </c>
      <c r="AV28" s="325"/>
      <c r="AW28" s="325"/>
      <c r="AX28" s="17" t="s">
        <v>74</v>
      </c>
      <c r="AY28" s="325" t="str">
        <f>IF(入力!AL15="","",入力!AL15)</f>
        <v>0439</v>
      </c>
      <c r="AZ28" s="325"/>
      <c r="BA28" s="325"/>
      <c r="BB28" s="325"/>
      <c r="BC28" s="325"/>
      <c r="BD28" s="325"/>
      <c r="BE28" s="325"/>
      <c r="BF28" s="18" t="s">
        <v>75</v>
      </c>
    </row>
    <row r="29" spans="3:58" ht="19.5" customHeight="1" thickBot="1">
      <c r="C29" s="366" t="s">
        <v>49</v>
      </c>
      <c r="D29" s="327"/>
      <c r="E29" s="327"/>
      <c r="F29" s="327"/>
      <c r="G29" s="367"/>
      <c r="H29" s="350" t="str">
        <f>IF(入力!C16="","",入力!C16&amp;"　"&amp;入力!E16)</f>
        <v>原田　賢悟</v>
      </c>
      <c r="I29" s="351"/>
      <c r="J29" s="351"/>
      <c r="K29" s="351"/>
      <c r="L29" s="351"/>
      <c r="M29" s="351"/>
      <c r="N29" s="351"/>
      <c r="O29" s="351"/>
      <c r="P29" s="351"/>
      <c r="Q29" s="352"/>
      <c r="R29" s="327"/>
      <c r="S29" s="327"/>
      <c r="T29" s="342"/>
      <c r="U29" s="343"/>
      <c r="V29" s="344"/>
      <c r="W29" s="337"/>
      <c r="X29" s="337"/>
      <c r="Y29" s="337"/>
      <c r="Z29" s="328" t="str">
        <f>IF(入力!P16="","",入力!P16)</f>
        <v>君津市東坂田1-1-6-606</v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>55</v>
      </c>
      <c r="AY29" s="327"/>
      <c r="AZ29" s="327"/>
      <c r="BA29" s="327"/>
      <c r="BB29" s="73" t="s">
        <v>76</v>
      </c>
      <c r="BC29" s="327" t="str">
        <f>IF(入力!AP16="","",入力!AP16)</f>
        <v>1665</v>
      </c>
      <c r="BD29" s="327"/>
      <c r="BE29" s="327"/>
      <c r="BF29" s="33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24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ﾆﾍｲ　ﾏｵﾘ
二瓶　真穂里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 t="str">
        <f>IF(入力!G25="","",入力!G25)</f>
        <v>5年</v>
      </c>
      <c r="R34" s="294"/>
      <c r="S34" s="295"/>
      <c r="T34" s="299" t="str">
        <f>IF(入力!I25="","",入力!I25)</f>
        <v>北子安小学校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513494153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130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ｽﾀﾞ　ｻﾖｶ
須田　紗和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 t="str">
        <f>IF(入力!G27="","",入力!G27)</f>
        <v>5年</v>
      </c>
      <c r="R36" s="294"/>
      <c r="S36" s="295"/>
      <c r="T36" s="299" t="str">
        <f>IF(入力!I27="","",入力!I27)</f>
        <v>北子安小学校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513494146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150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ﾅｶﾞｼﾏ　ｲﾁｶ
長嶋　一花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 t="str">
        <f>IF(入力!G29="","",入力!G29)</f>
        <v>5年</v>
      </c>
      <c r="R38" s="294"/>
      <c r="S38" s="295"/>
      <c r="T38" s="299" t="str">
        <f>IF(入力!I29="","",入力!I29)</f>
        <v>中小学校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513494132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155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ｶﾐﾔ　ｱﾐ
神谷　亜美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 t="str">
        <f>IF(入力!G31="","",入力!G31)</f>
        <v>5年</v>
      </c>
      <c r="R40" s="294"/>
      <c r="S40" s="295"/>
      <c r="T40" s="299" t="str">
        <f>IF(入力!I31="","",入力!I31)</f>
        <v>南子安小学校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515890491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155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ｻｲﾄｳ　ﾙﾅ
斎藤　瑠七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 t="str">
        <f>IF(入力!G33="","",入力!G33)</f>
        <v>4年</v>
      </c>
      <c r="R42" s="294"/>
      <c r="S42" s="295"/>
      <c r="T42" s="299" t="str">
        <f>IF(入力!I33="","",入力!I33)</f>
        <v>竹岡小学校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514607033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142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ｵｶﾞｻﾜﾗ　ﾚｲ
小笠原　怜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 t="str">
        <f>IF(入力!G35="","",入力!G35)</f>
        <v>4年</v>
      </c>
      <c r="R44" s="294"/>
      <c r="S44" s="295"/>
      <c r="T44" s="299" t="str">
        <f>IF(入力!I35="","",入力!I35)</f>
        <v>岩根小学校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514134198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137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ｵﾊﾞﾗ　ﾊﾉ
小原　羽乃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 t="str">
        <f>IF(入力!G37="","",入力!G37)</f>
        <v>4年</v>
      </c>
      <c r="R46" s="294"/>
      <c r="S46" s="295"/>
      <c r="T46" s="299" t="str">
        <f>IF(入力!I37="","",入力!I37)</f>
        <v>請西小学校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513235945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132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ｼﾗｲ　ﾅﾎ
白井　菜保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 t="str">
        <f>IF(入力!G39="","",入力!G39)</f>
        <v>4年</v>
      </c>
      <c r="R48" s="294"/>
      <c r="S48" s="295"/>
      <c r="T48" s="299" t="str">
        <f>IF(入力!I39="","",入力!I39)</f>
        <v>真舟小学校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514698373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135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ｱﾗｲ　ﾐｻｷ
新井　美咲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 t="str">
        <f>IF(入力!G41="","",入力!G41)</f>
        <v>4年</v>
      </c>
      <c r="R50" s="294"/>
      <c r="S50" s="295"/>
      <c r="T50" s="299" t="str">
        <f>IF(入力!I41="","",入力!I41)</f>
        <v>請西小学校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514698357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144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ﾀﾅﾍﾞ　ﾓﾓｺ
田邊　桃子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 t="str">
        <f>IF(入力!G43="","",入力!G43)</f>
        <v>4年</v>
      </c>
      <c r="R52" s="294"/>
      <c r="S52" s="295"/>
      <c r="T52" s="299" t="str">
        <f>IF(入力!I43="","",入力!I43)</f>
        <v>真舟小学校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514698369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140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>
        <f>IF(入力!B45="","",入力!B45)</f>
        <v>11</v>
      </c>
      <c r="D54" s="282"/>
      <c r="E54" s="283"/>
      <c r="F54" s="287" t="str">
        <f>IF(入力!C46="","",入力!C45&amp;"　"&amp;入力!E45&amp;"
"&amp;入力!C46&amp;"　"&amp;入力!E46)</f>
        <v>ﾖｺﾐﾈ　ｱｲﾙ
横峯　あいる</v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 t="str">
        <f>IF(入力!G45="","",入力!G45)</f>
        <v>4年</v>
      </c>
      <c r="R54" s="294"/>
      <c r="S54" s="295"/>
      <c r="T54" s="299" t="str">
        <f>IF(入力!I45="","",入力!I45)</f>
        <v>真舟小学校</v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>
        <f>IF(入力!M45="","",入力!M45)</f>
        <v>514507959</v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>
        <f>IF(入力!P45="","",入力!P45)</f>
        <v>151</v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>
        <f>IF(入力!B47="","",入力!B47)</f>
        <v>12</v>
      </c>
      <c r="D56" s="282"/>
      <c r="E56" s="283"/>
      <c r="F56" s="287" t="str">
        <f>IF(入力!C48="","",入力!C47&amp;"　"&amp;入力!E47&amp;"
"&amp;入力!C48&amp;"　"&amp;入力!E48)</f>
        <v>ｵｵﾂｶ　ﾓﾓｶ
大塚　萌香</v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 t="str">
        <f>IF(入力!G47="","",入力!G47)</f>
        <v>4年</v>
      </c>
      <c r="R56" s="294"/>
      <c r="S56" s="295"/>
      <c r="T56" s="299" t="str">
        <f>IF(入力!I47="","",入力!I47)</f>
        <v>南子安小学校</v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>
        <f>IF(入力!M47="","",入力!M47)</f>
        <v>515890504</v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>
        <f>IF(入力!P47="","",入力!P47)</f>
        <v>148</v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" customHeight="1">
      <c r="A2" s="263" t="s">
        <v>0</v>
      </c>
      <c r="B2" s="263"/>
      <c r="C2" s="274" t="str">
        <f>IF(入力!C3="","",入力!C3)</f>
        <v>君津ジュニアバレーボールクラブ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433305672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原田　賢悟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505675562</v>
      </c>
      <c r="H7" s="271"/>
      <c r="I7" s="271"/>
      <c r="J7" s="271">
        <f>IF(入力!J7="","",入力!J7)</f>
        <v>21050</v>
      </c>
      <c r="K7" s="271"/>
      <c r="L7" s="271"/>
      <c r="M7" s="271">
        <f>IF(入力!M7="","",入力!M7)</f>
        <v>200776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" customHeight="1">
      <c r="A9" s="263" t="s">
        <v>19</v>
      </c>
      <c r="B9" s="263"/>
      <c r="C9" s="264" t="str">
        <f>IF(入力!C10="","",入力!C10&amp;"　"&amp;入力!E10)</f>
        <v>武田　和彦</v>
      </c>
      <c r="D9" s="265"/>
      <c r="E9" s="265"/>
      <c r="F9" s="265"/>
      <c r="G9" s="271">
        <f>IF(入力!G9="","",入力!G9)</f>
        <v>505676291</v>
      </c>
      <c r="H9" s="271"/>
      <c r="I9" s="271"/>
      <c r="J9" s="271">
        <f>IF(入力!J9="","",入力!J9)</f>
        <v>21051</v>
      </c>
      <c r="K9" s="271"/>
      <c r="L9" s="271"/>
      <c r="M9" s="271" t="str">
        <f>IF(入力!M9="","",入力!M9)</f>
        <v/>
      </c>
      <c r="N9" s="271"/>
      <c r="O9" s="271"/>
    </row>
    <row r="10" spans="1:15" ht="14.4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" customHeight="1">
      <c r="A11" s="263" t="s">
        <v>20</v>
      </c>
      <c r="B11" s="263"/>
      <c r="C11" s="264" t="str">
        <f>IF(入力!C12="","",入力!C12&amp;"　"&amp;入力!E12)</f>
        <v>芳本　みき</v>
      </c>
      <c r="D11" s="265"/>
      <c r="E11" s="265"/>
      <c r="F11" s="265"/>
      <c r="G11" s="271">
        <f>IF(入力!G11="","",入力!G11)</f>
        <v>507104553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原田　賢悟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原田　賢悟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" customHeight="1">
      <c r="A17" s="263" t="s">
        <v>6</v>
      </c>
      <c r="B17" s="263"/>
      <c r="C17" s="274" t="str">
        <f>IF(入力!C17="","",入力!C17&amp;"　"&amp;入力!E17)</f>
        <v>君津市東坂田1-1-6-606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" customHeight="1">
      <c r="A19" s="263" t="s">
        <v>7</v>
      </c>
      <c r="B19" s="263"/>
      <c r="C19" s="274" t="str">
        <f>IF(入力!C19="","",入力!C19&amp;"　"&amp;入力!E19)</f>
        <v>0439-55-1665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" customHeight="1">
      <c r="A21" s="263" t="s">
        <v>8</v>
      </c>
      <c r="B21" s="263"/>
      <c r="C21" s="274" t="str">
        <f>IF(入力!C21="","",入力!C21&amp;"－"&amp;入力!E21&amp;"－"&amp;入力!G21)</f>
        <v>80－3724－7221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二瓶　真穂里</v>
      </c>
      <c r="D25" s="265"/>
      <c r="E25" s="265"/>
      <c r="F25" s="265"/>
      <c r="G25" s="263" t="str">
        <f>IF(入力!G25="","",入力!G25)</f>
        <v>5年</v>
      </c>
      <c r="H25" s="263" t="str">
        <f>IF(入力!H25="","",入力!H25)</f>
        <v/>
      </c>
      <c r="I25" s="263" t="str">
        <f>IF(入力!I25="","",入力!I25)</f>
        <v>北子安小学校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513494153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須田　紗和</v>
      </c>
      <c r="D27" s="265"/>
      <c r="E27" s="265"/>
      <c r="F27" s="265"/>
      <c r="G27" s="263" t="str">
        <f>IF(入力!G27="","",入力!G27)</f>
        <v>5年</v>
      </c>
      <c r="H27" s="263" t="str">
        <f>IF(入力!H27="","",入力!H27)</f>
        <v/>
      </c>
      <c r="I27" s="263" t="str">
        <f>IF(入力!I27="","",入力!I27)</f>
        <v>北子安小学校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513494146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長嶋　一花</v>
      </c>
      <c r="D29" s="265"/>
      <c r="E29" s="265"/>
      <c r="F29" s="265"/>
      <c r="G29" s="263" t="str">
        <f>IF(入力!G29="","",入力!G29)</f>
        <v>5年</v>
      </c>
      <c r="H29" s="263" t="str">
        <f>IF(入力!H29="","",入力!H29)</f>
        <v/>
      </c>
      <c r="I29" s="263" t="str">
        <f>IF(入力!I29="","",入力!I29)</f>
        <v>中小学校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513494132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神谷　亜美</v>
      </c>
      <c r="D31" s="265"/>
      <c r="E31" s="265"/>
      <c r="F31" s="265"/>
      <c r="G31" s="263" t="str">
        <f>IF(入力!G31="","",入力!G31)</f>
        <v>5年</v>
      </c>
      <c r="H31" s="263" t="str">
        <f>IF(入力!H31="","",入力!H31)</f>
        <v/>
      </c>
      <c r="I31" s="263" t="str">
        <f>IF(入力!I31="","",入力!I31)</f>
        <v>南子安小学校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515890491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斎藤　瑠七</v>
      </c>
      <c r="D33" s="265"/>
      <c r="E33" s="265"/>
      <c r="F33" s="265"/>
      <c r="G33" s="263" t="str">
        <f>IF(入力!G33="","",入力!G33)</f>
        <v>4年</v>
      </c>
      <c r="H33" s="263" t="str">
        <f>IF(入力!H33="","",入力!H33)</f>
        <v/>
      </c>
      <c r="I33" s="263" t="str">
        <f>IF(入力!I33="","",入力!I33)</f>
        <v>竹岡小学校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514607033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小笠原　怜</v>
      </c>
      <c r="D35" s="265"/>
      <c r="E35" s="265"/>
      <c r="F35" s="265"/>
      <c r="G35" s="263" t="str">
        <f>IF(入力!G35="","",入力!G35)</f>
        <v>4年</v>
      </c>
      <c r="H35" s="263" t="str">
        <f>IF(入力!H35="","",入力!H35)</f>
        <v/>
      </c>
      <c r="I35" s="263" t="str">
        <f>IF(入力!I35="","",入力!I35)</f>
        <v>岩根小学校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514134198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小原　羽乃</v>
      </c>
      <c r="D37" s="265"/>
      <c r="E37" s="265"/>
      <c r="F37" s="265"/>
      <c r="G37" s="263" t="str">
        <f>IF(入力!G37="","",入力!G37)</f>
        <v>4年</v>
      </c>
      <c r="H37" s="263" t="str">
        <f>IF(入力!H37="","",入力!H37)</f>
        <v/>
      </c>
      <c r="I37" s="263" t="str">
        <f>IF(入力!I37="","",入力!I37)</f>
        <v>請西小学校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513235945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白井　菜保</v>
      </c>
      <c r="D39" s="265"/>
      <c r="E39" s="265"/>
      <c r="F39" s="265"/>
      <c r="G39" s="263" t="str">
        <f>IF(入力!G39="","",入力!G39)</f>
        <v>4年</v>
      </c>
      <c r="H39" s="263" t="str">
        <f>IF(入力!H39="","",入力!H39)</f>
        <v/>
      </c>
      <c r="I39" s="263" t="str">
        <f>IF(入力!I39="","",入力!I39)</f>
        <v>真舟小学校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514698373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新井　美咲</v>
      </c>
      <c r="D41" s="265"/>
      <c r="E41" s="265"/>
      <c r="F41" s="265"/>
      <c r="G41" s="263" t="str">
        <f>IF(入力!G41="","",入力!G41)</f>
        <v>4年</v>
      </c>
      <c r="H41" s="263" t="str">
        <f>IF(入力!H41="","",入力!H41)</f>
        <v/>
      </c>
      <c r="I41" s="263" t="str">
        <f>IF(入力!I41="","",入力!I41)</f>
        <v>請西小学校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514698357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田邊　桃子</v>
      </c>
      <c r="D43" s="265"/>
      <c r="E43" s="265"/>
      <c r="F43" s="265"/>
      <c r="G43" s="263" t="str">
        <f>IF(入力!G43="","",入力!G43)</f>
        <v>4年</v>
      </c>
      <c r="H43" s="263" t="str">
        <f>IF(入力!H43="","",入力!H43)</f>
        <v/>
      </c>
      <c r="I43" s="263" t="str">
        <f>IF(入力!I43="","",入力!I43)</f>
        <v>真舟小学校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514698369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横峯　あいる</v>
      </c>
      <c r="D45" s="265"/>
      <c r="E45" s="265"/>
      <c r="F45" s="265"/>
      <c r="G45" s="263" t="str">
        <f>IF(入力!G45="","",入力!G45)</f>
        <v>4年</v>
      </c>
      <c r="H45" s="263" t="str">
        <f>IF(入力!H45="","",入力!H45)</f>
        <v/>
      </c>
      <c r="I45" s="263" t="str">
        <f>IF(入力!I45="","",入力!I45)</f>
        <v>真舟小学校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514507959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大塚　萌香</v>
      </c>
      <c r="D47" s="265"/>
      <c r="E47" s="265"/>
      <c r="F47" s="265"/>
      <c r="G47" s="263" t="str">
        <f>IF(入力!G47="","",入力!G47)</f>
        <v>4年</v>
      </c>
      <c r="H47" s="263" t="str">
        <f>IF(入力!H47="","",入力!H47)</f>
        <v/>
      </c>
      <c r="I47" s="263" t="str">
        <f>IF(入力!I47="","",入力!I47)</f>
        <v>南子安小学校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515890504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C6" sqref="C6:F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" customHeight="1">
      <c r="A2" s="263" t="s">
        <v>0</v>
      </c>
      <c r="B2" s="263"/>
      <c r="C2" s="274" t="str">
        <f>IF(入力!C3="","",入力!C3)</f>
        <v>君津ジュニアバレーボールクラブ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433305672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原田　賢悟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505675562</v>
      </c>
      <c r="H7" s="271"/>
      <c r="I7" s="271"/>
      <c r="J7" s="271">
        <f>IF(入力!J7="","",入力!J7)</f>
        <v>21050</v>
      </c>
      <c r="K7" s="271"/>
      <c r="L7" s="271"/>
      <c r="M7" s="271">
        <f>IF(入力!M7="","",入力!M7)</f>
        <v>200776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" customHeight="1">
      <c r="A9" s="263" t="s">
        <v>19</v>
      </c>
      <c r="B9" s="263"/>
      <c r="C9" s="264" t="str">
        <f>IF(入力!C10="","",入力!C10&amp;"　"&amp;入力!E10)</f>
        <v>武田　和彦</v>
      </c>
      <c r="D9" s="265"/>
      <c r="E9" s="265"/>
      <c r="F9" s="265"/>
      <c r="G9" s="271">
        <f>IF(入力!G9="","",入力!G9)</f>
        <v>505676291</v>
      </c>
      <c r="H9" s="271"/>
      <c r="I9" s="271"/>
      <c r="J9" s="271">
        <f>IF(入力!J9="","",入力!J9)</f>
        <v>21051</v>
      </c>
      <c r="K9" s="271"/>
      <c r="L9" s="271"/>
      <c r="M9" s="271" t="str">
        <f>IF(入力!M9="","",入力!M9)</f>
        <v/>
      </c>
      <c r="N9" s="271"/>
      <c r="O9" s="271"/>
    </row>
    <row r="10" spans="1:15" ht="14.4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" customHeight="1">
      <c r="A11" s="263" t="s">
        <v>20</v>
      </c>
      <c r="B11" s="263"/>
      <c r="C11" s="264" t="str">
        <f>IF(入力!C12="","",入力!C12&amp;"　"&amp;入力!E12)</f>
        <v>芳本　みき</v>
      </c>
      <c r="D11" s="265"/>
      <c r="E11" s="265"/>
      <c r="F11" s="265"/>
      <c r="G11" s="271">
        <f>IF(入力!G11="","",入力!G11)</f>
        <v>507104553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原田　賢悟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原田　賢悟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" customHeight="1">
      <c r="A17" s="263" t="s">
        <v>6</v>
      </c>
      <c r="B17" s="263"/>
      <c r="C17" s="274" t="str">
        <f>IF(入力!C17="","",入力!C17&amp;"　"&amp;入力!E17)</f>
        <v>君津市東坂田1-1-6-606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" customHeight="1">
      <c r="A19" s="263" t="s">
        <v>7</v>
      </c>
      <c r="B19" s="263"/>
      <c r="C19" s="274" t="str">
        <f>IF(入力!C19="","",入力!C19&amp;"　"&amp;入力!E19)</f>
        <v>0439-55-1665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" customHeight="1">
      <c r="A21" s="263" t="s">
        <v>8</v>
      </c>
      <c r="B21" s="263"/>
      <c r="C21" s="274" t="str">
        <f>IF(入力!C21="","",入力!C21&amp;"－"&amp;入力!E21&amp;"－"&amp;入力!G21)</f>
        <v>80－3724－7221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二瓶　真穂里</v>
      </c>
      <c r="D25" s="265"/>
      <c r="E25" s="265"/>
      <c r="F25" s="265"/>
      <c r="G25" s="263" t="str">
        <f>IF(入力!G25="","",入力!G25)</f>
        <v>5年</v>
      </c>
      <c r="H25" s="263" t="str">
        <f>IF(入力!H25="","",入力!H25)</f>
        <v/>
      </c>
      <c r="I25" s="263" t="str">
        <f>IF(入力!I25="","",入力!I25)</f>
        <v>北子安小学校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513494153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須田　紗和</v>
      </c>
      <c r="D27" s="265"/>
      <c r="E27" s="265"/>
      <c r="F27" s="265"/>
      <c r="G27" s="263" t="str">
        <f>IF(入力!G27="","",入力!G27)</f>
        <v>5年</v>
      </c>
      <c r="H27" s="263" t="str">
        <f>IF(入力!H27="","",入力!H27)</f>
        <v/>
      </c>
      <c r="I27" s="263" t="str">
        <f>IF(入力!I27="","",入力!I27)</f>
        <v>北子安小学校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513494146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長嶋　一花</v>
      </c>
      <c r="D29" s="265"/>
      <c r="E29" s="265"/>
      <c r="F29" s="265"/>
      <c r="G29" s="263" t="str">
        <f>IF(入力!G29="","",入力!G29)</f>
        <v>5年</v>
      </c>
      <c r="H29" s="263" t="str">
        <f>IF(入力!H29="","",入力!H29)</f>
        <v/>
      </c>
      <c r="I29" s="263" t="str">
        <f>IF(入力!I29="","",入力!I29)</f>
        <v>中小学校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513494132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神谷　亜美</v>
      </c>
      <c r="D31" s="265"/>
      <c r="E31" s="265"/>
      <c r="F31" s="265"/>
      <c r="G31" s="263" t="str">
        <f>IF(入力!G31="","",入力!G31)</f>
        <v>5年</v>
      </c>
      <c r="H31" s="263" t="str">
        <f>IF(入力!H31="","",入力!H31)</f>
        <v/>
      </c>
      <c r="I31" s="263" t="str">
        <f>IF(入力!I31="","",入力!I31)</f>
        <v>南子安小学校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515890491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斎藤　瑠七</v>
      </c>
      <c r="D33" s="265"/>
      <c r="E33" s="265"/>
      <c r="F33" s="265"/>
      <c r="G33" s="263" t="str">
        <f>IF(入力!G33="","",入力!G33)</f>
        <v>4年</v>
      </c>
      <c r="H33" s="263" t="str">
        <f>IF(入力!H33="","",入力!H33)</f>
        <v/>
      </c>
      <c r="I33" s="263" t="str">
        <f>IF(入力!I33="","",入力!I33)</f>
        <v>竹岡小学校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514607033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小笠原　怜</v>
      </c>
      <c r="D35" s="265"/>
      <c r="E35" s="265"/>
      <c r="F35" s="265"/>
      <c r="G35" s="263" t="str">
        <f>IF(入力!G35="","",入力!G35)</f>
        <v>4年</v>
      </c>
      <c r="H35" s="263" t="str">
        <f>IF(入力!H35="","",入力!H35)</f>
        <v/>
      </c>
      <c r="I35" s="263" t="str">
        <f>IF(入力!I35="","",入力!I35)</f>
        <v>岩根小学校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514134198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小原　羽乃</v>
      </c>
      <c r="D37" s="265"/>
      <c r="E37" s="265"/>
      <c r="F37" s="265"/>
      <c r="G37" s="263" t="str">
        <f>IF(入力!G37="","",入力!G37)</f>
        <v>4年</v>
      </c>
      <c r="H37" s="263" t="str">
        <f>IF(入力!H37="","",入力!H37)</f>
        <v/>
      </c>
      <c r="I37" s="263" t="str">
        <f>IF(入力!I37="","",入力!I37)</f>
        <v>請西小学校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513235945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白井　菜保</v>
      </c>
      <c r="D39" s="265"/>
      <c r="E39" s="265"/>
      <c r="F39" s="265"/>
      <c r="G39" s="263" t="str">
        <f>IF(入力!G39="","",入力!G39)</f>
        <v>4年</v>
      </c>
      <c r="H39" s="263" t="str">
        <f>IF(入力!H39="","",入力!H39)</f>
        <v/>
      </c>
      <c r="I39" s="263" t="str">
        <f>IF(入力!I39="","",入力!I39)</f>
        <v>真舟小学校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514698373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新井　美咲</v>
      </c>
      <c r="D41" s="265"/>
      <c r="E41" s="265"/>
      <c r="F41" s="265"/>
      <c r="G41" s="263" t="str">
        <f>IF(入力!G41="","",入力!G41)</f>
        <v>4年</v>
      </c>
      <c r="H41" s="263" t="str">
        <f>IF(入力!H41="","",入力!H41)</f>
        <v/>
      </c>
      <c r="I41" s="263" t="str">
        <f>IF(入力!I41="","",入力!I41)</f>
        <v>請西小学校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514698357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田邊　桃子</v>
      </c>
      <c r="D43" s="265"/>
      <c r="E43" s="265"/>
      <c r="F43" s="265"/>
      <c r="G43" s="263" t="str">
        <f>IF(入力!G43="","",入力!G43)</f>
        <v>4年</v>
      </c>
      <c r="H43" s="263" t="str">
        <f>IF(入力!H43="","",入力!H43)</f>
        <v/>
      </c>
      <c r="I43" s="263" t="str">
        <f>IF(入力!I43="","",入力!I43)</f>
        <v>真舟小学校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514698369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横峯　あいる</v>
      </c>
      <c r="D45" s="265"/>
      <c r="E45" s="265"/>
      <c r="F45" s="265"/>
      <c r="G45" s="263" t="str">
        <f>IF(入力!G45="","",入力!G45)</f>
        <v>4年</v>
      </c>
      <c r="H45" s="263" t="str">
        <f>IF(入力!H45="","",入力!H45)</f>
        <v/>
      </c>
      <c r="I45" s="263" t="str">
        <f>IF(入力!I45="","",入力!I45)</f>
        <v>真舟小学校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514507959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大塚　萌香</v>
      </c>
      <c r="D47" s="265"/>
      <c r="E47" s="265"/>
      <c r="F47" s="265"/>
      <c r="G47" s="263" t="str">
        <f>IF(入力!G47="","",入力!G47)</f>
        <v>4年</v>
      </c>
      <c r="H47" s="263" t="str">
        <f>IF(入力!H47="","",入力!H47)</f>
        <v/>
      </c>
      <c r="I47" s="263" t="str">
        <f>IF(入力!I47="","",入力!I47)</f>
        <v>南子安小学校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515890504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8</v>
      </c>
      <c r="J5" s="443" t="str">
        <f>IF(入力!A55="","",入力!A55)</f>
        <v/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23016</v>
      </c>
      <c r="B7" s="33" t="str">
        <f>IF(入力!C3="","",入力!C3)</f>
        <v>君津ジュニアバレーボールクラブ</v>
      </c>
      <c r="C7" s="33" t="str">
        <f>IF(入力!C2="","",入力!C2)</f>
        <v/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JR内房線</v>
      </c>
      <c r="S7" s="33" t="str">
        <f>IF(入力!AE5="","",入力!AE5)</f>
        <v>君津</v>
      </c>
      <c r="T7" s="33"/>
      <c r="U7" s="33">
        <f>IF(入力!C4="","",入力!C4)</f>
        <v>433305672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原田</v>
      </c>
      <c r="D16" s="33" t="str">
        <f>IF(入力!E8="","",入力!E8)</f>
        <v>賢悟</v>
      </c>
      <c r="E16" s="33" t="str">
        <f>IF(入力!C7="","",入力!C7)</f>
        <v>ﾊﾗﾀﾞ</v>
      </c>
      <c r="F16" s="33" t="str">
        <f>IF(入力!E7="","",入力!E7)</f>
        <v>ｹﾝｺﾞ</v>
      </c>
      <c r="G16" s="33">
        <f>IF(入力!G7="","",入力!G7)</f>
        <v>505675562</v>
      </c>
      <c r="H16" s="33">
        <f>IF(入力!J7="","",入力!J7)</f>
        <v>21050</v>
      </c>
      <c r="I16" s="33">
        <f>IF(入力!M7="","",入力!M7)</f>
        <v>200776</v>
      </c>
      <c r="J16" s="33"/>
      <c r="K16" s="33"/>
      <c r="L16" s="33">
        <f>IF(入力!AT7="","",入力!AT7)</f>
        <v>45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1144</v>
      </c>
      <c r="T16" s="33" t="str">
        <f>IF(入力!P8="","",入力!P8)</f>
        <v>君津市東坂田1-1-6-606</v>
      </c>
      <c r="U16" s="33" t="str">
        <f>IF(入力!AL7="","",入力!AL7)</f>
        <v>0439</v>
      </c>
      <c r="V16" s="33" t="str">
        <f>IF(入力!AK8="","",入力!AK8)</f>
        <v>55</v>
      </c>
      <c r="W16" s="33" t="str">
        <f>IF(入力!AP8="","",入力!AP8)</f>
        <v>1665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武田</v>
      </c>
      <c r="D17" s="33" t="str">
        <f>IF(入力!E10="","",入力!E10)</f>
        <v>和彦</v>
      </c>
      <c r="E17" s="33" t="str">
        <f>IF(入力!C9="","",入力!C9)</f>
        <v>ﾀｹﾀﾞ</v>
      </c>
      <c r="F17" s="33" t="str">
        <f>IF(入力!E9="","",入力!E9)</f>
        <v>ｶｽﾞﾋｺ</v>
      </c>
      <c r="G17" s="33">
        <f>IF(入力!G9="","",入力!G9)</f>
        <v>505676291</v>
      </c>
      <c r="H17" s="33">
        <f>IF(入力!J9="","",入力!J9)</f>
        <v>21051</v>
      </c>
      <c r="I17" s="33" t="str">
        <f>IF(入力!M9="","",入力!M9)</f>
        <v/>
      </c>
      <c r="J17" s="33"/>
      <c r="K17" s="33"/>
      <c r="L17" s="33">
        <f>IF(入力!AT9="","",入力!AT9)</f>
        <v>46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1162</v>
      </c>
      <c r="T17" s="33" t="str">
        <f>IF(入力!P10="","",入力!P10)</f>
        <v>君津市杢師2-15-22</v>
      </c>
      <c r="U17" s="33" t="str">
        <f>IF(入力!AL9="","",入力!AL9)</f>
        <v>0439</v>
      </c>
      <c r="V17" s="33" t="str">
        <f>IF(入力!AK10="","",入力!AK10)</f>
        <v>57</v>
      </c>
      <c r="W17" s="33" t="str">
        <f>IF(入力!AP10="","",入力!AP10)</f>
        <v>1757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芳本</v>
      </c>
      <c r="D20" s="33" t="str">
        <f>IF(入力!E12="","",入力!E12)</f>
        <v>みき</v>
      </c>
      <c r="E20" s="33" t="str">
        <f>IF(入力!C11="","",入力!C11)</f>
        <v>ﾖｼﾓﾄ</v>
      </c>
      <c r="F20" s="33" t="str">
        <f>IF(入力!E11="","",入力!E11)</f>
        <v>ﾐｷ</v>
      </c>
      <c r="G20" s="33">
        <f>IF(入力!G11="","",入力!G11)</f>
        <v>507104553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18</v>
      </c>
      <c r="M20" s="33"/>
      <c r="N20" s="33"/>
      <c r="O20" s="33"/>
      <c r="P20" s="33"/>
      <c r="Q20" s="33"/>
      <c r="R20" s="33" t="str">
        <f>IF(入力!R11="","",入力!R11)</f>
        <v>262</v>
      </c>
      <c r="S20" s="33" t="str">
        <f>IF(入力!W11="","",入力!W11)</f>
        <v>0032</v>
      </c>
      <c r="T20" s="33" t="str">
        <f>IF(入力!P12="","",入力!P12)</f>
        <v>千葉市花見川区幕張町3-1190-9</v>
      </c>
      <c r="U20" s="33" t="str">
        <f>IF(入力!AL11="","",入力!AL11)</f>
        <v>080</v>
      </c>
      <c r="V20" s="33" t="str">
        <f>IF(入力!AK12="","",入力!AK12)</f>
        <v>4808</v>
      </c>
      <c r="W20" s="33" t="str">
        <f>IF(入力!AP12="","",入力!AP12)</f>
        <v>1290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原田</v>
      </c>
      <c r="D22" s="33" t="str">
        <f>IF(入力!E16="","",入力!E16)</f>
        <v>賢悟</v>
      </c>
      <c r="E22" s="33" t="str">
        <f>IF(入力!C15="","",入力!C15)</f>
        <v>ﾊﾗﾀﾞ</v>
      </c>
      <c r="F22" s="33" t="str">
        <f>IF(入力!E15="","",入力!E15)</f>
        <v>ｹﾝｺﾞ</v>
      </c>
      <c r="G22" s="33"/>
      <c r="H22" s="33"/>
      <c r="I22" s="33"/>
      <c r="J22" s="33"/>
      <c r="K22" s="33"/>
      <c r="L22" s="33">
        <f>IF(入力!AT15="","",入力!AT15)</f>
        <v>45</v>
      </c>
      <c r="M22" s="33"/>
      <c r="N22" s="33">
        <f>IF(入力!C21="","",入力!C21)</f>
        <v>80</v>
      </c>
      <c r="O22" s="33">
        <f>IF(入力!E21="","",入力!E21)</f>
        <v>3724</v>
      </c>
      <c r="P22" s="33">
        <f>IF(入力!G21="","",入力!G21)</f>
        <v>7221</v>
      </c>
      <c r="Q22" s="33"/>
      <c r="R22" s="33" t="str">
        <f>IF(入力!R15="","",入力!R15)</f>
        <v>299</v>
      </c>
      <c r="S22" s="33" t="str">
        <f>IF(入力!W15="","",入力!W15)</f>
        <v>1144</v>
      </c>
      <c r="T22" s="33" t="str">
        <f>IF(入力!P16="","",入力!P16)</f>
        <v>君津市東坂田1-1-6-606</v>
      </c>
      <c r="U22" s="33" t="str">
        <f>IF(入力!AL15="","",入力!AL15)</f>
        <v>0439</v>
      </c>
      <c r="V22" s="33" t="str">
        <f>IF(入力!AK16="","",入力!AK16)</f>
        <v>55</v>
      </c>
      <c r="W22" s="33" t="str">
        <f>IF(入力!AP16="","",入力!AP16)</f>
        <v>1665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原田</v>
      </c>
      <c r="D23" s="33" t="str">
        <f>IF(入力!$E$14="","",入力!$E$14)</f>
        <v>賢悟</v>
      </c>
      <c r="E23" s="33" t="str">
        <f>IF(入力!$C$13="","",入力!$C$13)</f>
        <v>ﾊﾗﾀﾞ</v>
      </c>
      <c r="F23" s="33" t="str">
        <f>IF(入力!$E$13="","",入力!$E$13)</f>
        <v>ｹﾝｺﾞ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二瓶</v>
      </c>
      <c r="D24" s="75" t="str">
        <f>VLOOKUP($B$51,$A$53:$F$352,4)</f>
        <v>真穂里</v>
      </c>
      <c r="E24" s="75" t="str">
        <f>VLOOKUP($B$51,$A$53:$F$352,5)</f>
        <v>ﾆﾍｲ</v>
      </c>
      <c r="F24" s="75" t="str">
        <f>VLOOKUP($B$51,$A$53:$F$352,6)</f>
        <v>ﾏｵﾘ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二瓶</v>
      </c>
      <c r="D53" s="33" t="str">
        <f>IF(入力!E26="","",入力!E26)</f>
        <v>真穂里</v>
      </c>
      <c r="E53" s="33" t="str">
        <f>IF(入力!C25="","",入力!C25)</f>
        <v>ﾆﾍｲ</v>
      </c>
      <c r="F53" s="33" t="str">
        <f>IF(入力!E25="","",入力!E25)</f>
        <v>ﾏｵﾘ</v>
      </c>
      <c r="G53" s="33">
        <f>IF(入力!M25="","",入力!M25)</f>
        <v>513494153</v>
      </c>
      <c r="H53" s="33" t="str">
        <f>IF(入力!I25="","",入力!I25)</f>
        <v>北子安小学校</v>
      </c>
      <c r="I53" s="33" t="str">
        <f>IF(入力!G25="","",入力!G25)</f>
        <v>5年</v>
      </c>
      <c r="J53" s="33">
        <f>IF(入力!P25="","",入力!P25)</f>
        <v>130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須田</v>
      </c>
      <c r="D54" s="33" t="str">
        <f>IF(入力!E28="","",入力!E28)</f>
        <v>紗和</v>
      </c>
      <c r="E54" s="33" t="str">
        <f>IF(入力!C27="","",入力!C27)</f>
        <v>ｽﾀﾞ</v>
      </c>
      <c r="F54" s="33" t="str">
        <f>IF(入力!E27="","",入力!E27)</f>
        <v>ｻﾖｶ</v>
      </c>
      <c r="G54" s="33">
        <f>IF(入力!M27="","",入力!M27)</f>
        <v>513494146</v>
      </c>
      <c r="H54" s="33" t="str">
        <f>IF(入力!I27="","",入力!I27)</f>
        <v>北子安小学校</v>
      </c>
      <c r="I54" s="33" t="str">
        <f>IF(入力!G27="","",入力!G27)</f>
        <v>5年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長嶋</v>
      </c>
      <c r="D55" s="33" t="str">
        <f>IF(入力!E30="","",入力!E30)</f>
        <v>一花</v>
      </c>
      <c r="E55" s="33" t="str">
        <f>IF(入力!C29="","",入力!C29)</f>
        <v>ﾅｶﾞｼﾏ</v>
      </c>
      <c r="F55" s="33" t="str">
        <f>IF(入力!E29="","",入力!E29)</f>
        <v>ｲﾁｶ</v>
      </c>
      <c r="G55" s="33">
        <f>IF(入力!M29="","",入力!M29)</f>
        <v>513494132</v>
      </c>
      <c r="H55" s="33" t="str">
        <f>IF(入力!I29="","",入力!I29)</f>
        <v>中小学校</v>
      </c>
      <c r="I55" s="33" t="str">
        <f>IF(入力!G29="","",入力!G29)</f>
        <v>5年</v>
      </c>
      <c r="J55" s="33">
        <f>IF(入力!P29="","",入力!P29)</f>
        <v>155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神谷</v>
      </c>
      <c r="D56" s="33" t="str">
        <f>IF(入力!E32="","",入力!E32)</f>
        <v>亜美</v>
      </c>
      <c r="E56" s="33" t="str">
        <f>IF(入力!C31="","",入力!C31)</f>
        <v>ｶﾐﾔ</v>
      </c>
      <c r="F56" s="33" t="str">
        <f>IF(入力!E31="","",入力!E31)</f>
        <v>ｱﾐ</v>
      </c>
      <c r="G56" s="33">
        <f>IF(入力!M31="","",入力!M31)</f>
        <v>515890491</v>
      </c>
      <c r="H56" s="33" t="str">
        <f>IF(入力!I31="","",入力!I31)</f>
        <v>南子安小学校</v>
      </c>
      <c r="I56" s="33" t="str">
        <f>IF(入力!G31="","",入力!G31)</f>
        <v>5年</v>
      </c>
      <c r="J56" s="33">
        <f>IF(入力!P31="","",入力!P31)</f>
        <v>155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斎藤</v>
      </c>
      <c r="D57" s="33" t="str">
        <f>IF(入力!E34="","",入力!E34)</f>
        <v>瑠七</v>
      </c>
      <c r="E57" s="33" t="str">
        <f>IF(入力!C33="","",入力!C33)</f>
        <v>ｻｲﾄｳ</v>
      </c>
      <c r="F57" s="33" t="str">
        <f>IF(入力!E33="","",入力!E33)</f>
        <v>ﾙﾅ</v>
      </c>
      <c r="G57" s="33">
        <f>IF(入力!M33="","",入力!M33)</f>
        <v>514607033</v>
      </c>
      <c r="H57" s="33" t="str">
        <f>IF(入力!I33="","",入力!I33)</f>
        <v>竹岡小学校</v>
      </c>
      <c r="I57" s="33" t="str">
        <f>IF(入力!G33="","",入力!G33)</f>
        <v>4年</v>
      </c>
      <c r="J57" s="33">
        <f>IF(入力!P33="","",入力!P33)</f>
        <v>142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小笠原</v>
      </c>
      <c r="D58" s="33" t="str">
        <f>IF(入力!E36="","",入力!E36)</f>
        <v>怜</v>
      </c>
      <c r="E58" s="33" t="str">
        <f>IF(入力!C35="","",入力!C35)</f>
        <v>ｵｶﾞｻﾜﾗ</v>
      </c>
      <c r="F58" s="33" t="str">
        <f>IF(入力!E35="","",入力!E35)</f>
        <v>ﾚｲ</v>
      </c>
      <c r="G58" s="33">
        <f>IF(入力!M35="","",入力!M35)</f>
        <v>514134198</v>
      </c>
      <c r="H58" s="33" t="str">
        <f>IF(入力!I35="","",入力!I35)</f>
        <v>岩根小学校</v>
      </c>
      <c r="I58" s="33" t="str">
        <f>IF(入力!G35="","",入力!G35)</f>
        <v>4年</v>
      </c>
      <c r="J58" s="33">
        <f>IF(入力!P35="","",入力!P35)</f>
        <v>137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小原</v>
      </c>
      <c r="D59" s="33" t="str">
        <f>IF(入力!E38="","",入力!E38)</f>
        <v>羽乃</v>
      </c>
      <c r="E59" s="33" t="str">
        <f>IF(入力!C37="","",入力!C37)</f>
        <v>ｵﾊﾞﾗ</v>
      </c>
      <c r="F59" s="33" t="str">
        <f>IF(入力!E37="","",入力!E37)</f>
        <v>ﾊﾉ</v>
      </c>
      <c r="G59" s="33">
        <f>IF(入力!M37="","",入力!M37)</f>
        <v>513235945</v>
      </c>
      <c r="H59" s="33" t="str">
        <f>IF(入力!I37="","",入力!I37)</f>
        <v>請西小学校</v>
      </c>
      <c r="I59" s="33" t="str">
        <f>IF(入力!G37="","",入力!G37)</f>
        <v>4年</v>
      </c>
      <c r="J59" s="33">
        <f>IF(入力!P37="","",入力!P37)</f>
        <v>132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白井</v>
      </c>
      <c r="D60" s="33" t="str">
        <f>IF(入力!E40="","",入力!E40)</f>
        <v>菜保</v>
      </c>
      <c r="E60" s="33" t="str">
        <f>IF(入力!C39="","",入力!C39)</f>
        <v>ｼﾗｲ</v>
      </c>
      <c r="F60" s="33" t="str">
        <f>IF(入力!E39="","",入力!E39)</f>
        <v>ﾅﾎ</v>
      </c>
      <c r="G60" s="33">
        <f>IF(入力!M39="","",入力!M39)</f>
        <v>514698373</v>
      </c>
      <c r="H60" s="33" t="str">
        <f>IF(入力!I39="","",入力!I39)</f>
        <v>真舟小学校</v>
      </c>
      <c r="I60" s="33" t="str">
        <f>IF(入力!G39="","",入力!G39)</f>
        <v>4年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新井</v>
      </c>
      <c r="D61" s="33" t="str">
        <f>IF(入力!E42="","",入力!E42)</f>
        <v>美咲</v>
      </c>
      <c r="E61" s="33" t="str">
        <f>IF(入力!C41="","",入力!C41)</f>
        <v>ｱﾗｲ</v>
      </c>
      <c r="F61" s="33" t="str">
        <f>IF(入力!E41="","",入力!E41)</f>
        <v>ﾐｻｷ</v>
      </c>
      <c r="G61" s="33">
        <f>IF(入力!M41="","",入力!M41)</f>
        <v>514698357</v>
      </c>
      <c r="H61" s="33" t="str">
        <f>IF(入力!I41="","",入力!I41)</f>
        <v>請西小学校</v>
      </c>
      <c r="I61" s="33" t="str">
        <f>IF(入力!G41="","",入力!G41)</f>
        <v>4年</v>
      </c>
      <c r="J61" s="33">
        <f>IF(入力!P41="","",入力!P41)</f>
        <v>144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田邊</v>
      </c>
      <c r="D62" s="33" t="str">
        <f>IF(入力!E44="","",入力!E44)</f>
        <v>桃子</v>
      </c>
      <c r="E62" s="33" t="str">
        <f>IF(入力!C43="","",入力!C43)</f>
        <v>ﾀﾅﾍﾞ</v>
      </c>
      <c r="F62" s="33" t="str">
        <f>IF(入力!E43="","",入力!E43)</f>
        <v>ﾓﾓｺ</v>
      </c>
      <c r="G62" s="33">
        <f>IF(入力!M43="","",入力!M43)</f>
        <v>514698369</v>
      </c>
      <c r="H62" s="33" t="str">
        <f>IF(入力!I43="","",入力!I43)</f>
        <v>真舟小学校</v>
      </c>
      <c r="I62" s="33" t="str">
        <f>IF(入力!G43="","",入力!G43)</f>
        <v>4年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横峯</v>
      </c>
      <c r="D63" s="33" t="str">
        <f>IF(入力!E46="","",入力!E46)</f>
        <v>あいる</v>
      </c>
      <c r="E63" s="33" t="str">
        <f>IF(入力!C45="","",入力!C45)</f>
        <v>ﾖｺﾐﾈ</v>
      </c>
      <c r="F63" s="33" t="str">
        <f>IF(入力!E45="","",入力!E45)</f>
        <v>ｱｲﾙ</v>
      </c>
      <c r="G63" s="33">
        <f>IF(入力!M45="","",入力!M45)</f>
        <v>514507959</v>
      </c>
      <c r="H63" s="33" t="str">
        <f>IF(入力!I45="","",入力!I45)</f>
        <v>真舟小学校</v>
      </c>
      <c r="I63" s="33" t="str">
        <f>IF(入力!G45="","",入力!G45)</f>
        <v>4年</v>
      </c>
      <c r="J63" s="33">
        <f>IF(入力!P45="","",入力!P45)</f>
        <v>151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大塚</v>
      </c>
      <c r="D64" s="33" t="str">
        <f>IF(入力!E48="","",入力!E48)</f>
        <v>萌香</v>
      </c>
      <c r="E64" s="33" t="str">
        <f>IF(入力!C47="","",入力!C47)</f>
        <v>ｵｵﾂｶ</v>
      </c>
      <c r="F64" s="33" t="str">
        <f>IF(入力!E47="","",入力!E47)</f>
        <v>ﾓﾓｶ</v>
      </c>
      <c r="G64" s="33">
        <f>IF(入力!M47="","",入力!M47)</f>
        <v>515890504</v>
      </c>
      <c r="H64" s="33" t="str">
        <f>IF(入力!I47="","",入力!I47)</f>
        <v>南子安小学校</v>
      </c>
      <c r="I64" s="33" t="str">
        <f>IF(入力!G47="","",入力!G47)</f>
        <v>4年</v>
      </c>
      <c r="J64" s="33">
        <f>IF(入力!P47="","",入力!P47)</f>
        <v>148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nanami</cp:lastModifiedBy>
  <cp:lastPrinted>2016-05-09T15:17:35Z</cp:lastPrinted>
  <dcterms:created xsi:type="dcterms:W3CDTF">2014-04-05T09:56:00Z</dcterms:created>
  <dcterms:modified xsi:type="dcterms:W3CDTF">2017-01-29T12:29:52Z</dcterms:modified>
</cp:coreProperties>
</file>