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7年用\ﾌﾟﾛｸﾞﾗﾑ\新人大会\依頼\大穴男子\"/>
    </mc:Choice>
  </mc:AlternateContent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<sst xmlns="http://schemas.openxmlformats.org/spreadsheetml/2006/main" count="416" uniqueCount="279">
  <si>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</si>
  <si>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</si>
  <si>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</si>
  <si>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</si>
  <si>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</si>
  <si>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</si>
  <si>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</si>
  <si>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</si>
  <si>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</si>
  <si>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</si>
  <si>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</si>
  <si>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</si>
  <si>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</si>
  <si>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</si>
  <si>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</si>
  <si>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</si>
  <si>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</si>
  <si>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</si>
  <si>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</si>
  <si>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</si>
  <si>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</si>
  <si>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</si>
  <si>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</si>
  <si>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</si>
  <si>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</si>
  <si>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</si>
  <si>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</si>
  <si>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</si>
  <si>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</si>
  <si>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</si>
  <si>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</si>
  <si>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</si>
  <si>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</si>
  <si>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</si>
  <si>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</si>
  <si>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</si>
  <si>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</si>
  <si>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</si>
  <si>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</si>
  <si>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</si>
  <si>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</si>
  <si>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</si>
  <si>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</si>
  <si>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</si>
  <si>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</si>
  <si>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</si>
  <si>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</si>
  <si>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</si>
  <si>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</si>
  <si>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</si>
  <si>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</si>
  <si>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</si>
  <si>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</si>
  <si>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</si>
  <si>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</si>
  <si>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</si>
  <si>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</si>
  <si>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</si>
  <si>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</si>
  <si>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</si>
  <si>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</si>
  <si>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</si>
  <si>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</si>
  <si>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</si>
  <si>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</si>
  <si>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</si>
  <si>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</si>
  <si>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</si>
  <si>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</si>
  <si>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</si>
  <si>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</si>
  <si>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</si>
  <si>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</si>
  <si>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</si>
  <si>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</si>
  <si>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</si>
  <si>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</si>
  <si>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</si>
  <si>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</si>
  <si>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</si>
  <si>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</si>
  <si>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</si>
  <si>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</si>
  <si>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</si>
  <si>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</si>
  <si>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</si>
  <si>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</si>
  <si>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</si>
  <si>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</si>
  <si>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</si>
  <si>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</si>
  <si>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</si>
  <si>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</si>
  <si>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</si>
  <si>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</si>
  <si>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</si>
  <si>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</si>
  <si>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</si>
  <si>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</si>
  <si>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</si>
  <si>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</si>
  <si>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</si>
  <si>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</si>
  <si>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</si>
  <si>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</si>
  <si>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</si>
  <si>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</si>
  <si>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</si>
  <si>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</si>
  <si>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</si>
  <si>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</si>
  <si>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</si>
  <si>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</si>
  <si>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</si>
  <si>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</si>
  <si>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</si>
  <si>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</si>
  <si>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</si>
  <si>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</si>
  <si>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</si>
  <si>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</si>
  <si>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</si>
  <si>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</si>
  <si>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</si>
  <si>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</si>
  <si>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</si>
  <si>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</si>
  <si>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</si>
  <si>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</si>
  <si>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</si>
  <si>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</si>
  <si>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</si>
  <si>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</si>
  <si>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</si>
  <si>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</si>
  <si>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</si>
  <si>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</si>
  <si>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</si>
  <si>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</si>
  <si>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</si>
  <si>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</si>
  <si>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</si>
  <si>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</si>
  <si>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</si>
  <si>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</si>
  <si>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</si>
  <si>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</si>
  <si>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</si>
  <si>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</si>
  <si>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</si>
  <si>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</si>
  <si>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</si>
  <si>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</si>
  <si>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</si>
  <si>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</si>
  <si>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</si>
  <si>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</si>
  <si>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</si>
  <si>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</si>
  <si>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</si>
  <si>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</si>
  <si>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</si>
  <si>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</si>
  <si>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</si>
  <si>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</si>
  <si>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</si>
  <si>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</si>
  <si>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</si>
  <si>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</si>
  <si>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</si>
  <si>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</si>
  <si>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</si>
  <si>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</si>
  <si>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</si>
  <si>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</si>
  <si>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</si>
  <si>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</si>
  <si>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</si>
  <si>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</si>
  <si>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</si>
  <si>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</si>
  <si>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</si>
  <si>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</si>
  <si>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</si>
  <si>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</si>
  <si>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</si>
  <si>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</si>
  <si>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</si>
  <si>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</si>
  <si>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</si>
  <si>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</si>
  <si>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</si>
  <si>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</si>
  <si>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</si>
  <si>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</si>
  <si>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</si>
  <si>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</si>
  <si>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</si>
  <si>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</si>
  <si>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</si>
  <si>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</si>
  <si>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オオアナ　ジェイ　エス　シー</t>
    <phoneticPr fontId="2"/>
  </si>
  <si>
    <t>船橋市</t>
    <rPh sb="0" eb="3">
      <t>フナバシシ</t>
    </rPh>
    <phoneticPr fontId="2"/>
  </si>
  <si>
    <t>新京成</t>
    <rPh sb="0" eb="1">
      <t>シン</t>
    </rPh>
    <rPh sb="1" eb="3">
      <t>ケイセイ</t>
    </rPh>
    <phoneticPr fontId="2"/>
  </si>
  <si>
    <t>滝不動</t>
    <rPh sb="0" eb="3">
      <t>タキフドウ</t>
    </rPh>
    <phoneticPr fontId="2"/>
  </si>
  <si>
    <t>田中</t>
    <rPh sb="0" eb="2">
      <t>タナカ</t>
    </rPh>
    <phoneticPr fontId="2"/>
  </si>
  <si>
    <t>直樹</t>
    <rPh sb="0" eb="2">
      <t>ナオキ</t>
    </rPh>
    <phoneticPr fontId="2"/>
  </si>
  <si>
    <t>タナカ</t>
    <phoneticPr fontId="2"/>
  </si>
  <si>
    <t>ナオキ</t>
    <phoneticPr fontId="2"/>
  </si>
  <si>
    <t>佐久間</t>
    <rPh sb="0" eb="3">
      <t>サクマ</t>
    </rPh>
    <phoneticPr fontId="2"/>
  </si>
  <si>
    <t>徹也</t>
    <rPh sb="0" eb="2">
      <t>テツヤ</t>
    </rPh>
    <phoneticPr fontId="2"/>
  </si>
  <si>
    <t>サクマ</t>
    <phoneticPr fontId="2"/>
  </si>
  <si>
    <t>テツヤ</t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</si>
  <si>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</si>
  <si>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</si>
  <si>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</si>
  <si>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</si>
  <si>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274</t>
    <phoneticPr fontId="2"/>
  </si>
  <si>
    <t>0067</t>
    <phoneticPr fontId="2"/>
  </si>
  <si>
    <t>船橋市大穴南３－７－２０</t>
    <rPh sb="0" eb="3">
      <t>フナバシシ</t>
    </rPh>
    <rPh sb="3" eb="5">
      <t>オオアナ</t>
    </rPh>
    <rPh sb="5" eb="6">
      <t>ミナミ</t>
    </rPh>
    <phoneticPr fontId="2"/>
  </si>
  <si>
    <t>０９０</t>
    <phoneticPr fontId="2"/>
  </si>
  <si>
    <t>３４２０</t>
    <phoneticPr fontId="2"/>
  </si>
  <si>
    <t>０８３０</t>
    <phoneticPr fontId="2"/>
  </si>
  <si>
    <t>００７７</t>
    <phoneticPr fontId="2"/>
  </si>
  <si>
    <t>船橋市薬円台３－１６－５－５１７</t>
    <rPh sb="0" eb="3">
      <t>フナバシシ</t>
    </rPh>
    <rPh sb="3" eb="6">
      <t>ヤクエンダイ</t>
    </rPh>
    <phoneticPr fontId="2"/>
  </si>
  <si>
    <t>２４８９</t>
    <phoneticPr fontId="2"/>
  </si>
  <si>
    <t>６９３６</t>
    <phoneticPr fontId="2"/>
  </si>
  <si>
    <t>船橋市二和東２－１７－１５</t>
    <rPh sb="0" eb="3">
      <t>フナバシシ</t>
    </rPh>
    <rPh sb="3" eb="4">
      <t>ニ</t>
    </rPh>
    <rPh sb="4" eb="5">
      <t>ワ</t>
    </rPh>
    <rPh sb="5" eb="6">
      <t>ヒガシ</t>
    </rPh>
    <phoneticPr fontId="2"/>
  </si>
  <si>
    <t>090</t>
    <phoneticPr fontId="2"/>
  </si>
  <si>
    <t>7196</t>
    <phoneticPr fontId="2"/>
  </si>
  <si>
    <t>3736</t>
    <phoneticPr fontId="2"/>
  </si>
  <si>
    <t>金子</t>
    <rPh sb="0" eb="2">
      <t>カネコ</t>
    </rPh>
    <phoneticPr fontId="2"/>
  </si>
  <si>
    <t>隆治</t>
    <rPh sb="0" eb="2">
      <t>リュウジ</t>
    </rPh>
    <phoneticPr fontId="2"/>
  </si>
  <si>
    <t>カネコ</t>
    <phoneticPr fontId="2"/>
  </si>
  <si>
    <t>リュウジ</t>
    <phoneticPr fontId="2"/>
  </si>
  <si>
    <t>綱</t>
    <rPh sb="0" eb="1">
      <t>ツナ</t>
    </rPh>
    <phoneticPr fontId="2"/>
  </si>
  <si>
    <t>慧音</t>
    <rPh sb="0" eb="1">
      <t>サトシ</t>
    </rPh>
    <rPh sb="1" eb="2">
      <t>オト</t>
    </rPh>
    <phoneticPr fontId="2"/>
  </si>
  <si>
    <t>ツナ</t>
    <phoneticPr fontId="2"/>
  </si>
  <si>
    <t>ケイン</t>
    <phoneticPr fontId="2"/>
  </si>
  <si>
    <t>高根東小学校</t>
    <rPh sb="0" eb="2">
      <t>タカネ</t>
    </rPh>
    <rPh sb="2" eb="3">
      <t>ヒガシ</t>
    </rPh>
    <rPh sb="3" eb="6">
      <t>ショウガッコウ</t>
    </rPh>
    <phoneticPr fontId="2"/>
  </si>
  <si>
    <t>國分</t>
    <rPh sb="0" eb="2">
      <t>コクブン</t>
    </rPh>
    <phoneticPr fontId="2"/>
  </si>
  <si>
    <t>讃玖</t>
    <rPh sb="0" eb="2">
      <t>サンキュウ</t>
    </rPh>
    <phoneticPr fontId="2"/>
  </si>
  <si>
    <t>坪井小学校</t>
    <rPh sb="0" eb="2">
      <t>ツボイ</t>
    </rPh>
    <rPh sb="2" eb="5">
      <t>ショウガッコウ</t>
    </rPh>
    <phoneticPr fontId="2"/>
  </si>
  <si>
    <t>宮崎</t>
    <rPh sb="0" eb="2">
      <t>ミヤザキ</t>
    </rPh>
    <phoneticPr fontId="2"/>
  </si>
  <si>
    <t>修弥</t>
    <rPh sb="0" eb="1">
      <t>シュウ</t>
    </rPh>
    <rPh sb="1" eb="2">
      <t>ヤ</t>
    </rPh>
    <phoneticPr fontId="2"/>
  </si>
  <si>
    <t>ミヤザキ</t>
    <phoneticPr fontId="2"/>
  </si>
  <si>
    <t>シュウヤ</t>
    <phoneticPr fontId="2"/>
  </si>
  <si>
    <t>大穴北小学校</t>
    <rPh sb="0" eb="2">
      <t>オオアナ</t>
    </rPh>
    <rPh sb="2" eb="3">
      <t>キタ</t>
    </rPh>
    <rPh sb="3" eb="6">
      <t>ショウガッコウ</t>
    </rPh>
    <phoneticPr fontId="2"/>
  </si>
  <si>
    <t>星田</t>
    <rPh sb="0" eb="2">
      <t>ホシダ</t>
    </rPh>
    <phoneticPr fontId="2"/>
  </si>
  <si>
    <t>徠弥</t>
    <rPh sb="0" eb="1">
      <t>ライ</t>
    </rPh>
    <rPh sb="1" eb="2">
      <t>ヤ</t>
    </rPh>
    <phoneticPr fontId="2"/>
  </si>
  <si>
    <t>ホシダ</t>
    <phoneticPr fontId="2"/>
  </si>
  <si>
    <t>ライヤ</t>
    <phoneticPr fontId="2"/>
  </si>
  <si>
    <t>大穴小学校</t>
    <rPh sb="0" eb="2">
      <t>オオアナ</t>
    </rPh>
    <rPh sb="2" eb="5">
      <t>ショウガッコウ</t>
    </rPh>
    <phoneticPr fontId="2"/>
  </si>
  <si>
    <t>駿和</t>
    <rPh sb="0" eb="1">
      <t>シュン</t>
    </rPh>
    <rPh sb="1" eb="2">
      <t>ワ</t>
    </rPh>
    <phoneticPr fontId="2"/>
  </si>
  <si>
    <t>タナカ</t>
    <phoneticPr fontId="2"/>
  </si>
  <si>
    <t>シュント</t>
    <phoneticPr fontId="2"/>
  </si>
  <si>
    <t>川中</t>
    <rPh sb="0" eb="2">
      <t>カワナカ</t>
    </rPh>
    <phoneticPr fontId="2"/>
  </si>
  <si>
    <t>葉琥</t>
    <rPh sb="0" eb="1">
      <t>ハ</t>
    </rPh>
    <rPh sb="1" eb="2">
      <t>ク</t>
    </rPh>
    <phoneticPr fontId="2"/>
  </si>
  <si>
    <t>カワナカ</t>
    <phoneticPr fontId="2"/>
  </si>
  <si>
    <t>ハク</t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</si>
  <si>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</si>
  <si>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門田</t>
    <rPh sb="0" eb="2">
      <t>カドタ</t>
    </rPh>
    <phoneticPr fontId="2"/>
  </si>
  <si>
    <t>一希</t>
    <rPh sb="0" eb="2">
      <t>イチキ</t>
    </rPh>
    <phoneticPr fontId="2"/>
  </si>
  <si>
    <t>カドタ</t>
    <phoneticPr fontId="2"/>
  </si>
  <si>
    <t>イツキ</t>
    <phoneticPr fontId="2"/>
  </si>
  <si>
    <t>昭和学院</t>
    <rPh sb="0" eb="2">
      <t>ショウワ</t>
    </rPh>
    <rPh sb="2" eb="4">
      <t>ガクイン</t>
    </rPh>
    <phoneticPr fontId="2"/>
  </si>
  <si>
    <t>島</t>
    <rPh sb="0" eb="1">
      <t>シマ</t>
    </rPh>
    <phoneticPr fontId="2"/>
  </si>
  <si>
    <t>龍太郎</t>
    <rPh sb="0" eb="3">
      <t>リュウタロウ</t>
    </rPh>
    <phoneticPr fontId="2"/>
  </si>
  <si>
    <t>シマ</t>
    <phoneticPr fontId="2"/>
  </si>
  <si>
    <t>リュウタロウ</t>
    <phoneticPr fontId="2"/>
  </si>
  <si>
    <t>武田</t>
    <rPh sb="0" eb="2">
      <t>タケダ</t>
    </rPh>
    <phoneticPr fontId="2"/>
  </si>
  <si>
    <t>澪</t>
    <rPh sb="0" eb="1">
      <t>ミオ</t>
    </rPh>
    <phoneticPr fontId="2"/>
  </si>
  <si>
    <t>タケダ</t>
    <phoneticPr fontId="2"/>
  </si>
  <si>
    <t>レン</t>
    <phoneticPr fontId="2"/>
  </si>
  <si>
    <t>本格的に始動して２年目。男子としては初めての県大会出場です。大きな選手はいませんがチームワーク・絆を大切に日頃の練習で培ってきた事を出したいと思います。先のことは考えず、一試合一試合全力でプレーする事を目標に。</t>
    <rPh sb="0" eb="3">
      <t>ホンカクテキ</t>
    </rPh>
    <rPh sb="4" eb="6">
      <t>シドウ</t>
    </rPh>
    <rPh sb="9" eb="11">
      <t>ネンメ</t>
    </rPh>
    <rPh sb="12" eb="14">
      <t>ダンシ</t>
    </rPh>
    <rPh sb="18" eb="19">
      <t>ハジ</t>
    </rPh>
    <rPh sb="22" eb="23">
      <t>ケン</t>
    </rPh>
    <rPh sb="23" eb="25">
      <t>タイカイ</t>
    </rPh>
    <rPh sb="25" eb="27">
      <t>シュツジョウ</t>
    </rPh>
    <rPh sb="30" eb="31">
      <t>オオ</t>
    </rPh>
    <rPh sb="33" eb="35">
      <t>センシュ</t>
    </rPh>
    <rPh sb="48" eb="49">
      <t>キズナ</t>
    </rPh>
    <rPh sb="50" eb="52">
      <t>タイセツ</t>
    </rPh>
    <rPh sb="53" eb="55">
      <t>ヒゴロ</t>
    </rPh>
    <rPh sb="56" eb="58">
      <t>レンシュウ</t>
    </rPh>
    <rPh sb="59" eb="60">
      <t>ツチカ</t>
    </rPh>
    <rPh sb="64" eb="65">
      <t>コト</t>
    </rPh>
    <rPh sb="66" eb="67">
      <t>ダ</t>
    </rPh>
    <rPh sb="71" eb="72">
      <t>オモ</t>
    </rPh>
    <rPh sb="76" eb="77">
      <t>サキ</t>
    </rPh>
    <rPh sb="81" eb="82">
      <t>カンガ</t>
    </rPh>
    <rPh sb="85" eb="88">
      <t>イッシアイ</t>
    </rPh>
    <rPh sb="88" eb="91">
      <t>イッシアイ</t>
    </rPh>
    <rPh sb="91" eb="93">
      <t>ゼンリョク</t>
    </rPh>
    <rPh sb="99" eb="100">
      <t>コト</t>
    </rPh>
    <rPh sb="101" eb="103">
      <t>モクヒョウ</t>
    </rPh>
    <phoneticPr fontId="2"/>
  </si>
  <si>
    <t>コクブ</t>
    <phoneticPr fontId="2"/>
  </si>
  <si>
    <t>タスク</t>
    <phoneticPr fontId="2"/>
  </si>
  <si>
    <t>コクブ</t>
    <phoneticPr fontId="2"/>
  </si>
  <si>
    <t>タスク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</si>
</sst>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7</xdr:col>
      <xdr:colOff>401955</xdr:colOff>
      <xdr:row>20</xdr:row>
      <xdr:rowOff>97155</xdr:rowOff>
    </xdr:from>
    <xdr:to>
      <xdr:col>8</xdr:col>
      <xdr:colOff>161925</xdr:colOff>
      <xdr:row>21</xdr:row>
      <xdr:rowOff>97155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3670935" y="456247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4</xdr:col>
      <xdr:colOff>424815</xdr:colOff>
      <xdr:row>20</xdr:row>
      <xdr:rowOff>97155</xdr:rowOff>
    </xdr:from>
    <xdr:to>
      <xdr:col>5</xdr:col>
      <xdr:colOff>91440</xdr:colOff>
      <xdr:row>21</xdr:row>
      <xdr:rowOff>97155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268855" y="456247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C26" sqref="C26:D2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7" t="s">
        <v>187</v>
      </c>
      <c r="K2" s="88"/>
      <c r="L2" s="88"/>
      <c r="M2" s="88"/>
      <c r="N2" s="88"/>
      <c r="O2" s="89"/>
      <c r="P2" s="87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4" t="s">
        <v>158</v>
      </c>
      <c r="K3" s="85"/>
      <c r="L3" s="85"/>
      <c r="M3" s="85"/>
      <c r="N3" s="85"/>
      <c r="O3" s="86"/>
      <c r="P3" s="209" t="s">
        <v>202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179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430415642</v>
      </c>
      <c r="D4" s="95"/>
      <c r="E4" s="95"/>
      <c r="F4" s="95"/>
      <c r="G4" s="95"/>
      <c r="H4" s="95"/>
      <c r="I4" s="96"/>
      <c r="J4" s="145" t="s">
        <v>185</v>
      </c>
      <c r="K4" s="146"/>
      <c r="L4" s="146"/>
      <c r="M4" s="146"/>
      <c r="N4" s="146"/>
      <c r="O4" s="147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8">
        <v>12010</v>
      </c>
      <c r="K5" s="148"/>
      <c r="L5" s="148"/>
      <c r="M5" s="148"/>
      <c r="N5" s="148"/>
      <c r="O5" s="148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1" t="s">
        <v>175</v>
      </c>
      <c r="D6" s="232"/>
      <c r="E6" s="204" t="s">
        <v>176</v>
      </c>
      <c r="F6" s="205"/>
      <c r="G6" s="92" t="s">
        <v>149</v>
      </c>
      <c r="H6" s="92"/>
      <c r="I6" s="92"/>
      <c r="J6" s="92" t="s">
        <v>14</v>
      </c>
      <c r="K6" s="92"/>
      <c r="L6" s="92"/>
      <c r="M6" s="92" t="s">
        <v>15</v>
      </c>
      <c r="N6" s="92"/>
      <c r="O6" s="92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100"/>
      <c r="B7" s="101"/>
      <c r="C7" s="138" t="s">
        <v>207</v>
      </c>
      <c r="D7" s="133"/>
      <c r="E7" s="111" t="s">
        <v>208</v>
      </c>
      <c r="F7" s="112"/>
      <c r="G7" s="93">
        <v>511049313</v>
      </c>
      <c r="H7" s="93"/>
      <c r="I7" s="93"/>
      <c r="J7" s="93"/>
      <c r="K7" s="93"/>
      <c r="L7" s="93"/>
      <c r="M7" s="93">
        <v>364202</v>
      </c>
      <c r="N7" s="93"/>
      <c r="O7" s="93"/>
      <c r="P7" s="90" t="s">
        <v>72</v>
      </c>
      <c r="Q7" s="91"/>
      <c r="R7" s="109" t="s">
        <v>217</v>
      </c>
      <c r="S7" s="109"/>
      <c r="T7" s="109"/>
      <c r="U7" s="109"/>
      <c r="V7" s="50" t="s">
        <v>73</v>
      </c>
      <c r="W7" s="108" t="s">
        <v>223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9" t="s">
        <v>220</v>
      </c>
      <c r="AM7" s="149"/>
      <c r="AN7" s="149"/>
      <c r="AO7" s="149"/>
      <c r="AP7" s="149"/>
      <c r="AQ7" s="149"/>
      <c r="AR7" s="149"/>
      <c r="AS7" s="59" t="s">
        <v>75</v>
      </c>
      <c r="AT7" s="258">
        <v>55</v>
      </c>
    </row>
    <row r="8" spans="1:51" ht="18" customHeight="1">
      <c r="A8" s="100"/>
      <c r="B8" s="101"/>
      <c r="C8" s="139" t="s">
        <v>205</v>
      </c>
      <c r="D8" s="136"/>
      <c r="E8" s="140" t="s">
        <v>206</v>
      </c>
      <c r="F8" s="137"/>
      <c r="G8" s="93"/>
      <c r="H8" s="93"/>
      <c r="I8" s="93"/>
      <c r="J8" s="93"/>
      <c r="K8" s="93"/>
      <c r="L8" s="93"/>
      <c r="M8" s="93"/>
      <c r="N8" s="93"/>
      <c r="O8" s="93"/>
      <c r="P8" s="150" t="s">
        <v>224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225</v>
      </c>
      <c r="AL8" s="153"/>
      <c r="AM8" s="153"/>
      <c r="AN8" s="153"/>
      <c r="AO8" s="60" t="s">
        <v>76</v>
      </c>
      <c r="AP8" s="153" t="s">
        <v>226</v>
      </c>
      <c r="AQ8" s="153"/>
      <c r="AR8" s="153"/>
      <c r="AS8" s="154"/>
      <c r="AT8" s="258"/>
    </row>
    <row r="9" spans="1:51" ht="14.45" customHeight="1">
      <c r="A9" s="100" t="s">
        <v>150</v>
      </c>
      <c r="B9" s="101"/>
      <c r="C9" s="138" t="s">
        <v>211</v>
      </c>
      <c r="D9" s="133"/>
      <c r="E9" s="111" t="s">
        <v>212</v>
      </c>
      <c r="F9" s="112"/>
      <c r="G9" s="93">
        <v>513270097</v>
      </c>
      <c r="H9" s="93"/>
      <c r="I9" s="93"/>
      <c r="J9" s="93">
        <v>291135</v>
      </c>
      <c r="K9" s="93"/>
      <c r="L9" s="93"/>
      <c r="M9" s="93"/>
      <c r="N9" s="93"/>
      <c r="O9" s="93"/>
      <c r="P9" s="90" t="s">
        <v>72</v>
      </c>
      <c r="Q9" s="91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9" t="s">
        <v>228</v>
      </c>
      <c r="AM9" s="149"/>
      <c r="AN9" s="149"/>
      <c r="AO9" s="149"/>
      <c r="AP9" s="149"/>
      <c r="AQ9" s="149"/>
      <c r="AR9" s="149"/>
      <c r="AS9" s="59" t="s">
        <v>194</v>
      </c>
      <c r="AT9" s="259">
        <v>42</v>
      </c>
    </row>
    <row r="10" spans="1:51" ht="18" customHeight="1">
      <c r="A10" s="100"/>
      <c r="B10" s="101"/>
      <c r="C10" s="139" t="s">
        <v>209</v>
      </c>
      <c r="D10" s="136"/>
      <c r="E10" s="140" t="s">
        <v>210</v>
      </c>
      <c r="F10" s="137"/>
      <c r="G10" s="93"/>
      <c r="H10" s="93"/>
      <c r="I10" s="93"/>
      <c r="J10" s="93"/>
      <c r="K10" s="93"/>
      <c r="L10" s="93"/>
      <c r="M10" s="93"/>
      <c r="N10" s="93"/>
      <c r="O10" s="93"/>
      <c r="P10" s="150" t="s">
        <v>227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6"/>
      <c r="AK10" s="152" t="s">
        <v>229</v>
      </c>
      <c r="AL10" s="153"/>
      <c r="AM10" s="153"/>
      <c r="AN10" s="153"/>
      <c r="AO10" s="60" t="s">
        <v>195</v>
      </c>
      <c r="AP10" s="153" t="s">
        <v>230</v>
      </c>
      <c r="AQ10" s="153"/>
      <c r="AR10" s="153"/>
      <c r="AS10" s="154"/>
      <c r="AT10" s="259"/>
    </row>
    <row r="11" spans="1:51" ht="14.45" customHeight="1">
      <c r="A11" s="100" t="s">
        <v>151</v>
      </c>
      <c r="B11" s="101"/>
      <c r="C11" s="138" t="s">
        <v>215</v>
      </c>
      <c r="D11" s="133"/>
      <c r="E11" s="111" t="s">
        <v>216</v>
      </c>
      <c r="F11" s="112"/>
      <c r="G11" s="93">
        <v>506010548</v>
      </c>
      <c r="H11" s="93"/>
      <c r="I11" s="93"/>
      <c r="J11" s="93">
        <v>16955</v>
      </c>
      <c r="K11" s="93"/>
      <c r="L11" s="93"/>
      <c r="M11" s="93"/>
      <c r="N11" s="93"/>
      <c r="O11" s="93"/>
      <c r="P11" s="90" t="s">
        <v>72</v>
      </c>
      <c r="Q11" s="91"/>
      <c r="R11" s="109" t="s">
        <v>217</v>
      </c>
      <c r="S11" s="109"/>
      <c r="T11" s="109"/>
      <c r="U11" s="109"/>
      <c r="V11" s="50" t="s">
        <v>73</v>
      </c>
      <c r="W11" s="108" t="s">
        <v>218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9" t="s">
        <v>220</v>
      </c>
      <c r="AM11" s="149"/>
      <c r="AN11" s="149"/>
      <c r="AO11" s="149"/>
      <c r="AP11" s="149"/>
      <c r="AQ11" s="149"/>
      <c r="AR11" s="149"/>
      <c r="AS11" s="59" t="s">
        <v>194</v>
      </c>
      <c r="AT11" s="259">
        <v>50</v>
      </c>
    </row>
    <row r="12" spans="1:51" ht="18" customHeight="1">
      <c r="A12" s="100"/>
      <c r="B12" s="101"/>
      <c r="C12" s="139" t="s">
        <v>213</v>
      </c>
      <c r="D12" s="136"/>
      <c r="E12" s="140" t="s">
        <v>214</v>
      </c>
      <c r="F12" s="137"/>
      <c r="G12" s="93"/>
      <c r="H12" s="93"/>
      <c r="I12" s="93"/>
      <c r="J12" s="93"/>
      <c r="K12" s="93"/>
      <c r="L12" s="93"/>
      <c r="M12" s="93"/>
      <c r="N12" s="93"/>
      <c r="O12" s="93"/>
      <c r="P12" s="150" t="s">
        <v>219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6"/>
      <c r="AK12" s="152" t="s">
        <v>221</v>
      </c>
      <c r="AL12" s="153"/>
      <c r="AM12" s="153"/>
      <c r="AN12" s="153"/>
      <c r="AO12" s="60" t="s">
        <v>195</v>
      </c>
      <c r="AP12" s="153" t="s">
        <v>222</v>
      </c>
      <c r="AQ12" s="153"/>
      <c r="AR12" s="153"/>
      <c r="AS12" s="154"/>
      <c r="AT12" s="259"/>
    </row>
    <row r="13" spans="1:51" ht="15" customHeight="1">
      <c r="A13" s="100" t="s">
        <v>152</v>
      </c>
      <c r="B13" s="101"/>
      <c r="C13" s="138" t="s">
        <v>233</v>
      </c>
      <c r="D13" s="133"/>
      <c r="E13" s="111" t="s">
        <v>234</v>
      </c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100"/>
      <c r="B14" s="101"/>
      <c r="C14" s="139" t="s">
        <v>231</v>
      </c>
      <c r="D14" s="136"/>
      <c r="E14" s="140" t="s">
        <v>232</v>
      </c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4" t="s">
        <v>166</v>
      </c>
      <c r="B15" s="101"/>
      <c r="C15" s="138" t="s">
        <v>215</v>
      </c>
      <c r="D15" s="133"/>
      <c r="E15" s="111" t="s">
        <v>216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90" t="s">
        <v>72</v>
      </c>
      <c r="Q15" s="91"/>
      <c r="R15" s="109" t="s">
        <v>217</v>
      </c>
      <c r="S15" s="109"/>
      <c r="T15" s="109"/>
      <c r="U15" s="109"/>
      <c r="V15" s="49" t="s">
        <v>73</v>
      </c>
      <c r="W15" s="108" t="s">
        <v>218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9" t="s">
        <v>220</v>
      </c>
      <c r="AM15" s="149"/>
      <c r="AN15" s="149"/>
      <c r="AO15" s="149"/>
      <c r="AP15" s="149"/>
      <c r="AQ15" s="149"/>
      <c r="AR15" s="149"/>
      <c r="AS15" s="59" t="s">
        <v>194</v>
      </c>
      <c r="AT15" s="259">
        <v>50</v>
      </c>
    </row>
    <row r="16" spans="1:51" ht="18" customHeight="1">
      <c r="A16" s="100"/>
      <c r="B16" s="101"/>
      <c r="C16" s="139" t="s">
        <v>213</v>
      </c>
      <c r="D16" s="136"/>
      <c r="E16" s="140" t="s">
        <v>214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50" t="s">
        <v>219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6"/>
      <c r="AK16" s="152" t="s">
        <v>221</v>
      </c>
      <c r="AL16" s="153"/>
      <c r="AM16" s="153"/>
      <c r="AN16" s="153"/>
      <c r="AO16" s="60" t="s">
        <v>195</v>
      </c>
      <c r="AP16" s="153" t="s">
        <v>222</v>
      </c>
      <c r="AQ16" s="153"/>
      <c r="AR16" s="153"/>
      <c r="AS16" s="154"/>
      <c r="AT16" s="259"/>
    </row>
    <row r="17" spans="1:46">
      <c r="A17" s="100" t="s">
        <v>6</v>
      </c>
      <c r="B17" s="101"/>
      <c r="C17" s="159" t="str">
        <f>IF(P16="","",P16)</f>
        <v>船橋市大穴南３－７－２０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9" t="str">
        <f>IF(AL15="","",AL15&amp;"-"&amp;AK16&amp;"-"&amp;AP16)</f>
        <v>０９０-３４２０-０８３０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/>
      <c r="D21" s="78"/>
      <c r="E21" s="81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0" t="s">
        <v>173</v>
      </c>
      <c r="D23" s="161"/>
      <c r="E23" s="162" t="s">
        <v>174</v>
      </c>
      <c r="F23" s="163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1"/>
      <c r="C24" s="170" t="s">
        <v>171</v>
      </c>
      <c r="D24" s="171"/>
      <c r="E24" s="172" t="s">
        <v>172</v>
      </c>
      <c r="F24" s="173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0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58">
        <v>1</v>
      </c>
      <c r="C25" s="138" t="s">
        <v>237</v>
      </c>
      <c r="D25" s="133"/>
      <c r="E25" s="111" t="s">
        <v>238</v>
      </c>
      <c r="F25" s="112"/>
      <c r="G25" s="113">
        <v>5</v>
      </c>
      <c r="H25" s="115"/>
      <c r="I25" s="127" t="s">
        <v>239</v>
      </c>
      <c r="J25" s="114"/>
      <c r="K25" s="114"/>
      <c r="L25" s="115"/>
      <c r="M25" s="113">
        <v>513590627</v>
      </c>
      <c r="N25" s="114"/>
      <c r="O25" s="115"/>
      <c r="P25" s="113">
        <v>147</v>
      </c>
      <c r="Q25" s="114"/>
      <c r="R25" s="114"/>
      <c r="S25" s="114"/>
      <c r="T25" s="119"/>
      <c r="U25" s="1"/>
      <c r="V25" s="1"/>
      <c r="W25" s="1"/>
      <c r="X25" s="1"/>
      <c r="Y25" s="121">
        <v>12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9" t="s">
        <v>235</v>
      </c>
      <c r="D26" s="136"/>
      <c r="E26" s="140" t="s">
        <v>236</v>
      </c>
      <c r="F26" s="137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8" t="s">
        <v>275</v>
      </c>
      <c r="D27" s="133"/>
      <c r="E27" s="111" t="s">
        <v>276</v>
      </c>
      <c r="F27" s="112"/>
      <c r="G27" s="113">
        <v>5</v>
      </c>
      <c r="H27" s="115"/>
      <c r="I27" s="127" t="s">
        <v>242</v>
      </c>
      <c r="J27" s="114"/>
      <c r="K27" s="114"/>
      <c r="L27" s="115"/>
      <c r="M27" s="113">
        <v>513994001</v>
      </c>
      <c r="N27" s="114"/>
      <c r="O27" s="115"/>
      <c r="P27" s="113">
        <v>150</v>
      </c>
      <c r="Q27" s="114"/>
      <c r="R27" s="114"/>
      <c r="S27" s="114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9" t="s">
        <v>240</v>
      </c>
      <c r="D28" s="136"/>
      <c r="E28" s="140" t="s">
        <v>241</v>
      </c>
      <c r="F28" s="137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8" t="s">
        <v>245</v>
      </c>
      <c r="D29" s="133"/>
      <c r="E29" s="111" t="s">
        <v>246</v>
      </c>
      <c r="F29" s="112"/>
      <c r="G29" s="113">
        <v>4</v>
      </c>
      <c r="H29" s="115"/>
      <c r="I29" s="127" t="s">
        <v>247</v>
      </c>
      <c r="J29" s="114"/>
      <c r="K29" s="114"/>
      <c r="L29" s="115"/>
      <c r="M29" s="113">
        <v>513590654</v>
      </c>
      <c r="N29" s="114"/>
      <c r="O29" s="115"/>
      <c r="P29" s="113">
        <v>142</v>
      </c>
      <c r="Q29" s="114"/>
      <c r="R29" s="114"/>
      <c r="S29" s="114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9" t="s">
        <v>243</v>
      </c>
      <c r="D30" s="136"/>
      <c r="E30" s="140" t="s">
        <v>244</v>
      </c>
      <c r="F30" s="137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8" t="s">
        <v>250</v>
      </c>
      <c r="D31" s="133"/>
      <c r="E31" s="111" t="s">
        <v>251</v>
      </c>
      <c r="F31" s="112"/>
      <c r="G31" s="113">
        <v>4</v>
      </c>
      <c r="H31" s="115"/>
      <c r="I31" s="127" t="s">
        <v>252</v>
      </c>
      <c r="J31" s="114"/>
      <c r="K31" s="114"/>
      <c r="L31" s="115"/>
      <c r="M31" s="113">
        <v>514252233</v>
      </c>
      <c r="N31" s="114"/>
      <c r="O31" s="115"/>
      <c r="P31" s="113">
        <v>140</v>
      </c>
      <c r="Q31" s="114"/>
      <c r="R31" s="114"/>
      <c r="S31" s="114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9" t="s">
        <v>248</v>
      </c>
      <c r="D32" s="136"/>
      <c r="E32" s="140" t="s">
        <v>249</v>
      </c>
      <c r="F32" s="137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0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8" t="s">
        <v>254</v>
      </c>
      <c r="D33" s="133"/>
      <c r="E33" s="111" t="s">
        <v>255</v>
      </c>
      <c r="F33" s="112"/>
      <c r="G33" s="113">
        <v>4</v>
      </c>
      <c r="H33" s="115"/>
      <c r="I33" s="127" t="s">
        <v>242</v>
      </c>
      <c r="J33" s="114"/>
      <c r="K33" s="114"/>
      <c r="L33" s="115"/>
      <c r="M33" s="113">
        <v>516900416</v>
      </c>
      <c r="N33" s="114"/>
      <c r="O33" s="115"/>
      <c r="P33" s="113">
        <v>150</v>
      </c>
      <c r="Q33" s="114"/>
      <c r="R33" s="114"/>
      <c r="S33" s="114"/>
      <c r="T33" s="119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9" t="s">
        <v>205</v>
      </c>
      <c r="D34" s="136"/>
      <c r="E34" s="140" t="s">
        <v>253</v>
      </c>
      <c r="F34" s="137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0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8" t="s">
        <v>258</v>
      </c>
      <c r="D35" s="133"/>
      <c r="E35" s="111" t="s">
        <v>259</v>
      </c>
      <c r="F35" s="112"/>
      <c r="G35" s="113">
        <v>4</v>
      </c>
      <c r="H35" s="115"/>
      <c r="I35" s="127" t="s">
        <v>260</v>
      </c>
      <c r="J35" s="114"/>
      <c r="K35" s="114"/>
      <c r="L35" s="115"/>
      <c r="M35" s="113">
        <v>516916413</v>
      </c>
      <c r="N35" s="114"/>
      <c r="O35" s="115"/>
      <c r="P35" s="113">
        <v>150</v>
      </c>
      <c r="Q35" s="114"/>
      <c r="R35" s="114"/>
      <c r="S35" s="114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9" t="s">
        <v>256</v>
      </c>
      <c r="D36" s="136"/>
      <c r="E36" s="140" t="s">
        <v>257</v>
      </c>
      <c r="F36" s="137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8" t="s">
        <v>263</v>
      </c>
      <c r="D37" s="133"/>
      <c r="E37" s="111" t="s">
        <v>264</v>
      </c>
      <c r="F37" s="112"/>
      <c r="G37" s="113">
        <v>3</v>
      </c>
      <c r="H37" s="115"/>
      <c r="I37" s="127" t="s">
        <v>265</v>
      </c>
      <c r="J37" s="114"/>
      <c r="K37" s="114"/>
      <c r="L37" s="115"/>
      <c r="M37" s="113">
        <v>514570772</v>
      </c>
      <c r="N37" s="114"/>
      <c r="O37" s="115"/>
      <c r="P37" s="113">
        <v>133</v>
      </c>
      <c r="Q37" s="114"/>
      <c r="R37" s="114"/>
      <c r="S37" s="114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9" t="s">
        <v>261</v>
      </c>
      <c r="D38" s="136"/>
      <c r="E38" s="140" t="s">
        <v>262</v>
      </c>
      <c r="F38" s="137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8" t="s">
        <v>268</v>
      </c>
      <c r="D39" s="133"/>
      <c r="E39" s="111" t="s">
        <v>269</v>
      </c>
      <c r="F39" s="112"/>
      <c r="G39" s="113">
        <v>3</v>
      </c>
      <c r="H39" s="115"/>
      <c r="I39" s="127" t="s">
        <v>247</v>
      </c>
      <c r="J39" s="114"/>
      <c r="K39" s="114"/>
      <c r="L39" s="115"/>
      <c r="M39" s="113">
        <v>516900428</v>
      </c>
      <c r="N39" s="114"/>
      <c r="O39" s="115"/>
      <c r="P39" s="113">
        <v>135</v>
      </c>
      <c r="Q39" s="114"/>
      <c r="R39" s="114"/>
      <c r="S39" s="114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9" t="s">
        <v>266</v>
      </c>
      <c r="D40" s="136"/>
      <c r="E40" s="140" t="s">
        <v>267</v>
      </c>
      <c r="F40" s="137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8" t="s">
        <v>272</v>
      </c>
      <c r="D41" s="133"/>
      <c r="E41" s="111" t="s">
        <v>273</v>
      </c>
      <c r="F41" s="112"/>
      <c r="G41" s="113">
        <v>1</v>
      </c>
      <c r="H41" s="115"/>
      <c r="I41" s="127" t="s">
        <v>252</v>
      </c>
      <c r="J41" s="114"/>
      <c r="K41" s="114"/>
      <c r="L41" s="115"/>
      <c r="M41" s="113">
        <v>516652176</v>
      </c>
      <c r="N41" s="114"/>
      <c r="O41" s="115"/>
      <c r="P41" s="113">
        <v>120</v>
      </c>
      <c r="Q41" s="114"/>
      <c r="R41" s="114"/>
      <c r="S41" s="114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9" t="s">
        <v>270</v>
      </c>
      <c r="D42" s="136"/>
      <c r="E42" s="140" t="s">
        <v>271</v>
      </c>
      <c r="F42" s="137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/>
      <c r="C43" s="132"/>
      <c r="D43" s="133"/>
      <c r="E43" s="133"/>
      <c r="F43" s="112"/>
      <c r="G43" s="113"/>
      <c r="H43" s="115"/>
      <c r="I43" s="113"/>
      <c r="J43" s="114"/>
      <c r="K43" s="114"/>
      <c r="L43" s="115"/>
      <c r="M43" s="113"/>
      <c r="N43" s="114"/>
      <c r="O43" s="115"/>
      <c r="P43" s="113"/>
      <c r="Q43" s="114"/>
      <c r="R43" s="114"/>
      <c r="S43" s="114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/>
      <c r="D44" s="136"/>
      <c r="E44" s="136"/>
      <c r="F44" s="137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33"/>
      <c r="E45" s="133"/>
      <c r="F45" s="112"/>
      <c r="G45" s="113"/>
      <c r="H45" s="115"/>
      <c r="I45" s="113"/>
      <c r="J45" s="114"/>
      <c r="K45" s="114"/>
      <c r="L45" s="115"/>
      <c r="M45" s="113"/>
      <c r="N45" s="114"/>
      <c r="O45" s="115"/>
      <c r="P45" s="113"/>
      <c r="Q45" s="114"/>
      <c r="R45" s="114"/>
      <c r="S45" s="114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/>
      <c r="D46" s="136"/>
      <c r="E46" s="136"/>
      <c r="F46" s="137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33"/>
      <c r="E47" s="133"/>
      <c r="F47" s="112"/>
      <c r="G47" s="113"/>
      <c r="H47" s="115"/>
      <c r="I47" s="113"/>
      <c r="J47" s="114"/>
      <c r="K47" s="114"/>
      <c r="L47" s="115"/>
      <c r="M47" s="113"/>
      <c r="N47" s="114"/>
      <c r="O47" s="115"/>
      <c r="P47" s="113"/>
      <c r="Q47" s="114"/>
      <c r="R47" s="114"/>
      <c r="S47" s="114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0"/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274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105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大穴ＪＳＣバレーボールクラブ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430415642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田中　直樹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511049313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364202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佐久間　徹也</v>
      </c>
      <c r="D9" s="277"/>
      <c r="E9" s="277"/>
      <c r="F9" s="277"/>
      <c r="G9" s="266">
        <f>IF(入力!G9="","",入力!G9)</f>
        <v>513270097</v>
      </c>
      <c r="H9" s="266"/>
      <c r="I9" s="266"/>
      <c r="J9" s="266">
        <f>IF(入力!J9="","",入力!J9)</f>
        <v>291135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木村　利昌</v>
      </c>
      <c r="D11" s="277"/>
      <c r="E11" s="277"/>
      <c r="F11" s="277"/>
      <c r="G11" s="266">
        <f>IF(入力!G11="","",入力!G11)</f>
        <v>506010548</v>
      </c>
      <c r="H11" s="266"/>
      <c r="I11" s="266"/>
      <c r="J11" s="266">
        <f>IF(入力!J11="","",入力!J11)</f>
        <v>16955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金子　隆治</v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木村　利昌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4" t="s">
        <v>6</v>
      </c>
      <c r="B17" s="264"/>
      <c r="C17" s="267" t="str">
        <f>IF(入力!C17="","",入力!C17&amp;"　"&amp;入力!E17)</f>
        <v>船橋市大穴南３－７－２０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０９０-３４２０-０８３０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綱　慧音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高根東小学校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513590627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國分　讃玖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坪井小学校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513994001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宮崎　修弥</v>
      </c>
      <c r="D29" s="277"/>
      <c r="E29" s="277"/>
      <c r="F29" s="277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大穴北小学校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513590654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星田　徠弥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大穴小学校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田中　駿和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坪井小学校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516900416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川中　葉琥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薬円台南小学校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516916413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門田　一希</v>
      </c>
      <c r="D37" s="277"/>
      <c r="E37" s="277"/>
      <c r="F37" s="277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昭和学院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514570772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島　龍太郎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大穴北小学校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516900428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武田　澪</v>
      </c>
      <c r="D41" s="277"/>
      <c r="E41" s="277"/>
      <c r="F41" s="277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大穴小学校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3" t="s">
        <v>32</v>
      </c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6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9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2" t="s">
        <v>37</v>
      </c>
      <c r="D16" s="293"/>
      <c r="E16" s="293"/>
      <c r="F16" s="293"/>
      <c r="G16" s="294"/>
      <c r="H16" s="344" t="s">
        <v>66</v>
      </c>
      <c r="I16" s="345"/>
      <c r="J16" s="345"/>
      <c r="K16" s="293" t="str">
        <f>IF(入力!C2="","",入力!C2)</f>
        <v>オオアナ　ジェイ　エス　シー</v>
      </c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4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6" t="s">
        <v>38</v>
      </c>
      <c r="AK16" s="317"/>
      <c r="AL16" s="317"/>
      <c r="AM16" s="318"/>
      <c r="AN16" s="338" t="str">
        <f>IF(入力!P3="","",入力!P3)</f>
        <v>船橋市</v>
      </c>
      <c r="AO16" s="339"/>
      <c r="AP16" s="339"/>
      <c r="AQ16" s="339"/>
      <c r="AR16" s="339"/>
      <c r="AS16" s="339"/>
      <c r="AT16" s="317" t="s">
        <v>68</v>
      </c>
      <c r="AU16" s="318"/>
      <c r="AV16" s="324" t="s">
        <v>39</v>
      </c>
      <c r="AW16" s="293"/>
      <c r="AX16" s="293"/>
      <c r="AY16" s="294"/>
      <c r="AZ16" s="326" t="str">
        <f>IF(入力!P5="","",入力!P5)</f>
        <v>新京成</v>
      </c>
      <c r="BA16" s="327"/>
      <c r="BB16" s="327"/>
      <c r="BC16" s="327"/>
      <c r="BD16" s="327"/>
      <c r="BE16" s="327"/>
      <c r="BF16" s="301" t="s">
        <v>40</v>
      </c>
    </row>
    <row r="17" spans="3:58" ht="4.5" customHeight="1">
      <c r="C17" s="295"/>
      <c r="D17" s="296"/>
      <c r="E17" s="296"/>
      <c r="F17" s="296"/>
      <c r="G17" s="297"/>
      <c r="H17" s="336" t="str">
        <f>IF(入力!C3="","",入力!C3)</f>
        <v>大穴ＪＳＣバレーボールクラブ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(男子)</v>
      </c>
      <c r="V17" s="332"/>
      <c r="W17" s="332"/>
      <c r="X17" s="333"/>
      <c r="Y17" s="366">
        <f>IF(入力!C4="","",入力!C4)</f>
        <v>430415642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9"/>
      <c r="AK17" s="320"/>
      <c r="AL17" s="320"/>
      <c r="AM17" s="321"/>
      <c r="AN17" s="340"/>
      <c r="AO17" s="341"/>
      <c r="AP17" s="341"/>
      <c r="AQ17" s="341"/>
      <c r="AR17" s="341"/>
      <c r="AS17" s="341"/>
      <c r="AT17" s="320"/>
      <c r="AU17" s="321"/>
      <c r="AV17" s="325"/>
      <c r="AW17" s="296"/>
      <c r="AX17" s="296"/>
      <c r="AY17" s="297"/>
      <c r="AZ17" s="328"/>
      <c r="BA17" s="329"/>
      <c r="BB17" s="329"/>
      <c r="BC17" s="329"/>
      <c r="BD17" s="329"/>
      <c r="BE17" s="329"/>
      <c r="BF17" s="302"/>
    </row>
    <row r="18" spans="3:58" ht="16.5" customHeight="1">
      <c r="C18" s="298"/>
      <c r="D18" s="299"/>
      <c r="E18" s="299"/>
      <c r="F18" s="299"/>
      <c r="G18" s="300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2"/>
      <c r="AK18" s="311"/>
      <c r="AL18" s="311"/>
      <c r="AM18" s="323"/>
      <c r="AN18" s="342"/>
      <c r="AO18" s="343"/>
      <c r="AP18" s="343"/>
      <c r="AQ18" s="343"/>
      <c r="AR18" s="343"/>
      <c r="AS18" s="343"/>
      <c r="AT18" s="311"/>
      <c r="AU18" s="323"/>
      <c r="AV18" s="307"/>
      <c r="AW18" s="299"/>
      <c r="AX18" s="299"/>
      <c r="AY18" s="300"/>
      <c r="AZ18" s="330" t="str">
        <f>IF(入力!AE5="","",入力!AE5)</f>
        <v>滝不動</v>
      </c>
      <c r="BA18" s="331"/>
      <c r="BB18" s="331"/>
      <c r="BC18" s="331"/>
      <c r="BD18" s="331"/>
      <c r="BE18" s="331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12" t="s">
        <v>42</v>
      </c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 t="s">
        <v>69</v>
      </c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 t="s">
        <v>70</v>
      </c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5"/>
    </row>
    <row r="20" spans="3:58" ht="15" customHeight="1">
      <c r="C20" s="373" t="s">
        <v>43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72" t="str">
        <f>IF(入力!J7="","",入力!J7)</f>
        <v/>
      </c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>
        <f>IF(入力!J9="","",入力!J9)</f>
        <v>291135</v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>
        <f>IF(入力!J11="","",入力!J11)</f>
        <v>16955</v>
      </c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80"/>
    </row>
    <row r="21" spans="3:58" ht="15" customHeight="1">
      <c r="C21" s="373" t="s">
        <v>44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72">
        <f>IF(入力!M7="","",入力!M7)</f>
        <v>364202</v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 t="str">
        <f>IF(入力!M9="","",入力!M9)</f>
        <v/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 t="str">
        <f>IF(入力!M11="","",入力!M11)</f>
        <v/>
      </c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80"/>
    </row>
    <row r="22" spans="3:58" ht="12" customHeight="1">
      <c r="C22" s="360" t="s">
        <v>71</v>
      </c>
      <c r="D22" s="361"/>
      <c r="E22" s="361"/>
      <c r="F22" s="361"/>
      <c r="G22" s="362"/>
      <c r="H22" s="308" t="str">
        <f>IF(入力!C7="","",入力!C7&amp;"　"&amp;入力!E7)</f>
        <v>タナカ　ナオキ</v>
      </c>
      <c r="I22" s="303"/>
      <c r="J22" s="303"/>
      <c r="K22" s="303"/>
      <c r="L22" s="303"/>
      <c r="M22" s="303"/>
      <c r="N22" s="303"/>
      <c r="O22" s="303"/>
      <c r="P22" s="303"/>
      <c r="Q22" s="309"/>
      <c r="R22" s="310" t="s">
        <v>45</v>
      </c>
      <c r="S22" s="303"/>
      <c r="T22" s="374">
        <f>IF(入力!AT7="","",入力!AT7)</f>
        <v>55</v>
      </c>
      <c r="U22" s="375"/>
      <c r="V22" s="376"/>
      <c r="W22" s="310" t="s">
        <v>46</v>
      </c>
      <c r="X22" s="310"/>
      <c r="Y22" s="310"/>
      <c r="Z22" s="14" t="s">
        <v>72</v>
      </c>
      <c r="AA22" s="15"/>
      <c r="AB22" s="303" t="str">
        <f>IF(入力!R7="","",入力!R7)</f>
        <v>274</v>
      </c>
      <c r="AC22" s="303"/>
      <c r="AD22" s="303"/>
      <c r="AE22" s="303"/>
      <c r="AF22" s="16" t="s">
        <v>73</v>
      </c>
      <c r="AG22" s="303" t="str">
        <f>IF(入力!W7="","",入力!W7)</f>
        <v>００７７</v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9"/>
      <c r="AU22" s="310" t="s">
        <v>47</v>
      </c>
      <c r="AV22" s="303"/>
      <c r="AW22" s="303"/>
      <c r="AX22" s="17" t="s">
        <v>74</v>
      </c>
      <c r="AY22" s="303" t="str">
        <f>IF(入力!AL7="","",入力!AL7)</f>
        <v>０９０</v>
      </c>
      <c r="AZ22" s="303"/>
      <c r="BA22" s="303"/>
      <c r="BB22" s="303"/>
      <c r="BC22" s="303"/>
      <c r="BD22" s="303"/>
      <c r="BE22" s="303"/>
      <c r="BF22" s="18" t="s">
        <v>75</v>
      </c>
    </row>
    <row r="23" spans="3:58" ht="19.5" customHeight="1">
      <c r="C23" s="298" t="s">
        <v>48</v>
      </c>
      <c r="D23" s="299"/>
      <c r="E23" s="299"/>
      <c r="F23" s="299"/>
      <c r="G23" s="300"/>
      <c r="H23" s="352" t="str">
        <f>IF(入力!C8="","",入力!C8&amp;"　"&amp;入力!E8)</f>
        <v>田中　直樹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9"/>
      <c r="S23" s="299"/>
      <c r="T23" s="377"/>
      <c r="U23" s="378"/>
      <c r="V23" s="379"/>
      <c r="W23" s="311"/>
      <c r="X23" s="311"/>
      <c r="Y23" s="311"/>
      <c r="Z23" s="304" t="str">
        <f>IF(入力!P8="","",入力!P8)</f>
        <v>船橋市薬円台３－１６－５－５１７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299"/>
      <c r="AV23" s="299"/>
      <c r="AW23" s="299"/>
      <c r="AX23" s="307" t="str">
        <f>IF(入力!AK8="","",入力!AK8)</f>
        <v>２４８９</v>
      </c>
      <c r="AY23" s="299"/>
      <c r="AZ23" s="299"/>
      <c r="BA23" s="299"/>
      <c r="BB23" s="19" t="s">
        <v>76</v>
      </c>
      <c r="BC23" s="299" t="str">
        <f>IF(入力!AP8="","",入力!AP8)</f>
        <v>６９３６</v>
      </c>
      <c r="BD23" s="299"/>
      <c r="BE23" s="299"/>
      <c r="BF23" s="381"/>
    </row>
    <row r="24" spans="3:58" ht="12" customHeight="1">
      <c r="C24" s="360" t="s">
        <v>77</v>
      </c>
      <c r="D24" s="361"/>
      <c r="E24" s="361"/>
      <c r="F24" s="361"/>
      <c r="G24" s="362"/>
      <c r="H24" s="308" t="str">
        <f>IF(入力!C9="","",入力!C9&amp;"　"&amp;入力!E9)</f>
        <v>サクマ　テツヤ</v>
      </c>
      <c r="I24" s="303"/>
      <c r="J24" s="303"/>
      <c r="K24" s="303"/>
      <c r="L24" s="303"/>
      <c r="M24" s="303"/>
      <c r="N24" s="303"/>
      <c r="O24" s="303"/>
      <c r="P24" s="303"/>
      <c r="Q24" s="309"/>
      <c r="R24" s="310" t="s">
        <v>45</v>
      </c>
      <c r="S24" s="303"/>
      <c r="T24" s="374">
        <f>IF(入力!AT9="","",入力!AT9)</f>
        <v>42</v>
      </c>
      <c r="U24" s="375"/>
      <c r="V24" s="376"/>
      <c r="W24" s="310" t="s">
        <v>46</v>
      </c>
      <c r="X24" s="310"/>
      <c r="Y24" s="310"/>
      <c r="Z24" s="14" t="s">
        <v>72</v>
      </c>
      <c r="AA24" s="15"/>
      <c r="AB24" s="303" t="str">
        <f>IF(入力!R9="","",入力!R9)</f>
        <v/>
      </c>
      <c r="AC24" s="303"/>
      <c r="AD24" s="303"/>
      <c r="AE24" s="303"/>
      <c r="AF24" s="16" t="s">
        <v>73</v>
      </c>
      <c r="AG24" s="303" t="str">
        <f>IF(入力!W9="","",入力!W9)</f>
        <v/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9"/>
      <c r="AU24" s="310" t="s">
        <v>47</v>
      </c>
      <c r="AV24" s="303"/>
      <c r="AW24" s="303"/>
      <c r="AX24" s="17" t="s">
        <v>74</v>
      </c>
      <c r="AY24" s="303" t="str">
        <f>IF(入力!AL9="","",入力!AL9)</f>
        <v>090</v>
      </c>
      <c r="AZ24" s="303"/>
      <c r="BA24" s="303"/>
      <c r="BB24" s="303"/>
      <c r="BC24" s="303"/>
      <c r="BD24" s="303"/>
      <c r="BE24" s="303"/>
      <c r="BF24" s="18" t="s">
        <v>75</v>
      </c>
    </row>
    <row r="25" spans="3:58" ht="19.5" customHeight="1">
      <c r="C25" s="298" t="s">
        <v>78</v>
      </c>
      <c r="D25" s="299"/>
      <c r="E25" s="299"/>
      <c r="F25" s="299"/>
      <c r="G25" s="300"/>
      <c r="H25" s="352" t="str">
        <f>IF(入力!C10="","",入力!C10&amp;"　"&amp;入力!E10)</f>
        <v>佐久間　徹也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9"/>
      <c r="S25" s="299"/>
      <c r="T25" s="377"/>
      <c r="U25" s="378"/>
      <c r="V25" s="379"/>
      <c r="W25" s="311"/>
      <c r="X25" s="311"/>
      <c r="Y25" s="311"/>
      <c r="Z25" s="304" t="str">
        <f>IF(入力!P10="","",入力!P10)</f>
        <v>船橋市二和東２－１７－１５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299"/>
      <c r="AV25" s="299"/>
      <c r="AW25" s="299"/>
      <c r="AX25" s="307" t="str">
        <f>IF(入力!AK10="","",入力!AK10)</f>
        <v>7196</v>
      </c>
      <c r="AY25" s="299"/>
      <c r="AZ25" s="299"/>
      <c r="BA25" s="299"/>
      <c r="BB25" s="19" t="s">
        <v>76</v>
      </c>
      <c r="BC25" s="299" t="str">
        <f>IF(入力!AP10="","",入力!AP10)</f>
        <v>3736</v>
      </c>
      <c r="BD25" s="299"/>
      <c r="BE25" s="299"/>
      <c r="BF25" s="381"/>
    </row>
    <row r="26" spans="3:58" ht="12" customHeight="1">
      <c r="C26" s="360" t="s">
        <v>71</v>
      </c>
      <c r="D26" s="361"/>
      <c r="E26" s="361"/>
      <c r="F26" s="361"/>
      <c r="G26" s="362"/>
      <c r="H26" s="308" t="str">
        <f>IF(入力!C11="","",入力!C11&amp;"　"&amp;入力!E11)</f>
        <v>キムラ　トシマサ</v>
      </c>
      <c r="I26" s="303"/>
      <c r="J26" s="303"/>
      <c r="K26" s="303"/>
      <c r="L26" s="303"/>
      <c r="M26" s="303"/>
      <c r="N26" s="303"/>
      <c r="O26" s="303"/>
      <c r="P26" s="303"/>
      <c r="Q26" s="309"/>
      <c r="R26" s="310" t="s">
        <v>45</v>
      </c>
      <c r="S26" s="303"/>
      <c r="T26" s="374">
        <f>IF(入力!AT11="","",入力!AT11)</f>
        <v>50</v>
      </c>
      <c r="U26" s="375"/>
      <c r="V26" s="376"/>
      <c r="W26" s="310" t="s">
        <v>46</v>
      </c>
      <c r="X26" s="310"/>
      <c r="Y26" s="310"/>
      <c r="Z26" s="14" t="s">
        <v>72</v>
      </c>
      <c r="AA26" s="15"/>
      <c r="AB26" s="303" t="str">
        <f>IF(入力!R11="","",入力!R11)</f>
        <v>274</v>
      </c>
      <c r="AC26" s="303"/>
      <c r="AD26" s="303"/>
      <c r="AE26" s="303"/>
      <c r="AF26" s="16" t="s">
        <v>73</v>
      </c>
      <c r="AG26" s="303" t="str">
        <f>IF(入力!W11="","",入力!W11)</f>
        <v>0067</v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9"/>
      <c r="AU26" s="310" t="s">
        <v>47</v>
      </c>
      <c r="AV26" s="303"/>
      <c r="AW26" s="303"/>
      <c r="AX26" s="17" t="s">
        <v>74</v>
      </c>
      <c r="AY26" s="303" t="str">
        <f>IF(入力!AL11="","",入力!AL11)</f>
        <v>０９０</v>
      </c>
      <c r="AZ26" s="303"/>
      <c r="BA26" s="303"/>
      <c r="BB26" s="303"/>
      <c r="BC26" s="303"/>
      <c r="BD26" s="303"/>
      <c r="BE26" s="303"/>
      <c r="BF26" s="18" t="s">
        <v>75</v>
      </c>
    </row>
    <row r="27" spans="3:58" ht="19.5" customHeight="1">
      <c r="C27" s="298" t="s">
        <v>79</v>
      </c>
      <c r="D27" s="299"/>
      <c r="E27" s="299"/>
      <c r="F27" s="299"/>
      <c r="G27" s="300"/>
      <c r="H27" s="352" t="str">
        <f>IF(入力!C12="","",入力!C12&amp;"　"&amp;入力!E12)</f>
        <v>木村　利昌</v>
      </c>
      <c r="I27" s="353"/>
      <c r="J27" s="353"/>
      <c r="K27" s="353"/>
      <c r="L27" s="353"/>
      <c r="M27" s="353"/>
      <c r="N27" s="353"/>
      <c r="O27" s="353"/>
      <c r="P27" s="353"/>
      <c r="Q27" s="354"/>
      <c r="R27" s="299"/>
      <c r="S27" s="299"/>
      <c r="T27" s="377"/>
      <c r="U27" s="378"/>
      <c r="V27" s="379"/>
      <c r="W27" s="311"/>
      <c r="X27" s="311"/>
      <c r="Y27" s="311"/>
      <c r="Z27" s="304" t="str">
        <f>IF(入力!P12="","",入力!P12)</f>
        <v>船橋市大穴南３－７－２０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299"/>
      <c r="AV27" s="299"/>
      <c r="AW27" s="299"/>
      <c r="AX27" s="307" t="str">
        <f>IF(入力!AK12="","",入力!AK12)</f>
        <v>３４２０</v>
      </c>
      <c r="AY27" s="299"/>
      <c r="AZ27" s="299"/>
      <c r="BA27" s="299"/>
      <c r="BB27" s="19" t="s">
        <v>76</v>
      </c>
      <c r="BC27" s="299" t="str">
        <f>IF(入力!AP12="","",入力!AP12)</f>
        <v>０８３０</v>
      </c>
      <c r="BD27" s="299"/>
      <c r="BE27" s="299"/>
      <c r="BF27" s="381"/>
    </row>
    <row r="28" spans="3:58" ht="12" customHeight="1">
      <c r="C28" s="360" t="s">
        <v>71</v>
      </c>
      <c r="D28" s="361"/>
      <c r="E28" s="361"/>
      <c r="F28" s="361"/>
      <c r="G28" s="362"/>
      <c r="H28" s="308" t="str">
        <f>IF(入力!C15="","",入力!C15&amp;"　"&amp;入力!E15)</f>
        <v>キムラ　トシマサ</v>
      </c>
      <c r="I28" s="303"/>
      <c r="J28" s="303"/>
      <c r="K28" s="303"/>
      <c r="L28" s="303"/>
      <c r="M28" s="303"/>
      <c r="N28" s="303"/>
      <c r="O28" s="303"/>
      <c r="P28" s="303"/>
      <c r="Q28" s="309"/>
      <c r="R28" s="310" t="s">
        <v>45</v>
      </c>
      <c r="S28" s="303"/>
      <c r="T28" s="374">
        <f>IF(入力!AT15="","",入力!AT15)</f>
        <v>50</v>
      </c>
      <c r="U28" s="375"/>
      <c r="V28" s="376"/>
      <c r="W28" s="310" t="s">
        <v>46</v>
      </c>
      <c r="X28" s="310"/>
      <c r="Y28" s="310"/>
      <c r="Z28" s="14" t="s">
        <v>72</v>
      </c>
      <c r="AA28" s="15"/>
      <c r="AB28" s="303" t="str">
        <f>IF(入力!R15="","",入力!R15)</f>
        <v>274</v>
      </c>
      <c r="AC28" s="303"/>
      <c r="AD28" s="303"/>
      <c r="AE28" s="303"/>
      <c r="AF28" s="16" t="s">
        <v>73</v>
      </c>
      <c r="AG28" s="303" t="str">
        <f>IF(入力!W15="","",入力!W15)</f>
        <v>0067</v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9"/>
      <c r="AU28" s="310" t="s">
        <v>47</v>
      </c>
      <c r="AV28" s="303"/>
      <c r="AW28" s="303"/>
      <c r="AX28" s="17" t="s">
        <v>74</v>
      </c>
      <c r="AY28" s="303" t="str">
        <f>IF(入力!AL15="","",入力!AL15)</f>
        <v>０９０</v>
      </c>
      <c r="AZ28" s="303"/>
      <c r="BA28" s="303"/>
      <c r="BB28" s="303"/>
      <c r="BC28" s="303"/>
      <c r="BD28" s="303"/>
      <c r="BE28" s="303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86" t="str">
        <f>IF(入力!C16="","",入力!C16&amp;"　"&amp;入力!E16)</f>
        <v>木村　利昌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58"/>
      <c r="S29" s="358"/>
      <c r="T29" s="383"/>
      <c r="U29" s="384"/>
      <c r="V29" s="385"/>
      <c r="W29" s="382"/>
      <c r="X29" s="382"/>
      <c r="Y29" s="382"/>
      <c r="Z29" s="399" t="str">
        <f>IF(入力!P16="","",入力!P16)</f>
        <v>船橋市大穴南３－７－２０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58"/>
      <c r="AV29" s="358"/>
      <c r="AW29" s="358"/>
      <c r="AX29" s="402" t="str">
        <f>IF(入力!AK16="","",入力!AK16)</f>
        <v>３４２０</v>
      </c>
      <c r="AY29" s="358"/>
      <c r="AZ29" s="358"/>
      <c r="BA29" s="358"/>
      <c r="BB29" s="73" t="s">
        <v>76</v>
      </c>
      <c r="BC29" s="358" t="str">
        <f>IF(入力!AP16="","",入力!AP16)</f>
        <v>０８３０</v>
      </c>
      <c r="BD29" s="358"/>
      <c r="BE29" s="358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>
        <f>IF(入力!B25="","",入力!B25)</f>
        <v>1</v>
      </c>
      <c r="D34" s="418"/>
      <c r="E34" s="419"/>
      <c r="F34" s="404" t="str">
        <f>IF(入力!C26="","",入力!C25&amp;"　"&amp;入力!E25&amp;"
"&amp;入力!C26&amp;"　"&amp;入力!E26)</f>
        <v>ツナ　ケイン
綱　慧音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高根東小学校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513590627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147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コクブ　タスク
國分　讃玖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坪井小学校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513994001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150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ミヤザキ　シュウヤ
宮崎　修弥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4</v>
      </c>
      <c r="R38" s="392"/>
      <c r="S38" s="393"/>
      <c r="T38" s="410" t="str">
        <f>IF(入力!I29="","",入力!I29)</f>
        <v>大穴北小学校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513590654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142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ホシダ　ライヤ
星田　徠弥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4</v>
      </c>
      <c r="R40" s="392"/>
      <c r="S40" s="393"/>
      <c r="T40" s="410" t="str">
        <f>IF(入力!I31="","",入力!I31)</f>
        <v>大穴小学校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514252233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140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タナカ　シュント
田中　駿和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4</v>
      </c>
      <c r="R42" s="392"/>
      <c r="S42" s="393"/>
      <c r="T42" s="410" t="str">
        <f>IF(入力!I33="","",入力!I33)</f>
        <v>坪井小学校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516900416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150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カワナカ　ハク
川中　葉琥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4</v>
      </c>
      <c r="R44" s="392"/>
      <c r="S44" s="393"/>
      <c r="T44" s="410" t="str">
        <f>IF(入力!I35="","",入力!I35)</f>
        <v>薬円台南小学校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516916413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150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カドタ　イツキ
門田　一希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3</v>
      </c>
      <c r="R46" s="392"/>
      <c r="S46" s="393"/>
      <c r="T46" s="410" t="str">
        <f>IF(入力!I37="","",入力!I37)</f>
        <v>昭和学院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514570772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133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シマ　リュウタロウ
島　龍太郎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3</v>
      </c>
      <c r="R48" s="392"/>
      <c r="S48" s="393"/>
      <c r="T48" s="410" t="str">
        <f>IF(入力!I39="","",入力!I39)</f>
        <v>大穴北小学校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516900428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135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タケダ　レン
武田　澪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1</v>
      </c>
      <c r="R50" s="392"/>
      <c r="S50" s="393"/>
      <c r="T50" s="410" t="str">
        <f>IF(入力!I41="","",入力!I41)</f>
        <v>大穴小学校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516652176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120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 t="str">
        <f>IF(入力!B43="","",入力!B43)</f>
        <v/>
      </c>
      <c r="D52" s="418"/>
      <c r="E52" s="419"/>
      <c r="F52" s="404" t="str">
        <f>IF(入力!C44="","",入力!C43&amp;"　"&amp;入力!E43&amp;"
"&amp;入力!C44&amp;"　"&amp;入力!E44)</f>
        <v/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 t="str">
        <f>IF(入力!G43="","",入力!G43)</f>
        <v/>
      </c>
      <c r="R52" s="392"/>
      <c r="S52" s="393"/>
      <c r="T52" s="410" t="str">
        <f>IF(入力!I43="","",入力!I43)</f>
        <v/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 t="str">
        <f>IF(入力!M43="","",入力!M43)</f>
        <v/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/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 t="s">
        <v>63</v>
      </c>
      <c r="BF63" s="29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大穴ＪＳＣバレーボールクラブ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430415642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田中　直樹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511049313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364202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佐久間　徹也</v>
      </c>
      <c r="D9" s="277"/>
      <c r="E9" s="277"/>
      <c r="F9" s="277"/>
      <c r="G9" s="266">
        <f>IF(入力!G9="","",入力!G9)</f>
        <v>513270097</v>
      </c>
      <c r="H9" s="266"/>
      <c r="I9" s="266"/>
      <c r="J9" s="266">
        <f>IF(入力!J9="","",入力!J9)</f>
        <v>291135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木村　利昌</v>
      </c>
      <c r="D11" s="277"/>
      <c r="E11" s="277"/>
      <c r="F11" s="277"/>
      <c r="G11" s="266">
        <f>IF(入力!G11="","",入力!G11)</f>
        <v>506010548</v>
      </c>
      <c r="H11" s="266"/>
      <c r="I11" s="266"/>
      <c r="J11" s="266">
        <f>IF(入力!J11="","",入力!J11)</f>
        <v>16955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金子　隆治</v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木村　利昌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船橋市大穴南３－７－２０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０９０-３４２０-０８３０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綱　慧音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高根東小学校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513590627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國分　讃玖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坪井小学校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513994001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宮崎　修弥</v>
      </c>
      <c r="D29" s="277"/>
      <c r="E29" s="277"/>
      <c r="F29" s="277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大穴北小学校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513590654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星田　徠弥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大穴小学校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田中　駿和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坪井小学校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516900416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川中　葉琥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薬円台南小学校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516916413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門田　一希</v>
      </c>
      <c r="D37" s="277"/>
      <c r="E37" s="277"/>
      <c r="F37" s="277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昭和学院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514570772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島　龍太郎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大穴北小学校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516900428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武田　澪</v>
      </c>
      <c r="D41" s="277"/>
      <c r="E41" s="277"/>
      <c r="F41" s="277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大穴小学校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22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大穴ＪＳＣバレーボールクラブ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430415642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田中　直樹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511049313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364202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佐久間　徹也</v>
      </c>
      <c r="D9" s="277"/>
      <c r="E9" s="277"/>
      <c r="F9" s="277"/>
      <c r="G9" s="266">
        <f>IF(入力!G9="","",入力!G9)</f>
        <v>513270097</v>
      </c>
      <c r="H9" s="266"/>
      <c r="I9" s="266"/>
      <c r="J9" s="266">
        <f>IF(入力!J9="","",入力!J9)</f>
        <v>291135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木村　利昌</v>
      </c>
      <c r="D11" s="277"/>
      <c r="E11" s="277"/>
      <c r="F11" s="277"/>
      <c r="G11" s="266">
        <f>IF(入力!G11="","",入力!G11)</f>
        <v>506010548</v>
      </c>
      <c r="H11" s="266"/>
      <c r="I11" s="266"/>
      <c r="J11" s="266">
        <f>IF(入力!J11="","",入力!J11)</f>
        <v>16955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金子　隆治</v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木村　利昌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船橋市大穴南３－７－２０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０９０-３４２０-０８３０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綱　慧音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高根東小学校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513590627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國分　讃玖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坪井小学校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513994001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宮崎　修弥</v>
      </c>
      <c r="D29" s="277"/>
      <c r="E29" s="277"/>
      <c r="F29" s="277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大穴北小学校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513590654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星田　徠弥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大穴小学校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田中　駿和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坪井小学校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516900416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川中　葉琥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薬円台南小学校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516916413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門田　一希</v>
      </c>
      <c r="D37" s="277"/>
      <c r="E37" s="277"/>
      <c r="F37" s="277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昭和学院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514570772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島　龍太郎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大穴北小学校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516900428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武田　澪</v>
      </c>
      <c r="D41" s="277"/>
      <c r="E41" s="277"/>
      <c r="F41" s="277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大穴小学校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46" workbookViewId="0">
      <selection activeCell="F55" sqref="F55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男子</v>
      </c>
      <c r="I5" s="29">
        <f>入力!Y25</f>
        <v>12</v>
      </c>
      <c r="J5" s="445" t="str">
        <f>IF(入力!A55="","",入力!A55)</f>
        <v>本格的に始動して２年目。男子としては初めての県大会出場です。大きな選手はいませんがチームワーク・絆を大切に日頃の練習で培ってきた事を出したいと思います。先のことは考えず、一試合一試合全力でプレーする事を目標に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12010</v>
      </c>
      <c r="B7" s="33" t="str">
        <f>IF(入力!C3="","",入力!C3)</f>
        <v>大穴ＪＳＣバレーボールクラブ</v>
      </c>
      <c r="C7" s="33" t="str">
        <f>IF(入力!C2="","",入力!C2)</f>
        <v>オオアナ　ジェイ　エス　シー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滝不動</v>
      </c>
      <c r="T7" s="33"/>
      <c r="U7" s="33">
        <f>IF(入力!C4="","",入力!C4)</f>
        <v>430415642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直樹</v>
      </c>
      <c r="E16" s="33" t="str">
        <f>IF(入力!C7="","",入力!C7)</f>
        <v>タナカ</v>
      </c>
      <c r="F16" s="33" t="str">
        <f>IF(入力!E7="","",入力!E7)</f>
        <v>ナオキ</v>
      </c>
      <c r="G16" s="33">
        <f>IF(入力!G7="","",入力!G7)</f>
        <v>511049313</v>
      </c>
      <c r="H16" s="33" t="str">
        <f>IF(入力!J7="","",入力!J7)</f>
        <v/>
      </c>
      <c r="I16" s="33">
        <f>IF(入力!M7="","",入力!M7)</f>
        <v>364202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００７７</v>
      </c>
      <c r="T16" s="33" t="str">
        <f>IF(入力!P8="","",入力!P8)</f>
        <v>船橋市薬円台３－１６－５－５１７</v>
      </c>
      <c r="U16" s="33" t="str">
        <f>IF(入力!AL7="","",入力!AL7)</f>
        <v>０９０</v>
      </c>
      <c r="V16" s="33" t="str">
        <f>IF(入力!AK8="","",入力!AK8)</f>
        <v>２４８９</v>
      </c>
      <c r="W16" s="33" t="str">
        <f>IF(入力!AP8="","",入力!AP8)</f>
        <v>６９３６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佐久間</v>
      </c>
      <c r="D17" s="33" t="str">
        <f>IF(入力!E10="","",入力!E10)</f>
        <v>徹也</v>
      </c>
      <c r="E17" s="33" t="str">
        <f>IF(入力!C9="","",入力!C9)</f>
        <v>サクマ</v>
      </c>
      <c r="F17" s="33" t="str">
        <f>IF(入力!E9="","",入力!E9)</f>
        <v>テツヤ</v>
      </c>
      <c r="G17" s="33">
        <f>IF(入力!G9="","",入力!G9)</f>
        <v>513270097</v>
      </c>
      <c r="H17" s="33">
        <f>IF(入力!J9="","",入力!J9)</f>
        <v>291135</v>
      </c>
      <c r="I17" s="33" t="str">
        <f>IF(入力!M9="","",入力!M9)</f>
        <v/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船橋市二和東２－１７－１５</v>
      </c>
      <c r="U17" s="33" t="str">
        <f>IF(入力!AL9="","",入力!AL9)</f>
        <v>090</v>
      </c>
      <c r="V17" s="33" t="str">
        <f>IF(入力!AK10="","",入力!AK10)</f>
        <v>7196</v>
      </c>
      <c r="W17" s="33" t="str">
        <f>IF(入力!AP10="","",入力!AP10)</f>
        <v>3736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木村</v>
      </c>
      <c r="D20" s="33" t="str">
        <f>IF(入力!E12="","",入力!E12)</f>
        <v>利昌</v>
      </c>
      <c r="E20" s="33" t="str">
        <f>IF(入力!C11="","",入力!C11)</f>
        <v>キムラ</v>
      </c>
      <c r="F20" s="33" t="str">
        <f>IF(入力!E11="","",入力!E11)</f>
        <v>トシマサ</v>
      </c>
      <c r="G20" s="33">
        <f>IF(入力!G11="","",入力!G11)</f>
        <v>506010548</v>
      </c>
      <c r="H20" s="33">
        <f>IF(入力!J11="","",入力!J11)</f>
        <v>16955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0067</v>
      </c>
      <c r="T20" s="33" t="str">
        <f>IF(入力!P12="","",入力!P12)</f>
        <v>船橋市大穴南３－７－２０</v>
      </c>
      <c r="U20" s="33" t="str">
        <f>IF(入力!AL11="","",入力!AL11)</f>
        <v>０９０</v>
      </c>
      <c r="V20" s="33" t="str">
        <f>IF(入力!AK12="","",入力!AK12)</f>
        <v>３４２０</v>
      </c>
      <c r="W20" s="33" t="str">
        <f>IF(入力!AP12="","",入力!AP12)</f>
        <v>０８３０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0067</v>
      </c>
      <c r="T22" s="33" t="str">
        <f>IF(入力!P16="","",入力!P16)</f>
        <v>船橋市大穴南３－７－２０</v>
      </c>
      <c r="U22" s="33" t="str">
        <f>IF(入力!AL15="","",入力!AL15)</f>
        <v>０９０</v>
      </c>
      <c r="V22" s="33" t="str">
        <f>IF(入力!AK16="","",入力!AK16)</f>
        <v>３４２０</v>
      </c>
      <c r="W22" s="33" t="str">
        <f>IF(入力!AP16="","",入力!AP16)</f>
        <v>０８３０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金子</v>
      </c>
      <c r="D23" s="33" t="str">
        <f>IF(入力!$E$14="","",入力!$E$14)</f>
        <v>隆治</v>
      </c>
      <c r="E23" s="33" t="str">
        <f>IF(入力!$C$13="","",入力!$C$13)</f>
        <v>カネコ</v>
      </c>
      <c r="F23" s="33" t="str">
        <f>IF(入力!$E$13="","",入力!$E$13)</f>
        <v>リュウジ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綱</v>
      </c>
      <c r="D24" s="75" t="str">
        <f>VLOOKUP($B$51,$A$53:$F$352,4)</f>
        <v>慧音</v>
      </c>
      <c r="E24" s="75" t="str">
        <f>VLOOKUP($B$51,$A$53:$F$352,5)</f>
        <v>ツナ</v>
      </c>
      <c r="F24" s="75" t="str">
        <f>VLOOKUP($B$51,$A$53:$F$352,6)</f>
        <v>ケイン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綱</v>
      </c>
      <c r="D53" s="33" t="str">
        <f>IF(入力!E26="","",入力!E26)</f>
        <v>慧音</v>
      </c>
      <c r="E53" s="33" t="str">
        <f>IF(入力!C25="","",入力!C25)</f>
        <v>ツナ</v>
      </c>
      <c r="F53" s="33" t="str">
        <f>IF(入力!E25="","",入力!E25)</f>
        <v>ケイン</v>
      </c>
      <c r="G53" s="33">
        <f>IF(入力!M25="","",入力!M25)</f>
        <v>513590627</v>
      </c>
      <c r="H53" s="33" t="str">
        <f>IF(入力!I25="","",入力!I25)</f>
        <v>高根東小学校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國分</v>
      </c>
      <c r="D54" s="33" t="str">
        <f>IF(入力!E28="","",入力!E28)</f>
        <v>讃玖</v>
      </c>
      <c r="E54" s="33" t="s">
        <v>277</v>
      </c>
      <c r="F54" s="33" t="s">
        <v>278</v>
      </c>
      <c r="G54" s="33">
        <f>IF(入力!M27="","",入力!M27)</f>
        <v>513994001</v>
      </c>
      <c r="H54" s="33" t="str">
        <f>IF(入力!I27="","",入力!I27)</f>
        <v>坪井小学校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宮崎</v>
      </c>
      <c r="D55" s="33" t="str">
        <f>IF(入力!E30="","",入力!E30)</f>
        <v>修弥</v>
      </c>
      <c r="E55" s="33" t="str">
        <f>IF(入力!C29="","",入力!C29)</f>
        <v>ミヤザキ</v>
      </c>
      <c r="F55" s="33" t="str">
        <f>IF(入力!E29="","",入力!E29)</f>
        <v>シュウヤ</v>
      </c>
      <c r="G55" s="33">
        <f>IF(入力!M29="","",入力!M29)</f>
        <v>513590654</v>
      </c>
      <c r="H55" s="33" t="str">
        <f>IF(入力!I29="","",入力!I29)</f>
        <v>大穴北小学校</v>
      </c>
      <c r="I55" s="33">
        <f>IF(入力!G29="","",入力!G29)</f>
        <v>4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星田</v>
      </c>
      <c r="D56" s="33" t="str">
        <f>IF(入力!E32="","",入力!E32)</f>
        <v>徠弥</v>
      </c>
      <c r="E56" s="33" t="str">
        <f>IF(入力!C31="","",入力!C31)</f>
        <v>ホシダ</v>
      </c>
      <c r="F56" s="33" t="str">
        <f>IF(入力!E31="","",入力!E31)</f>
        <v>ライヤ</v>
      </c>
      <c r="G56" s="33">
        <f>IF(入力!M31="","",入力!M31)</f>
        <v>514252233</v>
      </c>
      <c r="H56" s="33" t="str">
        <f>IF(入力!I31="","",入力!I31)</f>
        <v>大穴小学校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駿和</v>
      </c>
      <c r="E57" s="33" t="str">
        <f>IF(入力!C33="","",入力!C33)</f>
        <v>タナカ</v>
      </c>
      <c r="F57" s="33" t="str">
        <f>IF(入力!E33="","",入力!E33)</f>
        <v>シュント</v>
      </c>
      <c r="G57" s="33">
        <f>IF(入力!M33="","",入力!M33)</f>
        <v>516900416</v>
      </c>
      <c r="H57" s="33" t="str">
        <f>IF(入力!I33="","",入力!I33)</f>
        <v>坪井小学校</v>
      </c>
      <c r="I57" s="33">
        <f>IF(入力!G33="","",入力!G33)</f>
        <v>4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川中</v>
      </c>
      <c r="D58" s="33" t="str">
        <f>IF(入力!E36="","",入力!E36)</f>
        <v>葉琥</v>
      </c>
      <c r="E58" s="33" t="str">
        <f>IF(入力!C35="","",入力!C35)</f>
        <v>カワナカ</v>
      </c>
      <c r="F58" s="33" t="str">
        <f>IF(入力!E35="","",入力!E35)</f>
        <v>ハク</v>
      </c>
      <c r="G58" s="33">
        <f>IF(入力!M35="","",入力!M35)</f>
        <v>516916413</v>
      </c>
      <c r="H58" s="33" t="str">
        <f>IF(入力!I35="","",入力!I35)</f>
        <v>薬円台南小学校</v>
      </c>
      <c r="I58" s="33">
        <f>IF(入力!G35="","",入力!G35)</f>
        <v>4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門田</v>
      </c>
      <c r="D59" s="33" t="str">
        <f>IF(入力!E38="","",入力!E38)</f>
        <v>一希</v>
      </c>
      <c r="E59" s="33" t="str">
        <f>IF(入力!C37="","",入力!C37)</f>
        <v>カドタ</v>
      </c>
      <c r="F59" s="33" t="str">
        <f>IF(入力!E37="","",入力!E37)</f>
        <v>イツキ</v>
      </c>
      <c r="G59" s="33">
        <f>IF(入力!M37="","",入力!M37)</f>
        <v>514570772</v>
      </c>
      <c r="H59" s="33" t="str">
        <f>IF(入力!I37="","",入力!I37)</f>
        <v>昭和学院</v>
      </c>
      <c r="I59" s="33">
        <f>IF(入力!G37="","",入力!G37)</f>
        <v>3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島</v>
      </c>
      <c r="D60" s="33" t="str">
        <f>IF(入力!E40="","",入力!E40)</f>
        <v>龍太郎</v>
      </c>
      <c r="E60" s="33" t="str">
        <f>IF(入力!C39="","",入力!C39)</f>
        <v>シマ</v>
      </c>
      <c r="F60" s="33" t="str">
        <f>IF(入力!E39="","",入力!E39)</f>
        <v>リュウタロウ</v>
      </c>
      <c r="G60" s="33">
        <f>IF(入力!M39="","",入力!M39)</f>
        <v>516900428</v>
      </c>
      <c r="H60" s="33" t="str">
        <f>IF(入力!I39="","",入力!I39)</f>
        <v>大穴北小学校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武田</v>
      </c>
      <c r="D61" s="33" t="str">
        <f>IF(入力!E42="","",入力!E42)</f>
        <v>澪</v>
      </c>
      <c r="E61" s="33" t="str">
        <f>IF(入力!C41="","",入力!C41)</f>
        <v>タケダ</v>
      </c>
      <c r="F61" s="33" t="str">
        <f>IF(入力!E41="","",入力!E41)</f>
        <v>レン</v>
      </c>
      <c r="G61" s="33">
        <f>IF(入力!M41="","",入力!M41)</f>
        <v>516652176</v>
      </c>
      <c r="H61" s="33" t="str">
        <f>IF(入力!I41="","",入力!I41)</f>
        <v>大穴小学校</v>
      </c>
      <c r="I61" s="33">
        <f>IF(入力!G41="","",入力!G41)</f>
        <v>1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2018-02-02T13:24:53Z</dcterms:modified>
</cp:coreProperties>
</file>