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大穴ＪＳＣ\"/>
    </mc:Choice>
  </mc:AlternateContent>
  <workbookProtection lockStructure="1"/>
  <bookViews>
    <workbookView xWindow="600" yWindow="36" windowWidth="19392" windowHeight="805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<sst xmlns="http://schemas.openxmlformats.org/spreadsheetml/2006/main" count="417" uniqueCount="277">
  <si>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</si>
  <si>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</si>
  <si>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</si>
  <si>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</si>
  <si>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</si>
  <si>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</si>
  <si>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</si>
  <si>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</si>
  <si>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</si>
  <si>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</si>
  <si>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</si>
  <si>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</si>
  <si>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</si>
  <si>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</si>
  <si>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</si>
  <si>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</si>
  <si>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</si>
  <si>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</si>
  <si>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</si>
  <si>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</si>
  <si>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</si>
  <si>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</si>
  <si>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</si>
  <si>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</si>
  <si>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</si>
  <si>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</si>
  <si>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</si>
  <si>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</si>
  <si>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</si>
  <si>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</si>
  <si>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</si>
  <si>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</si>
  <si>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</si>
  <si>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</si>
  <si>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</si>
  <si>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</si>
  <si>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</si>
  <si>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</si>
  <si>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</si>
  <si>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</si>
  <si>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</si>
  <si>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</si>
  <si>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</si>
  <si>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</si>
  <si>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</si>
  <si>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</si>
  <si>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</si>
  <si>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</si>
  <si>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</si>
  <si>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</si>
  <si>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</si>
  <si>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</si>
  <si>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</si>
  <si>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</si>
  <si>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</si>
  <si>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</si>
  <si>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</si>
  <si>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</si>
  <si>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</si>
  <si>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</si>
  <si>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</si>
  <si>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</si>
  <si>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</si>
  <si>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</si>
  <si>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</si>
  <si>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</si>
  <si>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</si>
  <si>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</si>
  <si>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</si>
  <si>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</si>
  <si>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</si>
  <si>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</si>
  <si>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</si>
  <si>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</si>
  <si>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</si>
  <si>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</si>
  <si>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</si>
  <si>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</si>
  <si>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</si>
  <si>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</si>
  <si>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</si>
  <si>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</si>
  <si>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</si>
  <si>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</si>
  <si>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</si>
  <si>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</si>
  <si>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</si>
  <si>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</si>
  <si>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</si>
  <si>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</si>
  <si>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</si>
  <si>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</si>
  <si>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</si>
  <si>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</si>
  <si>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</si>
  <si>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</si>
  <si>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</si>
  <si>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</si>
  <si>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</si>
  <si>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</si>
  <si>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</si>
  <si>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</si>
  <si>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</si>
  <si>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</si>
  <si>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</si>
  <si>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</si>
  <si>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</si>
  <si>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</si>
  <si>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</si>
  <si>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</si>
  <si>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</si>
  <si>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</si>
  <si>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</si>
  <si>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</si>
  <si>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</si>
  <si>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</si>
  <si>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</si>
  <si>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</si>
  <si>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</si>
  <si>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</si>
  <si>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</si>
  <si>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</si>
  <si>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</si>
  <si>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</si>
  <si>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</si>
  <si>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</si>
  <si>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</si>
  <si>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</si>
  <si>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</si>
  <si>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</si>
  <si>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</si>
  <si>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</si>
  <si>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</si>
  <si>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</si>
  <si>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</si>
  <si>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</si>
  <si>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</si>
  <si>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</si>
  <si>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</si>
  <si>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</si>
  <si>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</si>
  <si>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</si>
  <si>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</si>
  <si>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</si>
  <si>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</si>
  <si>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</si>
  <si>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</si>
  <si>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</si>
  <si>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</si>
  <si>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</si>
  <si>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</si>
  <si>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</si>
  <si>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</si>
  <si>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</si>
  <si>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</si>
  <si>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</si>
  <si>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</si>
  <si>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</si>
  <si>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</si>
  <si>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</si>
  <si>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</si>
  <si>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</si>
  <si>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</si>
  <si>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</si>
  <si>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</si>
  <si>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</si>
  <si>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</si>
  <si>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</si>
  <si>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</si>
  <si>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</si>
  <si>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</si>
  <si>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</si>
  <si>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</si>
  <si>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</si>
  <si>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</si>
  <si>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</si>
  <si>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</si>
  <si>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</si>
  <si>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</si>
  <si>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</si>
  <si>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</si>
  <si>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</si>
  <si>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</si>
  <si>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</si>
  <si>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</si>
  <si>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</si>
  <si>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</si>
  <si>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</si>
  <si>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</si>
  <si>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</si>
  <si>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</si>
  <si>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</si>
  <si>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</si>
  <si>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</si>
  <si>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</si>
  <si>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</si>
  <si>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</si>
  <si>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</si>
  <si>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</si>
  <si>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</si>
  <si>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大穴ＪＳＣバレーボールクラブ</t>
    <rPh sb="0" eb="2">
      <t>オオアナ</t>
    </rPh>
    <phoneticPr fontId="2"/>
  </si>
  <si>
    <t>オオアナ　ジェイ　エス　シー</t>
    <phoneticPr fontId="2"/>
  </si>
  <si>
    <t>船橋市</t>
    <rPh sb="0" eb="3">
      <t>フナバシシ</t>
    </rPh>
    <phoneticPr fontId="2"/>
  </si>
  <si>
    <t>新京成</t>
    <rPh sb="0" eb="1">
      <t>シン</t>
    </rPh>
    <rPh sb="1" eb="3">
      <t>ケイセイ</t>
    </rPh>
    <phoneticPr fontId="2"/>
  </si>
  <si>
    <t>高根公団</t>
    <rPh sb="0" eb="2">
      <t>タカネ</t>
    </rPh>
    <rPh sb="2" eb="4">
      <t>コウダン</t>
    </rPh>
    <phoneticPr fontId="2"/>
  </si>
  <si>
    <t>田中</t>
    <rPh sb="0" eb="2">
      <t>タナカ</t>
    </rPh>
    <phoneticPr fontId="2"/>
  </si>
  <si>
    <t>直樹</t>
    <rPh sb="0" eb="2">
      <t>ナオキ</t>
    </rPh>
    <phoneticPr fontId="2"/>
  </si>
  <si>
    <t>タナカ</t>
    <phoneticPr fontId="2"/>
  </si>
  <si>
    <t>ナオキ</t>
    <phoneticPr fontId="2"/>
  </si>
  <si>
    <t>佐久間</t>
    <rPh sb="0" eb="3">
      <t>サクマ</t>
    </rPh>
    <phoneticPr fontId="2"/>
  </si>
  <si>
    <t>徹也</t>
    <rPh sb="0" eb="2">
      <t>テツヤ</t>
    </rPh>
    <phoneticPr fontId="2"/>
  </si>
  <si>
    <t>サクマ</t>
    <phoneticPr fontId="2"/>
  </si>
  <si>
    <t>テツヤ</t>
    <phoneticPr fontId="2"/>
  </si>
  <si>
    <t>木村</t>
    <rPh sb="0" eb="2">
      <t>キムラ</t>
    </rPh>
    <phoneticPr fontId="2"/>
  </si>
  <si>
    <t>利昌</t>
    <rPh sb="0" eb="2">
      <t>トシマサ</t>
    </rPh>
    <phoneticPr fontId="2"/>
  </si>
  <si>
    <t>キムラ</t>
    <phoneticPr fontId="2"/>
  </si>
  <si>
    <t>トシマサ</t>
    <phoneticPr fontId="2"/>
  </si>
  <si>
    <t>大坊</t>
    <rPh sb="0" eb="1">
      <t>ダイ</t>
    </rPh>
    <rPh sb="1" eb="2">
      <t>ボウ</t>
    </rPh>
    <phoneticPr fontId="2"/>
  </si>
  <si>
    <t>淳一</t>
    <rPh sb="0" eb="2">
      <t>ジュンイチ</t>
    </rPh>
    <phoneticPr fontId="2"/>
  </si>
  <si>
    <t>ダイボウ</t>
    <phoneticPr fontId="2"/>
  </si>
  <si>
    <t>ジュンイチ</t>
    <phoneticPr fontId="2"/>
  </si>
  <si>
    <t>２７４</t>
    <phoneticPr fontId="2"/>
  </si>
  <si>
    <t>００７７</t>
    <phoneticPr fontId="2"/>
  </si>
  <si>
    <t>船橋市薬円台３－１６－５－５１７</t>
    <rPh sb="0" eb="3">
      <t>フナバシシ</t>
    </rPh>
    <rPh sb="3" eb="6">
      <t>ヤクエンダイ</t>
    </rPh>
    <phoneticPr fontId="2"/>
  </si>
  <si>
    <t>０８０５</t>
    <phoneticPr fontId="2"/>
  </si>
  <si>
    <t>０９０</t>
    <phoneticPr fontId="2"/>
  </si>
  <si>
    <t>２４８９</t>
    <phoneticPr fontId="2"/>
  </si>
  <si>
    <t>６９３６</t>
    <phoneticPr fontId="2"/>
  </si>
  <si>
    <t>７１９６</t>
    <phoneticPr fontId="2"/>
  </si>
  <si>
    <t>３７３６</t>
    <phoneticPr fontId="2"/>
  </si>
  <si>
    <t>３４２０</t>
    <phoneticPr fontId="2"/>
  </si>
  <si>
    <t>０８３０</t>
    <phoneticPr fontId="2"/>
  </si>
  <si>
    <t>船橋市二和東２－１７－１５</t>
    <rPh sb="0" eb="3">
      <t>フナバシシ</t>
    </rPh>
    <rPh sb="3" eb="6">
      <t>フタワヒガシ</t>
    </rPh>
    <phoneticPr fontId="2"/>
  </si>
  <si>
    <t>００６７</t>
    <phoneticPr fontId="2"/>
  </si>
  <si>
    <t>船橋市大穴南３－７－２０</t>
    <rPh sb="0" eb="3">
      <t>フナバシシ</t>
    </rPh>
    <rPh sb="3" eb="5">
      <t>オオアナ</t>
    </rPh>
    <rPh sb="5" eb="6">
      <t>ミナミ</t>
    </rPh>
    <phoneticPr fontId="2"/>
  </si>
  <si>
    <t>綱</t>
    <rPh sb="0" eb="1">
      <t>ツナ</t>
    </rPh>
    <phoneticPr fontId="2"/>
  </si>
  <si>
    <t>慧音</t>
    <rPh sb="0" eb="1">
      <t>サトシ</t>
    </rPh>
    <rPh sb="1" eb="2">
      <t>オト</t>
    </rPh>
    <phoneticPr fontId="2"/>
  </si>
  <si>
    <t>ツナ</t>
    <phoneticPr fontId="2"/>
  </si>
  <si>
    <t>ケイン</t>
    <phoneticPr fontId="2"/>
  </si>
  <si>
    <t>國分</t>
    <rPh sb="0" eb="2">
      <t>コクブン</t>
    </rPh>
    <phoneticPr fontId="2"/>
  </si>
  <si>
    <t>讃玖</t>
    <rPh sb="0" eb="1">
      <t>サン</t>
    </rPh>
    <rPh sb="1" eb="2">
      <t>キュウ</t>
    </rPh>
    <phoneticPr fontId="2"/>
  </si>
  <si>
    <t>タスク</t>
    <phoneticPr fontId="2"/>
  </si>
  <si>
    <t>コクブン</t>
    <phoneticPr fontId="2"/>
  </si>
  <si>
    <t>宮崎</t>
    <rPh sb="0" eb="2">
      <t>ミヤザキ</t>
    </rPh>
    <phoneticPr fontId="2"/>
  </si>
  <si>
    <t>修弥</t>
    <rPh sb="0" eb="1">
      <t>シュウ</t>
    </rPh>
    <rPh sb="1" eb="2">
      <t>ヤ</t>
    </rPh>
    <phoneticPr fontId="2"/>
  </si>
  <si>
    <t>ミヤザキ</t>
    <phoneticPr fontId="2"/>
  </si>
  <si>
    <t>シュウヤ</t>
    <phoneticPr fontId="2"/>
  </si>
  <si>
    <t>齋藤</t>
    <rPh sb="0" eb="2">
      <t>サイトウ</t>
    </rPh>
    <phoneticPr fontId="2"/>
  </si>
  <si>
    <t>徠弥</t>
    <rPh sb="0" eb="1">
      <t>ライ</t>
    </rPh>
    <rPh sb="1" eb="2">
      <t>ヤ</t>
    </rPh>
    <phoneticPr fontId="2"/>
  </si>
  <si>
    <t>サイトウ</t>
    <phoneticPr fontId="2"/>
  </si>
  <si>
    <t>ライヤ</t>
    <phoneticPr fontId="2"/>
  </si>
  <si>
    <t>駿和</t>
    <rPh sb="0" eb="1">
      <t>シュン</t>
    </rPh>
    <rPh sb="1" eb="2">
      <t>ワ</t>
    </rPh>
    <phoneticPr fontId="2"/>
  </si>
  <si>
    <t>シュント</t>
    <phoneticPr fontId="2"/>
  </si>
  <si>
    <t>川中</t>
    <rPh sb="0" eb="2">
      <t>カワナカ</t>
    </rPh>
    <phoneticPr fontId="2"/>
  </si>
  <si>
    <t>葉琥</t>
    <rPh sb="0" eb="1">
      <t>ハ</t>
    </rPh>
    <rPh sb="1" eb="2">
      <t>ク</t>
    </rPh>
    <phoneticPr fontId="2"/>
  </si>
  <si>
    <t>カワナカ</t>
    <phoneticPr fontId="2"/>
  </si>
  <si>
    <t>ハク</t>
    <phoneticPr fontId="2"/>
  </si>
  <si>
    <t>門田</t>
    <rPh sb="0" eb="2">
      <t>カドタ</t>
    </rPh>
    <phoneticPr fontId="2"/>
  </si>
  <si>
    <t>一希</t>
    <rPh sb="0" eb="2">
      <t>イチキ</t>
    </rPh>
    <phoneticPr fontId="2"/>
  </si>
  <si>
    <t>カドタ</t>
    <phoneticPr fontId="2"/>
  </si>
  <si>
    <t>イツキ</t>
    <phoneticPr fontId="2"/>
  </si>
  <si>
    <t>島</t>
    <rPh sb="0" eb="1">
      <t>シマ</t>
    </rPh>
    <phoneticPr fontId="2"/>
  </si>
  <si>
    <t>龍太郎</t>
    <rPh sb="0" eb="3">
      <t>リュウタロウ</t>
    </rPh>
    <phoneticPr fontId="2"/>
  </si>
  <si>
    <t>シマ</t>
    <phoneticPr fontId="2"/>
  </si>
  <si>
    <t>リュウタロウ</t>
    <phoneticPr fontId="2"/>
  </si>
  <si>
    <t>樋川</t>
    <rPh sb="0" eb="2">
      <t>ヒカワ</t>
    </rPh>
    <phoneticPr fontId="2"/>
  </si>
  <si>
    <t>澪</t>
    <rPh sb="0" eb="1">
      <t>ミオ</t>
    </rPh>
    <phoneticPr fontId="2"/>
  </si>
  <si>
    <t>トガワ</t>
    <phoneticPr fontId="2"/>
  </si>
  <si>
    <t>レン</t>
    <phoneticPr fontId="2"/>
  </si>
  <si>
    <t>①</t>
    <phoneticPr fontId="2"/>
  </si>
  <si>
    <t>高根東</t>
    <rPh sb="0" eb="2">
      <t>タカネ</t>
    </rPh>
    <rPh sb="2" eb="3">
      <t>ヒガシ</t>
    </rPh>
    <phoneticPr fontId="2"/>
  </si>
  <si>
    <t>坪井</t>
    <rPh sb="0" eb="2">
      <t>ツボイ</t>
    </rPh>
    <phoneticPr fontId="2"/>
  </si>
  <si>
    <t>大穴北</t>
    <rPh sb="0" eb="2">
      <t>オオアナ</t>
    </rPh>
    <rPh sb="2" eb="3">
      <t>キタ</t>
    </rPh>
    <phoneticPr fontId="2"/>
  </si>
  <si>
    <t>大穴</t>
    <rPh sb="0" eb="2">
      <t>オオアナ</t>
    </rPh>
    <phoneticPr fontId="2"/>
  </si>
  <si>
    <t>薬円台南</t>
    <rPh sb="0" eb="3">
      <t>ヤクエンダイ</t>
    </rPh>
    <rPh sb="3" eb="4">
      <t>ミナミ</t>
    </rPh>
    <phoneticPr fontId="2"/>
  </si>
  <si>
    <t>昭和学院</t>
    <rPh sb="0" eb="2">
      <t>ショウワ</t>
    </rPh>
    <rPh sb="2" eb="4">
      <t>ガクイン</t>
    </rPh>
    <phoneticPr fontId="2"/>
  </si>
  <si>
    <t>最大の武器はサーブと元気！ベスト４を目標に強豪チームに挑んでいきます。綱はチームの大黒柱・國分は意表をつくトスワーク・宮崎は大穴の元気印・齋藤はサーブに定評・田中はブロック・川中はレフトからの強打・門田・島・樋川も出場機会を伺っている。必勝</t>
    <rPh sb="0" eb="2">
      <t>サイダイ</t>
    </rPh>
    <rPh sb="3" eb="5">
      <t>ブキ</t>
    </rPh>
    <rPh sb="10" eb="12">
      <t>ゲンキ</t>
    </rPh>
    <rPh sb="18" eb="20">
      <t>モクヒョウ</t>
    </rPh>
    <rPh sb="21" eb="23">
      <t>キョウゴウ</t>
    </rPh>
    <rPh sb="27" eb="28">
      <t>イド</t>
    </rPh>
    <rPh sb="35" eb="36">
      <t>ツナ</t>
    </rPh>
    <rPh sb="41" eb="43">
      <t>ダイコク</t>
    </rPh>
    <rPh sb="43" eb="44">
      <t>バシラ</t>
    </rPh>
    <rPh sb="45" eb="47">
      <t>コクブン</t>
    </rPh>
    <rPh sb="48" eb="50">
      <t>イヒョウ</t>
    </rPh>
    <rPh sb="59" eb="61">
      <t>ミヤザキ</t>
    </rPh>
    <rPh sb="62" eb="64">
      <t>オオアナ</t>
    </rPh>
    <rPh sb="65" eb="67">
      <t>ゲンキ</t>
    </rPh>
    <rPh sb="67" eb="68">
      <t>ジルシ</t>
    </rPh>
    <rPh sb="69" eb="71">
      <t>サイトウ</t>
    </rPh>
    <rPh sb="76" eb="78">
      <t>テイヒョウ</t>
    </rPh>
    <rPh sb="79" eb="81">
      <t>タナカ</t>
    </rPh>
    <rPh sb="87" eb="89">
      <t>カワナカ</t>
    </rPh>
    <rPh sb="96" eb="98">
      <t>キョウダ</t>
    </rPh>
    <rPh sb="99" eb="101">
      <t>カドタ</t>
    </rPh>
    <rPh sb="102" eb="103">
      <t>シマ</t>
    </rPh>
    <rPh sb="118" eb="120">
      <t>ヒッショウ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</si>
</sst>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9" zoomScaleNormal="100" workbookViewId="0">
      <selection activeCell="AL33" sqref="AL3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4" t="s">
        <v>158</v>
      </c>
      <c r="K3" s="245"/>
      <c r="L3" s="245"/>
      <c r="M3" s="245"/>
      <c r="N3" s="245"/>
      <c r="O3" s="246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179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435174843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5"/>
      <c r="K5" s="225"/>
      <c r="L5" s="225"/>
      <c r="M5" s="225"/>
      <c r="N5" s="225"/>
      <c r="O5" s="225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207</v>
      </c>
      <c r="D7" s="132"/>
      <c r="E7" s="171" t="s">
        <v>208</v>
      </c>
      <c r="F7" s="133"/>
      <c r="G7" s="227">
        <v>511049313</v>
      </c>
      <c r="H7" s="227"/>
      <c r="I7" s="227"/>
      <c r="J7" s="227"/>
      <c r="K7" s="227"/>
      <c r="L7" s="227"/>
      <c r="M7" s="227">
        <v>364202</v>
      </c>
      <c r="N7" s="227"/>
      <c r="O7" s="227"/>
      <c r="P7" s="200" t="s">
        <v>72</v>
      </c>
      <c r="Q7" s="201"/>
      <c r="R7" s="165" t="s">
        <v>221</v>
      </c>
      <c r="S7" s="165"/>
      <c r="T7" s="165"/>
      <c r="U7" s="165"/>
      <c r="V7" s="50" t="s">
        <v>73</v>
      </c>
      <c r="W7" s="155" t="s">
        <v>222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225</v>
      </c>
      <c r="AM7" s="83"/>
      <c r="AN7" s="83"/>
      <c r="AO7" s="83"/>
      <c r="AP7" s="83"/>
      <c r="AQ7" s="83"/>
      <c r="AR7" s="83"/>
      <c r="AS7" s="59" t="s">
        <v>75</v>
      </c>
      <c r="AT7" s="77">
        <v>56</v>
      </c>
    </row>
    <row r="8" spans="1:51" ht="18" customHeight="1">
      <c r="A8" s="96"/>
      <c r="B8" s="163"/>
      <c r="C8" s="172" t="s">
        <v>205</v>
      </c>
      <c r="D8" s="135"/>
      <c r="E8" s="173" t="s">
        <v>206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223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226</v>
      </c>
      <c r="AL8" s="85"/>
      <c r="AM8" s="85"/>
      <c r="AN8" s="85"/>
      <c r="AO8" s="60" t="s">
        <v>76</v>
      </c>
      <c r="AP8" s="85" t="s">
        <v>227</v>
      </c>
      <c r="AQ8" s="85"/>
      <c r="AR8" s="85"/>
      <c r="AS8" s="86"/>
      <c r="AT8" s="77"/>
    </row>
    <row r="9" spans="1:51" ht="14.4" customHeight="1">
      <c r="A9" s="96" t="s">
        <v>150</v>
      </c>
      <c r="B9" s="163"/>
      <c r="C9" s="170" t="s">
        <v>211</v>
      </c>
      <c r="D9" s="132"/>
      <c r="E9" s="171" t="s">
        <v>212</v>
      </c>
      <c r="F9" s="133"/>
      <c r="G9" s="227">
        <v>513270097</v>
      </c>
      <c r="H9" s="227"/>
      <c r="I9" s="227"/>
      <c r="J9" s="227">
        <v>291135</v>
      </c>
      <c r="K9" s="227"/>
      <c r="L9" s="227"/>
      <c r="M9" s="227"/>
      <c r="N9" s="227"/>
      <c r="O9" s="227"/>
      <c r="P9" s="200" t="s">
        <v>72</v>
      </c>
      <c r="Q9" s="201"/>
      <c r="R9" s="165" t="s">
        <v>221</v>
      </c>
      <c r="S9" s="165"/>
      <c r="T9" s="165"/>
      <c r="U9" s="165"/>
      <c r="V9" s="50" t="s">
        <v>73</v>
      </c>
      <c r="W9" s="155" t="s">
        <v>224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225</v>
      </c>
      <c r="AM9" s="83"/>
      <c r="AN9" s="83"/>
      <c r="AO9" s="83"/>
      <c r="AP9" s="83"/>
      <c r="AQ9" s="83"/>
      <c r="AR9" s="83"/>
      <c r="AS9" s="59" t="s">
        <v>194</v>
      </c>
      <c r="AT9" s="78">
        <v>42</v>
      </c>
    </row>
    <row r="10" spans="1:51" ht="18" customHeight="1">
      <c r="A10" s="96"/>
      <c r="B10" s="163"/>
      <c r="C10" s="172" t="s">
        <v>209</v>
      </c>
      <c r="D10" s="135"/>
      <c r="E10" s="173" t="s">
        <v>210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232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228</v>
      </c>
      <c r="AL10" s="85"/>
      <c r="AM10" s="85"/>
      <c r="AN10" s="85"/>
      <c r="AO10" s="60" t="s">
        <v>195</v>
      </c>
      <c r="AP10" s="85" t="s">
        <v>229</v>
      </c>
      <c r="AQ10" s="85"/>
      <c r="AR10" s="85"/>
      <c r="AS10" s="86"/>
      <c r="AT10" s="78"/>
    </row>
    <row r="11" spans="1:51" ht="14.4" customHeight="1">
      <c r="A11" s="96" t="s">
        <v>151</v>
      </c>
      <c r="B11" s="163"/>
      <c r="C11" s="170" t="s">
        <v>215</v>
      </c>
      <c r="D11" s="132"/>
      <c r="E11" s="171" t="s">
        <v>216</v>
      </c>
      <c r="F11" s="133"/>
      <c r="G11" s="227">
        <v>506010548</v>
      </c>
      <c r="H11" s="227"/>
      <c r="I11" s="227"/>
      <c r="J11" s="227">
        <v>16955</v>
      </c>
      <c r="K11" s="227"/>
      <c r="L11" s="227"/>
      <c r="M11" s="227"/>
      <c r="N11" s="227"/>
      <c r="O11" s="227"/>
      <c r="P11" s="200" t="s">
        <v>72</v>
      </c>
      <c r="Q11" s="201"/>
      <c r="R11" s="165" t="s">
        <v>221</v>
      </c>
      <c r="S11" s="165"/>
      <c r="T11" s="165"/>
      <c r="U11" s="165"/>
      <c r="V11" s="50" t="s">
        <v>73</v>
      </c>
      <c r="W11" s="155" t="s">
        <v>233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225</v>
      </c>
      <c r="AM11" s="83"/>
      <c r="AN11" s="83"/>
      <c r="AO11" s="83"/>
      <c r="AP11" s="83"/>
      <c r="AQ11" s="83"/>
      <c r="AR11" s="83"/>
      <c r="AS11" s="59" t="s">
        <v>194</v>
      </c>
      <c r="AT11" s="78">
        <v>50</v>
      </c>
    </row>
    <row r="12" spans="1:51" ht="18" customHeight="1">
      <c r="A12" s="96"/>
      <c r="B12" s="163"/>
      <c r="C12" s="172" t="s">
        <v>213</v>
      </c>
      <c r="D12" s="135"/>
      <c r="E12" s="173" t="s">
        <v>214</v>
      </c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 t="s">
        <v>234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230</v>
      </c>
      <c r="AL12" s="85"/>
      <c r="AM12" s="85"/>
      <c r="AN12" s="85"/>
      <c r="AO12" s="60" t="s">
        <v>195</v>
      </c>
      <c r="AP12" s="85" t="s">
        <v>231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219</v>
      </c>
      <c r="D13" s="132"/>
      <c r="E13" s="171" t="s">
        <v>220</v>
      </c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217</v>
      </c>
      <c r="D14" s="135"/>
      <c r="E14" s="173" t="s">
        <v>218</v>
      </c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215</v>
      </c>
      <c r="D15" s="132"/>
      <c r="E15" s="171" t="s">
        <v>216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 t="s">
        <v>221</v>
      </c>
      <c r="S15" s="165"/>
      <c r="T15" s="165"/>
      <c r="U15" s="165"/>
      <c r="V15" s="49" t="s">
        <v>73</v>
      </c>
      <c r="W15" s="155" t="s">
        <v>233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225</v>
      </c>
      <c r="AM15" s="83"/>
      <c r="AN15" s="83"/>
      <c r="AO15" s="83"/>
      <c r="AP15" s="83"/>
      <c r="AQ15" s="83"/>
      <c r="AR15" s="83"/>
      <c r="AS15" s="59" t="s">
        <v>194</v>
      </c>
      <c r="AT15" s="78">
        <v>50</v>
      </c>
    </row>
    <row r="16" spans="1:51" ht="18" customHeight="1">
      <c r="A16" s="96"/>
      <c r="B16" s="163"/>
      <c r="C16" s="172" t="s">
        <v>213</v>
      </c>
      <c r="D16" s="135"/>
      <c r="E16" s="173" t="s">
        <v>214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234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230</v>
      </c>
      <c r="AL16" s="85"/>
      <c r="AM16" s="85"/>
      <c r="AN16" s="85"/>
      <c r="AO16" s="60" t="s">
        <v>195</v>
      </c>
      <c r="AP16" s="85" t="s">
        <v>231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船橋市大穴南３－７－２０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3"/>
      <c r="C19" s="218" t="str">
        <f>IF(AL15="","",AL15&amp;"-"&amp;AK16&amp;"-"&amp;AP16)</f>
        <v>０９０-３４２０-０８３０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3"/>
      <c r="C21" s="240">
        <v>90</v>
      </c>
      <c r="D21" s="232"/>
      <c r="E21" s="232">
        <v>3420</v>
      </c>
      <c r="F21" s="232"/>
      <c r="G21" s="232">
        <v>830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224" t="s">
        <v>269</v>
      </c>
      <c r="C25" s="170" t="s">
        <v>237</v>
      </c>
      <c r="D25" s="132"/>
      <c r="E25" s="171" t="s">
        <v>238</v>
      </c>
      <c r="F25" s="133"/>
      <c r="G25" s="119">
        <v>6</v>
      </c>
      <c r="H25" s="120"/>
      <c r="I25" s="223" t="s">
        <v>270</v>
      </c>
      <c r="J25" s="123"/>
      <c r="K25" s="123"/>
      <c r="L25" s="120"/>
      <c r="M25" s="119">
        <v>513590627</v>
      </c>
      <c r="N25" s="123"/>
      <c r="O25" s="120"/>
      <c r="P25" s="119">
        <v>150</v>
      </c>
      <c r="Q25" s="123"/>
      <c r="R25" s="123"/>
      <c r="S25" s="123"/>
      <c r="T25" s="125"/>
      <c r="U25" s="1"/>
      <c r="V25" s="1"/>
      <c r="W25" s="1"/>
      <c r="X25" s="1"/>
      <c r="Y25" s="234">
        <v>9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235</v>
      </c>
      <c r="D26" s="135"/>
      <c r="E26" s="173" t="s">
        <v>236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170" t="s">
        <v>242</v>
      </c>
      <c r="D27" s="132"/>
      <c r="E27" s="171" t="s">
        <v>241</v>
      </c>
      <c r="F27" s="133"/>
      <c r="G27" s="119">
        <v>6</v>
      </c>
      <c r="H27" s="120"/>
      <c r="I27" s="223" t="s">
        <v>271</v>
      </c>
      <c r="J27" s="123"/>
      <c r="K27" s="123"/>
      <c r="L27" s="120"/>
      <c r="M27" s="119">
        <v>513994001</v>
      </c>
      <c r="N27" s="123"/>
      <c r="O27" s="120"/>
      <c r="P27" s="119">
        <v>155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239</v>
      </c>
      <c r="D28" s="135"/>
      <c r="E28" s="173" t="s">
        <v>240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170" t="s">
        <v>245</v>
      </c>
      <c r="D29" s="132"/>
      <c r="E29" s="171" t="s">
        <v>246</v>
      </c>
      <c r="F29" s="133"/>
      <c r="G29" s="119">
        <v>5</v>
      </c>
      <c r="H29" s="120"/>
      <c r="I29" s="223" t="s">
        <v>272</v>
      </c>
      <c r="J29" s="123"/>
      <c r="K29" s="123"/>
      <c r="L29" s="120"/>
      <c r="M29" s="119">
        <v>513590654</v>
      </c>
      <c r="N29" s="123"/>
      <c r="O29" s="120"/>
      <c r="P29" s="119">
        <v>145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243</v>
      </c>
      <c r="D30" s="135"/>
      <c r="E30" s="173" t="s">
        <v>244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170" t="s">
        <v>249</v>
      </c>
      <c r="D31" s="132"/>
      <c r="E31" s="171" t="s">
        <v>250</v>
      </c>
      <c r="F31" s="133"/>
      <c r="G31" s="119">
        <v>5</v>
      </c>
      <c r="H31" s="120"/>
      <c r="I31" s="223" t="s">
        <v>273</v>
      </c>
      <c r="J31" s="123"/>
      <c r="K31" s="123"/>
      <c r="L31" s="120"/>
      <c r="M31" s="119">
        <v>514252233</v>
      </c>
      <c r="N31" s="123"/>
      <c r="O31" s="120"/>
      <c r="P31" s="119">
        <v>145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247</v>
      </c>
      <c r="D32" s="135"/>
      <c r="E32" s="173" t="s">
        <v>248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170" t="s">
        <v>207</v>
      </c>
      <c r="D33" s="132"/>
      <c r="E33" s="171" t="s">
        <v>252</v>
      </c>
      <c r="F33" s="133"/>
      <c r="G33" s="119">
        <v>5</v>
      </c>
      <c r="H33" s="120"/>
      <c r="I33" s="223" t="s">
        <v>271</v>
      </c>
      <c r="J33" s="123"/>
      <c r="K33" s="123"/>
      <c r="L33" s="120"/>
      <c r="M33" s="119">
        <v>516900416</v>
      </c>
      <c r="N33" s="123"/>
      <c r="O33" s="120"/>
      <c r="P33" s="119">
        <v>150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205</v>
      </c>
      <c r="D34" s="135"/>
      <c r="E34" s="173" t="s">
        <v>251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6</v>
      </c>
      <c r="C35" s="170" t="s">
        <v>255</v>
      </c>
      <c r="D35" s="132"/>
      <c r="E35" s="171" t="s">
        <v>256</v>
      </c>
      <c r="F35" s="133"/>
      <c r="G35" s="119">
        <v>5</v>
      </c>
      <c r="H35" s="120"/>
      <c r="I35" s="223" t="s">
        <v>274</v>
      </c>
      <c r="J35" s="123"/>
      <c r="K35" s="123"/>
      <c r="L35" s="120"/>
      <c r="M35" s="119">
        <v>516916413</v>
      </c>
      <c r="N35" s="123"/>
      <c r="O35" s="120"/>
      <c r="P35" s="119">
        <v>152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253</v>
      </c>
      <c r="D36" s="135"/>
      <c r="E36" s="173" t="s">
        <v>254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>
        <v>7</v>
      </c>
      <c r="C37" s="170" t="s">
        <v>259</v>
      </c>
      <c r="D37" s="132"/>
      <c r="E37" s="171" t="s">
        <v>260</v>
      </c>
      <c r="F37" s="133"/>
      <c r="G37" s="119">
        <v>4</v>
      </c>
      <c r="H37" s="120"/>
      <c r="I37" s="223" t="s">
        <v>275</v>
      </c>
      <c r="J37" s="123"/>
      <c r="K37" s="123"/>
      <c r="L37" s="120"/>
      <c r="M37" s="119">
        <v>514570772</v>
      </c>
      <c r="N37" s="123"/>
      <c r="O37" s="120"/>
      <c r="P37" s="119">
        <v>140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257</v>
      </c>
      <c r="D38" s="135"/>
      <c r="E38" s="173" t="s">
        <v>258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>
        <v>8</v>
      </c>
      <c r="C39" s="170" t="s">
        <v>263</v>
      </c>
      <c r="D39" s="132"/>
      <c r="E39" s="171" t="s">
        <v>264</v>
      </c>
      <c r="F39" s="133"/>
      <c r="G39" s="119">
        <v>4</v>
      </c>
      <c r="H39" s="120"/>
      <c r="I39" s="223" t="s">
        <v>272</v>
      </c>
      <c r="J39" s="123"/>
      <c r="K39" s="123"/>
      <c r="L39" s="120"/>
      <c r="M39" s="119">
        <v>516900428</v>
      </c>
      <c r="N39" s="123"/>
      <c r="O39" s="120"/>
      <c r="P39" s="119">
        <v>140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261</v>
      </c>
      <c r="D40" s="135"/>
      <c r="E40" s="173" t="s">
        <v>262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>
        <v>9</v>
      </c>
      <c r="C41" s="170" t="s">
        <v>267</v>
      </c>
      <c r="D41" s="132"/>
      <c r="E41" s="171" t="s">
        <v>268</v>
      </c>
      <c r="F41" s="133"/>
      <c r="G41" s="119">
        <v>2</v>
      </c>
      <c r="H41" s="120"/>
      <c r="I41" s="223" t="s">
        <v>272</v>
      </c>
      <c r="J41" s="123"/>
      <c r="K41" s="123"/>
      <c r="L41" s="120"/>
      <c r="M41" s="119">
        <v>516652176</v>
      </c>
      <c r="N41" s="123"/>
      <c r="O41" s="120"/>
      <c r="P41" s="119">
        <v>125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265</v>
      </c>
      <c r="D42" s="135"/>
      <c r="E42" s="173" t="s">
        <v>266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5" t="s">
        <v>276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120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大穴ＪＳＣバレーボールクラブ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435174843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田中　直樹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511049313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364202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2</v>
      </c>
      <c r="B9" s="264"/>
      <c r="C9" s="265" t="str">
        <f>IF(入力!C10="","",入力!C10&amp;"　"&amp;入力!E10)</f>
        <v>佐久間　徹也</v>
      </c>
      <c r="D9" s="266"/>
      <c r="E9" s="266"/>
      <c r="F9" s="266"/>
      <c r="G9" s="272">
        <f>IF(入力!G9="","",入力!G9)</f>
        <v>513270097</v>
      </c>
      <c r="H9" s="272"/>
      <c r="I9" s="272"/>
      <c r="J9" s="272">
        <f>IF(入力!J9="","",入力!J9)</f>
        <v>291135</v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3</v>
      </c>
      <c r="B11" s="264"/>
      <c r="C11" s="265" t="str">
        <f>IF(入力!C12="","",入力!C12&amp;"　"&amp;入力!E12)</f>
        <v>木村　利昌</v>
      </c>
      <c r="D11" s="266"/>
      <c r="E11" s="266"/>
      <c r="F11" s="266"/>
      <c r="G11" s="272">
        <f>IF(入力!G11="","",入力!G11)</f>
        <v>506010548</v>
      </c>
      <c r="H11" s="272"/>
      <c r="I11" s="272"/>
      <c r="J11" s="272">
        <f>IF(入力!J11="","",入力!J11)</f>
        <v>16955</v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大坊　淳一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木村　利昌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船橋市大穴南３－７－２０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０９０-３４２０-０８３０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90－3420－830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綱　慧音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高根東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513590627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國分　讃玖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坪井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513994001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宮崎　修弥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大穴北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513590654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齋藤　徠弥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大穴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514252233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田中　駿和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坪井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516900416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川中　葉琥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薬円台南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516916413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門田　一希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昭和学院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514570772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島　龍太郎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大穴北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516900428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樋川　澪</v>
      </c>
      <c r="D41" s="266"/>
      <c r="E41" s="266"/>
      <c r="F41" s="266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大穴北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516652176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オオアナ　ジェイ　エス　シー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船橋市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新京成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大穴ＪＳＣバレーボールクラブ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(男子)</v>
      </c>
      <c r="V17" s="388"/>
      <c r="W17" s="388"/>
      <c r="X17" s="389"/>
      <c r="Y17" s="413">
        <f>IF(入力!C4="","",入力!C4)</f>
        <v>435174843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63"/>
      <c r="D18" s="322"/>
      <c r="E18" s="322"/>
      <c r="F18" s="322"/>
      <c r="G18" s="364"/>
      <c r="H18" s="340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47"/>
      <c r="AL18" s="347"/>
      <c r="AM18" s="376"/>
      <c r="AN18" s="398"/>
      <c r="AO18" s="399"/>
      <c r="AP18" s="399"/>
      <c r="AQ18" s="399"/>
      <c r="AR18" s="399"/>
      <c r="AS18" s="399"/>
      <c r="AT18" s="347"/>
      <c r="AU18" s="376"/>
      <c r="AV18" s="354"/>
      <c r="AW18" s="322"/>
      <c r="AX18" s="322"/>
      <c r="AY18" s="364"/>
      <c r="AZ18" s="386" t="str">
        <f>IF(入力!AE5="","",入力!AE5)</f>
        <v>高根公団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43" t="s">
        <v>42</v>
      </c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 t="s">
        <v>69</v>
      </c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3" t="s">
        <v>70</v>
      </c>
      <c r="AT19" s="343"/>
      <c r="AU19" s="343"/>
      <c r="AV19" s="343"/>
      <c r="AW19" s="343"/>
      <c r="AX19" s="343"/>
      <c r="AY19" s="343"/>
      <c r="AZ19" s="343"/>
      <c r="BA19" s="343"/>
      <c r="BB19" s="343"/>
      <c r="BC19" s="343"/>
      <c r="BD19" s="343"/>
      <c r="BE19" s="343"/>
      <c r="BF19" s="368"/>
    </row>
    <row r="20" spans="3:58" ht="15" customHeight="1">
      <c r="C20" s="433" t="s">
        <v>43</v>
      </c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432" t="str">
        <f>IF(入力!J7="","",入力!J7)</f>
        <v/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>
        <f>IF(入力!J9="","",入力!J9)</f>
        <v>291135</v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>
        <f>IF(入力!J11="","",入力!J11)</f>
        <v>16955</v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432">
        <f>IF(入力!M7="","",入力!M7)</f>
        <v>364202</v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60" t="s">
        <v>71</v>
      </c>
      <c r="D22" s="361"/>
      <c r="E22" s="361"/>
      <c r="F22" s="361"/>
      <c r="G22" s="362"/>
      <c r="H22" s="365" t="str">
        <f>IF(入力!C7="","",入力!C7&amp;"　"&amp;入力!E7)</f>
        <v>タナカ　ナオキ</v>
      </c>
      <c r="I22" s="332"/>
      <c r="J22" s="332"/>
      <c r="K22" s="332"/>
      <c r="L22" s="332"/>
      <c r="M22" s="332"/>
      <c r="N22" s="332"/>
      <c r="O22" s="332"/>
      <c r="P22" s="332"/>
      <c r="Q22" s="349"/>
      <c r="R22" s="331" t="s">
        <v>45</v>
      </c>
      <c r="S22" s="332"/>
      <c r="T22" s="325">
        <f>IF(入力!AT7="","",入力!AT7)</f>
        <v>56</v>
      </c>
      <c r="U22" s="326"/>
      <c r="V22" s="327"/>
      <c r="W22" s="331" t="s">
        <v>46</v>
      </c>
      <c r="X22" s="331"/>
      <c r="Y22" s="331"/>
      <c r="Z22" s="14" t="s">
        <v>72</v>
      </c>
      <c r="AA22" s="15"/>
      <c r="AB22" s="332" t="str">
        <f>IF(入力!R7="","",入力!R7)</f>
        <v>２７４</v>
      </c>
      <c r="AC22" s="332"/>
      <c r="AD22" s="332"/>
      <c r="AE22" s="332"/>
      <c r="AF22" s="16" t="s">
        <v>73</v>
      </c>
      <c r="AG22" s="332" t="str">
        <f>IF(入力!W7="","",入力!W7)</f>
        <v>００７７</v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49"/>
      <c r="AU22" s="331" t="s">
        <v>47</v>
      </c>
      <c r="AV22" s="332"/>
      <c r="AW22" s="332"/>
      <c r="AX22" s="17" t="s">
        <v>74</v>
      </c>
      <c r="AY22" s="332" t="str">
        <f>IF(入力!AL7="","",入力!AL7)</f>
        <v>０９０</v>
      </c>
      <c r="AZ22" s="332"/>
      <c r="BA22" s="332"/>
      <c r="BB22" s="332"/>
      <c r="BC22" s="332"/>
      <c r="BD22" s="332"/>
      <c r="BE22" s="332"/>
      <c r="BF22" s="18" t="s">
        <v>75</v>
      </c>
    </row>
    <row r="23" spans="3:58" ht="19.5" customHeight="1">
      <c r="C23" s="363" t="s">
        <v>48</v>
      </c>
      <c r="D23" s="322"/>
      <c r="E23" s="322"/>
      <c r="F23" s="322"/>
      <c r="G23" s="364"/>
      <c r="H23" s="344" t="str">
        <f>IF(入力!C8="","",入力!C8&amp;"　"&amp;入力!E8)</f>
        <v>田中　直樹</v>
      </c>
      <c r="I23" s="345"/>
      <c r="J23" s="345"/>
      <c r="K23" s="345"/>
      <c r="L23" s="345"/>
      <c r="M23" s="345"/>
      <c r="N23" s="345"/>
      <c r="O23" s="345"/>
      <c r="P23" s="345"/>
      <c r="Q23" s="346"/>
      <c r="R23" s="322"/>
      <c r="S23" s="322"/>
      <c r="T23" s="328"/>
      <c r="U23" s="329"/>
      <c r="V23" s="330"/>
      <c r="W23" s="347"/>
      <c r="X23" s="347"/>
      <c r="Y23" s="347"/>
      <c r="Z23" s="340" t="str">
        <f>IF(入力!P8="","",入力!P8)</f>
        <v>船橋市薬円台３－１６－５－５１７</v>
      </c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2"/>
      <c r="AU23" s="322"/>
      <c r="AV23" s="322"/>
      <c r="AW23" s="322"/>
      <c r="AX23" s="354" t="str">
        <f>IF(入力!AK8="","",入力!AK8)</f>
        <v>２４８９</v>
      </c>
      <c r="AY23" s="322"/>
      <c r="AZ23" s="322"/>
      <c r="BA23" s="322"/>
      <c r="BB23" s="19" t="s">
        <v>76</v>
      </c>
      <c r="BC23" s="322" t="str">
        <f>IF(入力!AP8="","",入力!AP8)</f>
        <v>６９３６</v>
      </c>
      <c r="BD23" s="322"/>
      <c r="BE23" s="322"/>
      <c r="BF23" s="353"/>
    </row>
    <row r="24" spans="3:58" ht="12" customHeight="1">
      <c r="C24" s="360" t="s">
        <v>77</v>
      </c>
      <c r="D24" s="361"/>
      <c r="E24" s="361"/>
      <c r="F24" s="361"/>
      <c r="G24" s="362"/>
      <c r="H24" s="365" t="str">
        <f>IF(入力!C9="","",入力!C9&amp;"　"&amp;入力!E9)</f>
        <v>サクマ　テツヤ</v>
      </c>
      <c r="I24" s="332"/>
      <c r="J24" s="332"/>
      <c r="K24" s="332"/>
      <c r="L24" s="332"/>
      <c r="M24" s="332"/>
      <c r="N24" s="332"/>
      <c r="O24" s="332"/>
      <c r="P24" s="332"/>
      <c r="Q24" s="349"/>
      <c r="R24" s="331" t="s">
        <v>45</v>
      </c>
      <c r="S24" s="332"/>
      <c r="T24" s="325">
        <f>IF(入力!AT9="","",入力!AT9)</f>
        <v>42</v>
      </c>
      <c r="U24" s="326"/>
      <c r="V24" s="327"/>
      <c r="W24" s="331" t="s">
        <v>46</v>
      </c>
      <c r="X24" s="331"/>
      <c r="Y24" s="331"/>
      <c r="Z24" s="14" t="s">
        <v>72</v>
      </c>
      <c r="AA24" s="15"/>
      <c r="AB24" s="332" t="str">
        <f>IF(入力!R9="","",入力!R9)</f>
        <v>２７４</v>
      </c>
      <c r="AC24" s="332"/>
      <c r="AD24" s="332"/>
      <c r="AE24" s="332"/>
      <c r="AF24" s="16" t="s">
        <v>73</v>
      </c>
      <c r="AG24" s="332" t="str">
        <f>IF(入力!W9="","",入力!W9)</f>
        <v>０８０５</v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49"/>
      <c r="AU24" s="331" t="s">
        <v>47</v>
      </c>
      <c r="AV24" s="332"/>
      <c r="AW24" s="332"/>
      <c r="AX24" s="17" t="s">
        <v>74</v>
      </c>
      <c r="AY24" s="332" t="str">
        <f>IF(入力!AL9="","",入力!AL9)</f>
        <v>０９０</v>
      </c>
      <c r="AZ24" s="332"/>
      <c r="BA24" s="332"/>
      <c r="BB24" s="332"/>
      <c r="BC24" s="332"/>
      <c r="BD24" s="332"/>
      <c r="BE24" s="332"/>
      <c r="BF24" s="18" t="s">
        <v>75</v>
      </c>
    </row>
    <row r="25" spans="3:58" ht="19.5" customHeight="1">
      <c r="C25" s="363" t="s">
        <v>78</v>
      </c>
      <c r="D25" s="322"/>
      <c r="E25" s="322"/>
      <c r="F25" s="322"/>
      <c r="G25" s="364"/>
      <c r="H25" s="344" t="str">
        <f>IF(入力!C10="","",入力!C10&amp;"　"&amp;入力!E10)</f>
        <v>佐久間　徹也</v>
      </c>
      <c r="I25" s="345"/>
      <c r="J25" s="345"/>
      <c r="K25" s="345"/>
      <c r="L25" s="345"/>
      <c r="M25" s="345"/>
      <c r="N25" s="345"/>
      <c r="O25" s="345"/>
      <c r="P25" s="345"/>
      <c r="Q25" s="346"/>
      <c r="R25" s="322"/>
      <c r="S25" s="322"/>
      <c r="T25" s="328"/>
      <c r="U25" s="329"/>
      <c r="V25" s="330"/>
      <c r="W25" s="347"/>
      <c r="X25" s="347"/>
      <c r="Y25" s="347"/>
      <c r="Z25" s="340" t="str">
        <f>IF(入力!P10="","",入力!P10)</f>
        <v>船橋市二和東２－１７－１５</v>
      </c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2"/>
      <c r="AU25" s="322"/>
      <c r="AV25" s="322"/>
      <c r="AW25" s="322"/>
      <c r="AX25" s="354" t="str">
        <f>IF(入力!AK10="","",入力!AK10)</f>
        <v>７１９６</v>
      </c>
      <c r="AY25" s="322"/>
      <c r="AZ25" s="322"/>
      <c r="BA25" s="322"/>
      <c r="BB25" s="19" t="s">
        <v>76</v>
      </c>
      <c r="BC25" s="322" t="str">
        <f>IF(入力!AP10="","",入力!AP10)</f>
        <v>３７３６</v>
      </c>
      <c r="BD25" s="322"/>
      <c r="BE25" s="322"/>
      <c r="BF25" s="353"/>
    </row>
    <row r="26" spans="3:58" ht="12" customHeight="1">
      <c r="C26" s="360" t="s">
        <v>71</v>
      </c>
      <c r="D26" s="361"/>
      <c r="E26" s="361"/>
      <c r="F26" s="361"/>
      <c r="G26" s="362"/>
      <c r="H26" s="365" t="str">
        <f>IF(入力!C11="","",入力!C11&amp;"　"&amp;入力!E11)</f>
        <v>キムラ　トシマサ</v>
      </c>
      <c r="I26" s="332"/>
      <c r="J26" s="332"/>
      <c r="K26" s="332"/>
      <c r="L26" s="332"/>
      <c r="M26" s="332"/>
      <c r="N26" s="332"/>
      <c r="O26" s="332"/>
      <c r="P26" s="332"/>
      <c r="Q26" s="349"/>
      <c r="R26" s="331" t="s">
        <v>45</v>
      </c>
      <c r="S26" s="332"/>
      <c r="T26" s="325">
        <f>IF(入力!AT11="","",入力!AT11)</f>
        <v>50</v>
      </c>
      <c r="U26" s="326"/>
      <c r="V26" s="327"/>
      <c r="W26" s="331" t="s">
        <v>46</v>
      </c>
      <c r="X26" s="331"/>
      <c r="Y26" s="331"/>
      <c r="Z26" s="14" t="s">
        <v>72</v>
      </c>
      <c r="AA26" s="15"/>
      <c r="AB26" s="332" t="str">
        <f>IF(入力!R11="","",入力!R11)</f>
        <v>２７４</v>
      </c>
      <c r="AC26" s="332"/>
      <c r="AD26" s="332"/>
      <c r="AE26" s="332"/>
      <c r="AF26" s="16" t="s">
        <v>73</v>
      </c>
      <c r="AG26" s="332" t="str">
        <f>IF(入力!W11="","",入力!W11)</f>
        <v>００６７</v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49"/>
      <c r="AU26" s="331" t="s">
        <v>47</v>
      </c>
      <c r="AV26" s="332"/>
      <c r="AW26" s="332"/>
      <c r="AX26" s="17" t="s">
        <v>74</v>
      </c>
      <c r="AY26" s="332" t="str">
        <f>IF(入力!AL11="","",入力!AL11)</f>
        <v>０９０</v>
      </c>
      <c r="AZ26" s="332"/>
      <c r="BA26" s="332"/>
      <c r="BB26" s="332"/>
      <c r="BC26" s="332"/>
      <c r="BD26" s="332"/>
      <c r="BE26" s="332"/>
      <c r="BF26" s="18" t="s">
        <v>75</v>
      </c>
    </row>
    <row r="27" spans="3:58" ht="19.5" customHeight="1">
      <c r="C27" s="363" t="s">
        <v>79</v>
      </c>
      <c r="D27" s="322"/>
      <c r="E27" s="322"/>
      <c r="F27" s="322"/>
      <c r="G27" s="364"/>
      <c r="H27" s="344" t="str">
        <f>IF(入力!C12="","",入力!C12&amp;"　"&amp;入力!E12)</f>
        <v>木村　利昌</v>
      </c>
      <c r="I27" s="345"/>
      <c r="J27" s="345"/>
      <c r="K27" s="345"/>
      <c r="L27" s="345"/>
      <c r="M27" s="345"/>
      <c r="N27" s="345"/>
      <c r="O27" s="345"/>
      <c r="P27" s="345"/>
      <c r="Q27" s="346"/>
      <c r="R27" s="322"/>
      <c r="S27" s="322"/>
      <c r="T27" s="328"/>
      <c r="U27" s="329"/>
      <c r="V27" s="330"/>
      <c r="W27" s="347"/>
      <c r="X27" s="347"/>
      <c r="Y27" s="347"/>
      <c r="Z27" s="340" t="str">
        <f>IF(入力!P12="","",入力!P12)</f>
        <v>船橋市大穴南３－７－２０</v>
      </c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2"/>
      <c r="AU27" s="322"/>
      <c r="AV27" s="322"/>
      <c r="AW27" s="322"/>
      <c r="AX27" s="354" t="str">
        <f>IF(入力!AK12="","",入力!AK12)</f>
        <v>３４２０</v>
      </c>
      <c r="AY27" s="322"/>
      <c r="AZ27" s="322"/>
      <c r="BA27" s="322"/>
      <c r="BB27" s="19" t="s">
        <v>76</v>
      </c>
      <c r="BC27" s="322" t="str">
        <f>IF(入力!AP12="","",入力!AP12)</f>
        <v>０８３０</v>
      </c>
      <c r="BD27" s="322"/>
      <c r="BE27" s="322"/>
      <c r="BF27" s="353"/>
    </row>
    <row r="28" spans="3:58" ht="12" customHeight="1">
      <c r="C28" s="360" t="s">
        <v>71</v>
      </c>
      <c r="D28" s="361"/>
      <c r="E28" s="361"/>
      <c r="F28" s="361"/>
      <c r="G28" s="362"/>
      <c r="H28" s="365" t="str">
        <f>IF(入力!C15="","",入力!C15&amp;"　"&amp;入力!E15)</f>
        <v>キムラ　トシマサ</v>
      </c>
      <c r="I28" s="332"/>
      <c r="J28" s="332"/>
      <c r="K28" s="332"/>
      <c r="L28" s="332"/>
      <c r="M28" s="332"/>
      <c r="N28" s="332"/>
      <c r="O28" s="332"/>
      <c r="P28" s="332"/>
      <c r="Q28" s="349"/>
      <c r="R28" s="331" t="s">
        <v>45</v>
      </c>
      <c r="S28" s="332"/>
      <c r="T28" s="325">
        <f>IF(入力!AT15="","",入力!AT15)</f>
        <v>50</v>
      </c>
      <c r="U28" s="326"/>
      <c r="V28" s="327"/>
      <c r="W28" s="331" t="s">
        <v>46</v>
      </c>
      <c r="X28" s="331"/>
      <c r="Y28" s="331"/>
      <c r="Z28" s="14" t="s">
        <v>72</v>
      </c>
      <c r="AA28" s="15"/>
      <c r="AB28" s="332" t="str">
        <f>IF(入力!R15="","",入力!R15)</f>
        <v>２７４</v>
      </c>
      <c r="AC28" s="332"/>
      <c r="AD28" s="332"/>
      <c r="AE28" s="332"/>
      <c r="AF28" s="16" t="s">
        <v>73</v>
      </c>
      <c r="AG28" s="332" t="str">
        <f>IF(入力!W15="","",入力!W15)</f>
        <v>００６７</v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49"/>
      <c r="AU28" s="331" t="s">
        <v>47</v>
      </c>
      <c r="AV28" s="332"/>
      <c r="AW28" s="332"/>
      <c r="AX28" s="17" t="s">
        <v>74</v>
      </c>
      <c r="AY28" s="332" t="str">
        <f>IF(入力!AL15="","",入力!AL15)</f>
        <v>０９０</v>
      </c>
      <c r="AZ28" s="332"/>
      <c r="BA28" s="332"/>
      <c r="BB28" s="332"/>
      <c r="BC28" s="332"/>
      <c r="BD28" s="332"/>
      <c r="BE28" s="332"/>
      <c r="BF28" s="18" t="s">
        <v>75</v>
      </c>
    </row>
    <row r="29" spans="3:58" ht="19.5" customHeight="1" thickBot="1">
      <c r="C29" s="358" t="s">
        <v>49</v>
      </c>
      <c r="D29" s="334"/>
      <c r="E29" s="334"/>
      <c r="F29" s="334"/>
      <c r="G29" s="359"/>
      <c r="H29" s="355" t="str">
        <f>IF(入力!C16="","",入力!C16&amp;"　"&amp;入力!E16)</f>
        <v>木村　利昌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4"/>
      <c r="S29" s="334"/>
      <c r="T29" s="350"/>
      <c r="U29" s="351"/>
      <c r="V29" s="352"/>
      <c r="W29" s="348"/>
      <c r="X29" s="348"/>
      <c r="Y29" s="348"/>
      <c r="Z29" s="335" t="str">
        <f>IF(入力!P16="","",入力!P16)</f>
        <v>船橋市大穴南３－７－２０</v>
      </c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6"/>
      <c r="AP29" s="336"/>
      <c r="AQ29" s="336"/>
      <c r="AR29" s="336"/>
      <c r="AS29" s="336"/>
      <c r="AT29" s="337"/>
      <c r="AU29" s="334"/>
      <c r="AV29" s="334"/>
      <c r="AW29" s="334"/>
      <c r="AX29" s="338" t="str">
        <f>IF(入力!AK16="","",入力!AK16)</f>
        <v>３４２０</v>
      </c>
      <c r="AY29" s="334"/>
      <c r="AZ29" s="334"/>
      <c r="BA29" s="334"/>
      <c r="BB29" s="73" t="s">
        <v>76</v>
      </c>
      <c r="BC29" s="334" t="str">
        <f>IF(入力!AP16="","",入力!AP16)</f>
        <v>０８３０</v>
      </c>
      <c r="BD29" s="334"/>
      <c r="BE29" s="334"/>
      <c r="BF29" s="33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33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ツナ　ケイン
綱　慧音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高根東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513590627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150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コクブン　タスク
國分　讃玖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坪井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513994001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155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ミヤザキ　シュウヤ
宮崎　修弥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5</v>
      </c>
      <c r="R38" s="295"/>
      <c r="S38" s="296"/>
      <c r="T38" s="300" t="str">
        <f>IF(入力!I29="","",入力!I29)</f>
        <v>大穴北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513590654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145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サイトウ　ライヤ
齋藤　徠弥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5</v>
      </c>
      <c r="R40" s="295"/>
      <c r="S40" s="296"/>
      <c r="T40" s="300" t="str">
        <f>IF(入力!I31="","",入力!I31)</f>
        <v>大穴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514252233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145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タナカ　シュント
田中　駿和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5</v>
      </c>
      <c r="R42" s="295"/>
      <c r="S42" s="296"/>
      <c r="T42" s="300" t="str">
        <f>IF(入力!I33="","",入力!I33)</f>
        <v>坪井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516900416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150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カワナカ　ハク
川中　葉琥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5</v>
      </c>
      <c r="R44" s="295"/>
      <c r="S44" s="296"/>
      <c r="T44" s="300" t="str">
        <f>IF(入力!I35="","",入力!I35)</f>
        <v>薬円台南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516916413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152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カドタ　イツキ
門田　一希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4</v>
      </c>
      <c r="R46" s="295"/>
      <c r="S46" s="296"/>
      <c r="T46" s="300" t="str">
        <f>IF(入力!I37="","",入力!I37)</f>
        <v>昭和学院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514570772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140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シマ　リュウタロウ
島　龍太郎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4</v>
      </c>
      <c r="R48" s="295"/>
      <c r="S48" s="296"/>
      <c r="T48" s="300" t="str">
        <f>IF(入力!I39="","",入力!I39)</f>
        <v>大穴北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516900428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140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トガワ　レン
樋川　澪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2</v>
      </c>
      <c r="R50" s="295"/>
      <c r="S50" s="296"/>
      <c r="T50" s="300" t="str">
        <f>IF(入力!I41="","",入力!I41)</f>
        <v>大穴北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516652176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125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 t="str">
        <f>IF(入力!B43="","",入力!B43)</f>
        <v/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4" t="s">
        <v>0</v>
      </c>
      <c r="B2" s="264"/>
      <c r="C2" s="275" t="str">
        <f>IF(入力!C3="","",入力!C3)</f>
        <v>大穴ＪＳＣバレーボールクラブ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435174843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田中　直樹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511049313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364202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19</v>
      </c>
      <c r="B9" s="264"/>
      <c r="C9" s="265" t="str">
        <f>IF(入力!C10="","",入力!C10&amp;"　"&amp;入力!E10)</f>
        <v>佐久間　徹也</v>
      </c>
      <c r="D9" s="266"/>
      <c r="E9" s="266"/>
      <c r="F9" s="266"/>
      <c r="G9" s="272">
        <f>IF(入力!G9="","",入力!G9)</f>
        <v>513270097</v>
      </c>
      <c r="H9" s="272"/>
      <c r="I9" s="272"/>
      <c r="J9" s="272">
        <f>IF(入力!J9="","",入力!J9)</f>
        <v>291135</v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20</v>
      </c>
      <c r="B11" s="264"/>
      <c r="C11" s="265" t="str">
        <f>IF(入力!C12="","",入力!C12&amp;"　"&amp;入力!E12)</f>
        <v>木村　利昌</v>
      </c>
      <c r="D11" s="266"/>
      <c r="E11" s="266"/>
      <c r="F11" s="266"/>
      <c r="G11" s="272">
        <f>IF(入力!G11="","",入力!G11)</f>
        <v>506010548</v>
      </c>
      <c r="H11" s="272"/>
      <c r="I11" s="272"/>
      <c r="J11" s="272">
        <f>IF(入力!J11="","",入力!J11)</f>
        <v>16955</v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大坊　淳一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木村　利昌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" customHeight="1">
      <c r="A17" s="264" t="s">
        <v>6</v>
      </c>
      <c r="B17" s="264"/>
      <c r="C17" s="275" t="str">
        <f>IF(入力!C17="","",入力!C17&amp;"　"&amp;入力!E17)</f>
        <v>船橋市大穴南３－７－２０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０９０-３４２０-０８３０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90－3420－830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綱　慧音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高根東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513590627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國分　讃玖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坪井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513994001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宮崎　修弥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大穴北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513590654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齋藤　徠弥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大穴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514252233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田中　駿和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坪井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516900416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川中　葉琥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薬円台南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516916413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門田　一希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昭和学院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514570772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島　龍太郎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大穴北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516900428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樋川　澪</v>
      </c>
      <c r="D41" s="266"/>
      <c r="E41" s="266"/>
      <c r="F41" s="266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大穴北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516652176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4" t="s">
        <v>0</v>
      </c>
      <c r="B2" s="264"/>
      <c r="C2" s="275" t="str">
        <f>IF(入力!C3="","",入力!C3)</f>
        <v>大穴ＪＳＣバレーボールクラブ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435174843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田中　直樹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511049313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364202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19</v>
      </c>
      <c r="B9" s="264"/>
      <c r="C9" s="265" t="str">
        <f>IF(入力!C10="","",入力!C10&amp;"　"&amp;入力!E10)</f>
        <v>佐久間　徹也</v>
      </c>
      <c r="D9" s="266"/>
      <c r="E9" s="266"/>
      <c r="F9" s="266"/>
      <c r="G9" s="272">
        <f>IF(入力!G9="","",入力!G9)</f>
        <v>513270097</v>
      </c>
      <c r="H9" s="272"/>
      <c r="I9" s="272"/>
      <c r="J9" s="272">
        <f>IF(入力!J9="","",入力!J9)</f>
        <v>291135</v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20</v>
      </c>
      <c r="B11" s="264"/>
      <c r="C11" s="265" t="str">
        <f>IF(入力!C12="","",入力!C12&amp;"　"&amp;入力!E12)</f>
        <v>木村　利昌</v>
      </c>
      <c r="D11" s="266"/>
      <c r="E11" s="266"/>
      <c r="F11" s="266"/>
      <c r="G11" s="272">
        <f>IF(入力!G11="","",入力!G11)</f>
        <v>506010548</v>
      </c>
      <c r="H11" s="272"/>
      <c r="I11" s="272"/>
      <c r="J11" s="272">
        <f>IF(入力!J11="","",入力!J11)</f>
        <v>16955</v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大坊　淳一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木村　利昌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" customHeight="1">
      <c r="A17" s="264" t="s">
        <v>6</v>
      </c>
      <c r="B17" s="264"/>
      <c r="C17" s="275" t="str">
        <f>IF(入力!C17="","",入力!C17&amp;"　"&amp;入力!E17)</f>
        <v>船橋市大穴南３－７－２０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０９０-３４２０-０８３０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90－3420－830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綱　慧音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高根東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513590627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國分　讃玖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坪井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513994001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宮崎　修弥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大穴北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513590654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齋藤　徠弥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大穴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514252233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田中　駿和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坪井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516900416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川中　葉琥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薬円台南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516916413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門田　一希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昭和学院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514570772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島　龍太郎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大穴北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516900428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樋川　澪</v>
      </c>
      <c r="D41" s="266"/>
      <c r="E41" s="266"/>
      <c r="F41" s="266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大穴北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516652176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9</v>
      </c>
      <c r="J5" s="444" t="str">
        <f>IF(入力!A55="","",入力!A55)</f>
        <v>最大の武器はサーブと元気！ベスト４を目標に強豪チームに挑んでいきます。綱はチームの大黒柱・國分は意表をつくトスワーク・宮崎は大穴の元気印・齋藤はサーブに定評・田中はブロック・川中はレフトからの強打・門田・島・樋川も出場機会を伺っている。必勝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大穴ＪＳＣバレーボールクラブ</v>
      </c>
      <c r="C7" s="33" t="str">
        <f>IF(入力!C2="","",入力!C2)</f>
        <v>オオアナ　ジェイ　エス　シー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高根公団</v>
      </c>
      <c r="T7" s="33"/>
      <c r="U7" s="33">
        <f>IF(入力!C4="","",入力!C4)</f>
        <v>435174843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直樹</v>
      </c>
      <c r="E16" s="33" t="str">
        <f>IF(入力!C7="","",入力!C7)</f>
        <v>タナカ</v>
      </c>
      <c r="F16" s="33" t="str">
        <f>IF(入力!E7="","",入力!E7)</f>
        <v>ナオキ</v>
      </c>
      <c r="G16" s="33">
        <f>IF(入力!G7="","",入力!G7)</f>
        <v>511049313</v>
      </c>
      <c r="H16" s="33" t="str">
        <f>IF(入力!J7="","",入力!J7)</f>
        <v/>
      </c>
      <c r="I16" s="33">
        <f>IF(入力!M7="","",入力!M7)</f>
        <v>364202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００７７</v>
      </c>
      <c r="T16" s="33" t="str">
        <f>IF(入力!P8="","",入力!P8)</f>
        <v>船橋市薬円台３－１６－５－５１７</v>
      </c>
      <c r="U16" s="33" t="str">
        <f>IF(入力!AL7="","",入力!AL7)</f>
        <v>０９０</v>
      </c>
      <c r="V16" s="33" t="str">
        <f>IF(入力!AK8="","",入力!AK8)</f>
        <v>２４８９</v>
      </c>
      <c r="W16" s="33" t="str">
        <f>IF(入力!AP8="","",入力!AP8)</f>
        <v>６９３６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佐久間</v>
      </c>
      <c r="D17" s="33" t="str">
        <f>IF(入力!E10="","",入力!E10)</f>
        <v>徹也</v>
      </c>
      <c r="E17" s="33" t="str">
        <f>IF(入力!C9="","",入力!C9)</f>
        <v>サクマ</v>
      </c>
      <c r="F17" s="33" t="str">
        <f>IF(入力!E9="","",入力!E9)</f>
        <v>テツヤ</v>
      </c>
      <c r="G17" s="33">
        <f>IF(入力!G9="","",入力!G9)</f>
        <v>513270097</v>
      </c>
      <c r="H17" s="33">
        <f>IF(入力!J9="","",入力!J9)</f>
        <v>291135</v>
      </c>
      <c r="I17" s="33" t="str">
        <f>IF(入力!M9="","",入力!M9)</f>
        <v/>
      </c>
      <c r="J17" s="33"/>
      <c r="K17" s="33"/>
      <c r="L17" s="33">
        <f>IF(入力!AT9="","",入力!AT9)</f>
        <v>42</v>
      </c>
      <c r="M17" s="33"/>
      <c r="N17" s="33"/>
      <c r="O17" s="33"/>
      <c r="P17" s="33"/>
      <c r="Q17" s="33"/>
      <c r="R17" s="33" t="str">
        <f>IF(入力!R9="","",入力!R9)</f>
        <v>２７４</v>
      </c>
      <c r="S17" s="33" t="str">
        <f>IF(入力!W9="","",入力!W9)</f>
        <v>０８０５</v>
      </c>
      <c r="T17" s="33" t="str">
        <f>IF(入力!P10="","",入力!P10)</f>
        <v>船橋市二和東２－１７－１５</v>
      </c>
      <c r="U17" s="33" t="str">
        <f>IF(入力!AL9="","",入力!AL9)</f>
        <v>０９０</v>
      </c>
      <c r="V17" s="33" t="str">
        <f>IF(入力!AK10="","",入力!AK10)</f>
        <v>７１９６</v>
      </c>
      <c r="W17" s="33" t="str">
        <f>IF(入力!AP10="","",入力!AP10)</f>
        <v>３７３６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木村</v>
      </c>
      <c r="D20" s="33" t="str">
        <f>IF(入力!E12="","",入力!E12)</f>
        <v>利昌</v>
      </c>
      <c r="E20" s="33" t="str">
        <f>IF(入力!C11="","",入力!C11)</f>
        <v>キムラ</v>
      </c>
      <c r="F20" s="33" t="str">
        <f>IF(入力!E11="","",入力!E11)</f>
        <v>トシマサ</v>
      </c>
      <c r="G20" s="33">
        <f>IF(入力!G11="","",入力!G11)</f>
        <v>506010548</v>
      </c>
      <c r="H20" s="33">
        <f>IF(入力!J11="","",入力!J11)</f>
        <v>16955</v>
      </c>
      <c r="I20" s="33" t="str">
        <f>IF(入力!M11="","",入力!M11)</f>
        <v/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>２７４</v>
      </c>
      <c r="S20" s="33" t="str">
        <f>IF(入力!W11="","",入力!W11)</f>
        <v>００６７</v>
      </c>
      <c r="T20" s="33" t="str">
        <f>IF(入力!P12="","",入力!P12)</f>
        <v>船橋市大穴南３－７－２０</v>
      </c>
      <c r="U20" s="33" t="str">
        <f>IF(入力!AL11="","",入力!AL11)</f>
        <v>０９０</v>
      </c>
      <c r="V20" s="33" t="str">
        <f>IF(入力!AK12="","",入力!AK12)</f>
        <v>３４２０</v>
      </c>
      <c r="W20" s="33" t="str">
        <f>IF(入力!AP12="","",入力!AP12)</f>
        <v>０８３０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木村</v>
      </c>
      <c r="D22" s="33" t="str">
        <f>IF(入力!E16="","",入力!E16)</f>
        <v>利昌</v>
      </c>
      <c r="E22" s="33" t="str">
        <f>IF(入力!C15="","",入力!C15)</f>
        <v>キムラ</v>
      </c>
      <c r="F22" s="33" t="str">
        <f>IF(入力!E15="","",入力!E15)</f>
        <v>トシマサ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>
        <f>IF(入力!C21="","",入力!C21)</f>
        <v>90</v>
      </c>
      <c r="O22" s="33">
        <f>IF(入力!E21="","",入力!E21)</f>
        <v>3420</v>
      </c>
      <c r="P22" s="33">
        <f>IF(入力!G21="","",入力!G21)</f>
        <v>830</v>
      </c>
      <c r="Q22" s="33"/>
      <c r="R22" s="33" t="str">
        <f>IF(入力!R15="","",入力!R15)</f>
        <v>２７４</v>
      </c>
      <c r="S22" s="33" t="str">
        <f>IF(入力!W15="","",入力!W15)</f>
        <v>００６７</v>
      </c>
      <c r="T22" s="33" t="str">
        <f>IF(入力!P16="","",入力!P16)</f>
        <v>船橋市大穴南３－７－２０</v>
      </c>
      <c r="U22" s="33" t="str">
        <f>IF(入力!AL15="","",入力!AL15)</f>
        <v>０９０</v>
      </c>
      <c r="V22" s="33" t="str">
        <f>IF(入力!AK16="","",入力!AK16)</f>
        <v>３４２０</v>
      </c>
      <c r="W22" s="33" t="str">
        <f>IF(入力!AP16="","",入力!AP16)</f>
        <v>０８３０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大坊</v>
      </c>
      <c r="D23" s="33" t="str">
        <f>IF(入力!$E$14="","",入力!$E$14)</f>
        <v>淳一</v>
      </c>
      <c r="E23" s="33" t="str">
        <f>IF(入力!$C$13="","",入力!$C$13)</f>
        <v>ダイボウ</v>
      </c>
      <c r="F23" s="33" t="str">
        <f>IF(入力!$E$13="","",入力!$E$13)</f>
        <v>ジュンイチ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綱</v>
      </c>
      <c r="D24" s="75" t="str">
        <f>VLOOKUP($B$51,$A$53:$F$352,4)</f>
        <v>慧音</v>
      </c>
      <c r="E24" s="75" t="str">
        <f>VLOOKUP($B$51,$A$53:$F$352,5)</f>
        <v>ツナ</v>
      </c>
      <c r="F24" s="75" t="str">
        <f>VLOOKUP($B$51,$A$53:$F$352,6)</f>
        <v>ケイン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綱</v>
      </c>
      <c r="D53" s="33" t="str">
        <f>IF(入力!E26="","",入力!E26)</f>
        <v>慧音</v>
      </c>
      <c r="E53" s="33" t="str">
        <f>IF(入力!C25="","",入力!C25)</f>
        <v>ツナ</v>
      </c>
      <c r="F53" s="33" t="str">
        <f>IF(入力!E25="","",入力!E25)</f>
        <v>ケイン</v>
      </c>
      <c r="G53" s="33">
        <f>IF(入力!M25="","",入力!M25)</f>
        <v>513590627</v>
      </c>
      <c r="H53" s="33" t="str">
        <f>IF(入力!I25="","",入力!I25)</f>
        <v>高根東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國分</v>
      </c>
      <c r="D54" s="33" t="str">
        <f>IF(入力!E28="","",入力!E28)</f>
        <v>讃玖</v>
      </c>
      <c r="E54" s="33" t="str">
        <f>IF(入力!C27="","",入力!C27)</f>
        <v>コクブン</v>
      </c>
      <c r="F54" s="33" t="str">
        <f>IF(入力!E27="","",入力!E27)</f>
        <v>タスク</v>
      </c>
      <c r="G54" s="33">
        <f>IF(入力!M27="","",入力!M27)</f>
        <v>513994001</v>
      </c>
      <c r="H54" s="33" t="str">
        <f>IF(入力!I27="","",入力!I27)</f>
        <v>坪井</v>
      </c>
      <c r="I54" s="33">
        <f>IF(入力!G27="","",入力!G27)</f>
        <v>6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宮崎</v>
      </c>
      <c r="D55" s="33" t="str">
        <f>IF(入力!E30="","",入力!E30)</f>
        <v>修弥</v>
      </c>
      <c r="E55" s="33" t="str">
        <f>IF(入力!C29="","",入力!C29)</f>
        <v>ミヤザキ</v>
      </c>
      <c r="F55" s="33" t="str">
        <f>IF(入力!E29="","",入力!E29)</f>
        <v>シュウヤ</v>
      </c>
      <c r="G55" s="33">
        <f>IF(入力!M29="","",入力!M29)</f>
        <v>513590654</v>
      </c>
      <c r="H55" s="33" t="str">
        <f>IF(入力!I29="","",入力!I29)</f>
        <v>大穴北</v>
      </c>
      <c r="I55" s="33">
        <f>IF(入力!G29="","",入力!G29)</f>
        <v>5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齋藤</v>
      </c>
      <c r="D56" s="33" t="str">
        <f>IF(入力!E32="","",入力!E32)</f>
        <v>徠弥</v>
      </c>
      <c r="E56" s="33" t="str">
        <f>IF(入力!C31="","",入力!C31)</f>
        <v>サイトウ</v>
      </c>
      <c r="F56" s="33" t="str">
        <f>IF(入力!E31="","",入力!E31)</f>
        <v>ライヤ</v>
      </c>
      <c r="G56" s="33">
        <f>IF(入力!M31="","",入力!M31)</f>
        <v>514252233</v>
      </c>
      <c r="H56" s="33" t="str">
        <f>IF(入力!I31="","",入力!I31)</f>
        <v>大穴</v>
      </c>
      <c r="I56" s="33">
        <f>IF(入力!G31="","",入力!G31)</f>
        <v>5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田中</v>
      </c>
      <c r="D57" s="33" t="str">
        <f>IF(入力!E34="","",入力!E34)</f>
        <v>駿和</v>
      </c>
      <c r="E57" s="33" t="str">
        <f>IF(入力!C33="","",入力!C33)</f>
        <v>タナカ</v>
      </c>
      <c r="F57" s="33" t="str">
        <f>IF(入力!E33="","",入力!E33)</f>
        <v>シュント</v>
      </c>
      <c r="G57" s="33">
        <f>IF(入力!M33="","",入力!M33)</f>
        <v>516900416</v>
      </c>
      <c r="H57" s="33" t="str">
        <f>IF(入力!I33="","",入力!I33)</f>
        <v>坪井</v>
      </c>
      <c r="I57" s="33">
        <f>IF(入力!G33="","",入力!G33)</f>
        <v>5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川中</v>
      </c>
      <c r="D58" s="33" t="str">
        <f>IF(入力!E36="","",入力!E36)</f>
        <v>葉琥</v>
      </c>
      <c r="E58" s="33" t="str">
        <f>IF(入力!C35="","",入力!C35)</f>
        <v>カワナカ</v>
      </c>
      <c r="F58" s="33" t="str">
        <f>IF(入力!E35="","",入力!E35)</f>
        <v>ハク</v>
      </c>
      <c r="G58" s="33">
        <f>IF(入力!M35="","",入力!M35)</f>
        <v>516916413</v>
      </c>
      <c r="H58" s="33" t="str">
        <f>IF(入力!I35="","",入力!I35)</f>
        <v>薬円台南</v>
      </c>
      <c r="I58" s="33">
        <f>IF(入力!G35="","",入力!G35)</f>
        <v>5</v>
      </c>
      <c r="J58" s="33">
        <f>IF(入力!P35="","",入力!P35)</f>
        <v>152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門田</v>
      </c>
      <c r="D59" s="33" t="str">
        <f>IF(入力!E38="","",入力!E38)</f>
        <v>一希</v>
      </c>
      <c r="E59" s="33" t="str">
        <f>IF(入力!C37="","",入力!C37)</f>
        <v>カドタ</v>
      </c>
      <c r="F59" s="33" t="str">
        <f>IF(入力!E37="","",入力!E37)</f>
        <v>イツキ</v>
      </c>
      <c r="G59" s="33">
        <f>IF(入力!M37="","",入力!M37)</f>
        <v>514570772</v>
      </c>
      <c r="H59" s="33" t="str">
        <f>IF(入力!I37="","",入力!I37)</f>
        <v>昭和学院</v>
      </c>
      <c r="I59" s="33">
        <f>IF(入力!G37="","",入力!G37)</f>
        <v>4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島</v>
      </c>
      <c r="D60" s="33" t="str">
        <f>IF(入力!E40="","",入力!E40)</f>
        <v>龍太郎</v>
      </c>
      <c r="E60" s="33" t="str">
        <f>IF(入力!C39="","",入力!C39)</f>
        <v>シマ</v>
      </c>
      <c r="F60" s="33" t="str">
        <f>IF(入力!E39="","",入力!E39)</f>
        <v>リュウタロウ</v>
      </c>
      <c r="G60" s="33">
        <f>IF(入力!M39="","",入力!M39)</f>
        <v>516900428</v>
      </c>
      <c r="H60" s="33" t="str">
        <f>IF(入力!I39="","",入力!I39)</f>
        <v>大穴北</v>
      </c>
      <c r="I60" s="33">
        <f>IF(入力!G39="","",入力!G39)</f>
        <v>4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樋川</v>
      </c>
      <c r="D61" s="33" t="str">
        <f>IF(入力!E42="","",入力!E42)</f>
        <v>澪</v>
      </c>
      <c r="E61" s="33" t="str">
        <f>IF(入力!C41="","",入力!C41)</f>
        <v>トガワ</v>
      </c>
      <c r="F61" s="33" t="str">
        <f>IF(入力!E41="","",入力!E41)</f>
        <v>レン</v>
      </c>
      <c r="G61" s="33">
        <f>IF(入力!M41="","",入力!M41)</f>
        <v>516652176</v>
      </c>
      <c r="H61" s="33" t="str">
        <f>IF(入力!I41="","",入力!I41)</f>
        <v>大穴北</v>
      </c>
      <c r="I61" s="33">
        <f>IF(入力!G41="","",入力!G41)</f>
        <v>2</v>
      </c>
      <c r="J61" s="33">
        <f>IF(入力!P41="","",入力!P41)</f>
        <v>125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2018-05-16T03:23:07Z</dcterms:modified>
</cp:coreProperties>
</file>