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9AAA3033-3365-4B85-9AD2-95DC548EFB8D}" xr6:coauthVersionLast="36" xr6:coauthVersionMax="36" xr10:uidLastSave="{00000000-0000-0000-0000-000000000000}"/>
  <workbookProtection lockStructure="1"/>
  <bookViews>
    <workbookView xWindow="0" yWindow="0" windowWidth="18870" windowHeight="981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<sst xmlns="http://schemas.openxmlformats.org/spreadsheetml/2006/main" count="406" uniqueCount="274">
  <si>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</si>
  <si>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</si>
  <si>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</si>
  <si>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</si>
  <si>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</si>
  <si>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</si>
  <si>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</si>
  <si>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</si>
  <si>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</si>
  <si>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</si>
  <si>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</si>
  <si>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</si>
  <si>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</si>
  <si>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</si>
  <si>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</si>
  <si>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</si>
  <si>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</si>
  <si>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</si>
  <si>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</si>
  <si>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</si>
  <si>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</si>
  <si>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</si>
  <si>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</si>
  <si>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</si>
  <si>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</si>
  <si>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</si>
  <si>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</si>
  <si>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</si>
  <si>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</si>
  <si>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</si>
  <si>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</si>
  <si>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</si>
  <si>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</si>
  <si>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</si>
  <si>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</si>
  <si>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</si>
  <si>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</si>
  <si>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</si>
  <si>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</si>
  <si>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</si>
  <si>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</si>
  <si>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</si>
  <si>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</si>
  <si>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</si>
  <si>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</si>
  <si>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</si>
  <si>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</si>
  <si>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</si>
  <si>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</si>
  <si>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</si>
  <si>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</si>
  <si>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</si>
  <si>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</si>
  <si>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</si>
  <si>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</si>
  <si>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</si>
  <si>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</si>
  <si>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</si>
  <si>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</si>
  <si>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</si>
  <si>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</si>
  <si>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</si>
  <si>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</si>
  <si>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</si>
  <si>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</si>
  <si>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</si>
  <si>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</si>
  <si>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</si>
  <si>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</si>
  <si>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</si>
  <si>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</si>
  <si>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</si>
  <si>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</si>
  <si>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</si>
  <si>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</si>
  <si>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</si>
  <si>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</si>
  <si>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</si>
  <si>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</si>
  <si>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</si>
  <si>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</si>
  <si>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</si>
  <si>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</si>
  <si>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</si>
  <si>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</si>
  <si>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</si>
  <si>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</si>
  <si>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</si>
  <si>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</si>
  <si>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</si>
  <si>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</si>
  <si>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</si>
  <si>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</si>
  <si>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</si>
  <si>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</si>
  <si>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</si>
  <si>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</si>
  <si>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</si>
  <si>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</si>
  <si>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</si>
  <si>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</si>
  <si>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</si>
  <si>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</si>
  <si>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</si>
  <si>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</si>
  <si>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</si>
  <si>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</si>
  <si>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</si>
  <si>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</si>
  <si>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</si>
  <si>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</si>
  <si>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</si>
  <si>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</si>
  <si>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</si>
  <si>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</si>
  <si>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</si>
  <si>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</si>
  <si>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</si>
  <si>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</si>
  <si>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</si>
  <si>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</si>
  <si>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</si>
  <si>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</si>
  <si>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</si>
  <si>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</si>
  <si>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</si>
  <si>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</si>
  <si>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</si>
  <si>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</si>
  <si>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</si>
  <si>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</si>
  <si>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</si>
  <si>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</si>
  <si>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</si>
  <si>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</si>
  <si>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</si>
  <si>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</si>
  <si>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</si>
  <si>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</si>
  <si>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</si>
  <si>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</si>
  <si>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</si>
  <si>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</si>
  <si>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</si>
  <si>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</si>
  <si>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</si>
  <si>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</si>
  <si>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</si>
  <si>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</si>
  <si>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</si>
  <si>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</si>
  <si>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</si>
  <si>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</si>
  <si>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</si>
  <si>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</si>
  <si>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</si>
  <si>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</si>
  <si>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</si>
  <si>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</si>
  <si>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</si>
  <si>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</si>
  <si>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</si>
  <si>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</si>
  <si>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</si>
  <si>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</si>
  <si>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</si>
  <si>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</si>
  <si>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</si>
  <si>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</si>
  <si>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</si>
  <si>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</si>
  <si>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</si>
  <si>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</si>
  <si>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</si>
  <si>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</si>
  <si>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</si>
  <si>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</si>
  <si>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</si>
  <si>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</si>
  <si>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</si>
  <si>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</si>
  <si>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</si>
  <si>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</si>
  <si>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</si>
  <si>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</si>
  <si>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</si>
  <si>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</si>
  <si>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</si>
  <si>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</si>
  <si>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</si>
  <si>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</si>
  <si>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</si>
  <si>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</si>
  <si>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</si>
  <si>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</si>
  <si>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</si>
  <si>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</si>
  <si>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</si>
  <si>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</si>
  <si>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</si>
  <si>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ゴシック"/>
        <family val="2"/>
        <charset val="128"/>
      </rPr>
      <t>大穴</t>
    </r>
    <r>
      <rPr>
        <sz val="16"/>
        <color rgb="FF000000"/>
        <rFont val="Calibri"/>
        <family val="2"/>
      </rPr>
      <t>JSC</t>
    </r>
    <r>
      <rPr>
        <sz val="16"/>
        <color rgb="FF000000"/>
        <rFont val="ＭＳ ゴシック"/>
        <family val="2"/>
        <charset val="128"/>
      </rPr>
      <t>バレーボールクラブ</t>
    </r>
    <rPh sb="0" eb="2">
      <t>オオアナ</t>
    </rPh>
    <phoneticPr fontId="2"/>
  </si>
  <si>
    <t>おおあな　じぇいえすしー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</si>
  <si>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</si>
  <si>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</si>
  <si>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高根公団</t>
    <rPh sb="0" eb="2">
      <t>タカネ</t>
    </rPh>
    <rPh sb="2" eb="4">
      <t>コウダン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</si>
  <si>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</si>
  <si>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</si>
  <si>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</si>
  <si>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</si>
  <si>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274</t>
    <phoneticPr fontId="2"/>
  </si>
  <si>
    <t>0067</t>
    <phoneticPr fontId="2"/>
  </si>
  <si>
    <t>船橋市大穴南3-7-20</t>
    <rPh sb="0" eb="3">
      <t>フナバシシ</t>
    </rPh>
    <rPh sb="3" eb="6">
      <t>オオアナミナミ</t>
    </rPh>
    <phoneticPr fontId="2"/>
  </si>
  <si>
    <t>090</t>
    <phoneticPr fontId="2"/>
  </si>
  <si>
    <t>3420</t>
    <phoneticPr fontId="2"/>
  </si>
  <si>
    <t>0830</t>
    <phoneticPr fontId="2"/>
  </si>
  <si>
    <t>佐久間</t>
    <rPh sb="0" eb="3">
      <t>サクマ</t>
    </rPh>
    <phoneticPr fontId="2"/>
  </si>
  <si>
    <t>徹也</t>
    <rPh sb="0" eb="2">
      <t>テツヤ</t>
    </rPh>
    <phoneticPr fontId="2"/>
  </si>
  <si>
    <t>島</t>
    <rPh sb="0" eb="1">
      <t>シマ</t>
    </rPh>
    <phoneticPr fontId="2"/>
  </si>
  <si>
    <t>雄大</t>
    <rPh sb="0" eb="2">
      <t>ユウダイ</t>
    </rPh>
    <phoneticPr fontId="2"/>
  </si>
  <si>
    <t>金子</t>
    <rPh sb="0" eb="2">
      <t>カネコ</t>
    </rPh>
    <phoneticPr fontId="2"/>
  </si>
  <si>
    <t>隆治</t>
    <rPh sb="0" eb="2">
      <t>リュウジ</t>
    </rPh>
    <phoneticPr fontId="2"/>
  </si>
  <si>
    <t>サクマ</t>
    <phoneticPr fontId="2"/>
  </si>
  <si>
    <t>テツヤ</t>
    <phoneticPr fontId="2"/>
  </si>
  <si>
    <t>シマ</t>
    <phoneticPr fontId="2"/>
  </si>
  <si>
    <t>ユウダイ</t>
    <phoneticPr fontId="2"/>
  </si>
  <si>
    <t>カネコ</t>
    <phoneticPr fontId="2"/>
  </si>
  <si>
    <t>リュウジ</t>
    <phoneticPr fontId="2"/>
  </si>
  <si>
    <t>宮崎</t>
    <rPh sb="0" eb="2">
      <t>ミヤザキ</t>
    </rPh>
    <phoneticPr fontId="2"/>
  </si>
  <si>
    <t>和宏</t>
    <rPh sb="0" eb="2">
      <t>カズヒロ</t>
    </rPh>
    <phoneticPr fontId="2"/>
  </si>
  <si>
    <t>ミヤザキ</t>
    <phoneticPr fontId="2"/>
  </si>
  <si>
    <t>カズヒロ</t>
    <phoneticPr fontId="2"/>
  </si>
  <si>
    <t>274</t>
    <phoneticPr fontId="2"/>
  </si>
  <si>
    <t>0805</t>
    <phoneticPr fontId="2"/>
  </si>
  <si>
    <t>船橋市二和東2-17-15</t>
    <rPh sb="0" eb="3">
      <t>フナバシシ</t>
    </rPh>
    <rPh sb="3" eb="5">
      <t>フタワ</t>
    </rPh>
    <rPh sb="5" eb="6">
      <t>ヒガシ</t>
    </rPh>
    <phoneticPr fontId="2"/>
  </si>
  <si>
    <t>090</t>
    <phoneticPr fontId="2"/>
  </si>
  <si>
    <t>7196</t>
    <phoneticPr fontId="2"/>
  </si>
  <si>
    <t>3736</t>
    <phoneticPr fontId="2"/>
  </si>
  <si>
    <t>0068</t>
    <phoneticPr fontId="2"/>
  </si>
  <si>
    <t>船橋市大穴北2-13-14</t>
    <rPh sb="0" eb="3">
      <t>フナバシシ</t>
    </rPh>
    <rPh sb="3" eb="5">
      <t>オオアナ</t>
    </rPh>
    <rPh sb="5" eb="6">
      <t>キタ</t>
    </rPh>
    <phoneticPr fontId="2"/>
  </si>
  <si>
    <t>080</t>
    <phoneticPr fontId="2"/>
  </si>
  <si>
    <t>4635</t>
    <phoneticPr fontId="2"/>
  </si>
  <si>
    <t>5524</t>
    <phoneticPr fontId="2"/>
  </si>
  <si>
    <t>0067</t>
    <phoneticPr fontId="2"/>
  </si>
  <si>
    <t>船橋市大穴南1-6-19</t>
    <rPh sb="0" eb="3">
      <t>フナバシシ</t>
    </rPh>
    <rPh sb="3" eb="6">
      <t>オオアナミナミ</t>
    </rPh>
    <phoneticPr fontId="2"/>
  </si>
  <si>
    <t>047</t>
    <phoneticPr fontId="2"/>
  </si>
  <si>
    <t>440</t>
    <phoneticPr fontId="2"/>
  </si>
  <si>
    <t>8688</t>
    <phoneticPr fontId="2"/>
  </si>
  <si>
    <t>龍太郎</t>
    <rPh sb="0" eb="3">
      <t>リュウタロウ</t>
    </rPh>
    <phoneticPr fontId="2"/>
  </si>
  <si>
    <t>リュウタロウ</t>
    <phoneticPr fontId="2"/>
  </si>
  <si>
    <t>門田</t>
    <rPh sb="0" eb="2">
      <t>カドタ</t>
    </rPh>
    <phoneticPr fontId="2"/>
  </si>
  <si>
    <t>一希</t>
    <rPh sb="0" eb="1">
      <t>ハジメ</t>
    </rPh>
    <rPh sb="1" eb="2">
      <t>キ</t>
    </rPh>
    <phoneticPr fontId="2"/>
  </si>
  <si>
    <t>カドタ</t>
    <phoneticPr fontId="2"/>
  </si>
  <si>
    <t>イツキ</t>
    <phoneticPr fontId="2"/>
  </si>
  <si>
    <t>工藤</t>
    <rPh sb="0" eb="2">
      <t>クドウ</t>
    </rPh>
    <phoneticPr fontId="2"/>
  </si>
  <si>
    <t>輝祐</t>
    <rPh sb="0" eb="1">
      <t>テル</t>
    </rPh>
    <rPh sb="1" eb="2">
      <t>スケ</t>
    </rPh>
    <phoneticPr fontId="2"/>
  </si>
  <si>
    <t>クドウ</t>
    <phoneticPr fontId="2"/>
  </si>
  <si>
    <t>コウスケ</t>
    <phoneticPr fontId="2"/>
  </si>
  <si>
    <t>本田</t>
    <rPh sb="0" eb="2">
      <t>ホンダ</t>
    </rPh>
    <phoneticPr fontId="2"/>
  </si>
  <si>
    <t>大気</t>
    <rPh sb="0" eb="2">
      <t>タイキ</t>
    </rPh>
    <phoneticPr fontId="2"/>
  </si>
  <si>
    <t>ホンダ</t>
    <phoneticPr fontId="2"/>
  </si>
  <si>
    <t>タイキ</t>
    <phoneticPr fontId="2"/>
  </si>
  <si>
    <t>福間</t>
    <rPh sb="0" eb="2">
      <t>フクマ</t>
    </rPh>
    <phoneticPr fontId="2"/>
  </si>
  <si>
    <t>悠生</t>
    <rPh sb="0" eb="2">
      <t>ユウセイ</t>
    </rPh>
    <phoneticPr fontId="2"/>
  </si>
  <si>
    <t>フクマ</t>
    <phoneticPr fontId="2"/>
  </si>
  <si>
    <t>ユウキ</t>
    <phoneticPr fontId="2"/>
  </si>
  <si>
    <t>太田</t>
    <rPh sb="0" eb="2">
      <t>オオタ</t>
    </rPh>
    <phoneticPr fontId="2"/>
  </si>
  <si>
    <t>悠成</t>
    <rPh sb="0" eb="2">
      <t>ユウセイ</t>
    </rPh>
    <phoneticPr fontId="2"/>
  </si>
  <si>
    <t>オオタ</t>
    <phoneticPr fontId="2"/>
  </si>
  <si>
    <t>ユウセイ</t>
    <phoneticPr fontId="2"/>
  </si>
  <si>
    <t>悠真</t>
    <rPh sb="0" eb="2">
      <t>ユウマ</t>
    </rPh>
    <phoneticPr fontId="2"/>
  </si>
  <si>
    <t>ユウシン</t>
    <phoneticPr fontId="2"/>
  </si>
  <si>
    <t>大穴北小学校</t>
    <rPh sb="0" eb="2">
      <t>オオアナ</t>
    </rPh>
    <rPh sb="2" eb="3">
      <t>キタ</t>
    </rPh>
    <rPh sb="3" eb="6">
      <t>ショウガッコウ</t>
    </rPh>
    <phoneticPr fontId="2"/>
  </si>
  <si>
    <t>昭和学院</t>
    <rPh sb="0" eb="2">
      <t>ショウワ</t>
    </rPh>
    <rPh sb="2" eb="4">
      <t>ガクイン</t>
    </rPh>
    <phoneticPr fontId="2"/>
  </si>
  <si>
    <t>バレー暦の浅いメンバーが多いチームですが、練習を積み重ねていって急成長中。どんな時でも声を出して最後に勝つチーム。練習でも大会でも目の前のボールに集中して全力プレーで盛り上がるチーム。であることを目標に頑張ります。</t>
    <rPh sb="3" eb="4">
      <t>レキ</t>
    </rPh>
    <rPh sb="5" eb="6">
      <t>アサ</t>
    </rPh>
    <rPh sb="12" eb="13">
      <t>オオ</t>
    </rPh>
    <rPh sb="21" eb="23">
      <t>レンシュウ</t>
    </rPh>
    <rPh sb="24" eb="25">
      <t>ツ</t>
    </rPh>
    <rPh sb="26" eb="27">
      <t>カサ</t>
    </rPh>
    <rPh sb="32" eb="36">
      <t>キュウセイチョウチュウ</t>
    </rPh>
    <rPh sb="40" eb="41">
      <t>トキ</t>
    </rPh>
    <rPh sb="43" eb="44">
      <t>コエ</t>
    </rPh>
    <rPh sb="45" eb="46">
      <t>ダ</t>
    </rPh>
    <rPh sb="48" eb="50">
      <t>サイゴ</t>
    </rPh>
    <rPh sb="51" eb="52">
      <t>カ</t>
    </rPh>
    <rPh sb="57" eb="59">
      <t>レンシュウ</t>
    </rPh>
    <rPh sb="61" eb="63">
      <t>タイカイ</t>
    </rPh>
    <rPh sb="65" eb="66">
      <t>メ</t>
    </rPh>
    <rPh sb="67" eb="68">
      <t>マエ</t>
    </rPh>
    <rPh sb="73" eb="75">
      <t>シュウチュウ</t>
    </rPh>
    <rPh sb="77" eb="79">
      <t>ゼンリョク</t>
    </rPh>
    <rPh sb="83" eb="84">
      <t>モ</t>
    </rPh>
    <rPh sb="85" eb="86">
      <t>ア</t>
    </rPh>
    <rPh sb="98" eb="100">
      <t>モクヒョウ</t>
    </rPh>
    <rPh sb="101" eb="10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</si>
</sst>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40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40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B48" sqref="AB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158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435174843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12010</v>
      </c>
      <c r="K5" s="147"/>
      <c r="L5" s="147"/>
      <c r="M5" s="147"/>
      <c r="N5" s="147"/>
      <c r="O5" s="147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99"/>
      <c r="B7" s="100"/>
      <c r="C7" s="136" t="s">
        <v>221</v>
      </c>
      <c r="D7" s="137"/>
      <c r="E7" s="112" t="s">
        <v>222</v>
      </c>
      <c r="F7" s="113"/>
      <c r="G7" s="92">
        <v>513270097</v>
      </c>
      <c r="H7" s="92"/>
      <c r="I7" s="92"/>
      <c r="J7" s="92">
        <v>291135</v>
      </c>
      <c r="K7" s="92"/>
      <c r="L7" s="92"/>
      <c r="M7" s="92">
        <v>428550</v>
      </c>
      <c r="N7" s="92"/>
      <c r="O7" s="92"/>
      <c r="P7" s="89" t="s">
        <v>72</v>
      </c>
      <c r="Q7" s="90"/>
      <c r="R7" s="109" t="s">
        <v>231</v>
      </c>
      <c r="S7" s="110"/>
      <c r="T7" s="110"/>
      <c r="U7" s="110"/>
      <c r="V7" s="50" t="s">
        <v>73</v>
      </c>
      <c r="W7" s="107" t="s">
        <v>232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234</v>
      </c>
      <c r="AM7" s="149"/>
      <c r="AN7" s="149"/>
      <c r="AO7" s="149"/>
      <c r="AP7" s="149"/>
      <c r="AQ7" s="149"/>
      <c r="AR7" s="149"/>
      <c r="AS7" s="59" t="s">
        <v>75</v>
      </c>
      <c r="AT7" s="259">
        <v>44</v>
      </c>
    </row>
    <row r="8" spans="1:51" ht="18" customHeight="1">
      <c r="A8" s="99"/>
      <c r="B8" s="100"/>
      <c r="C8" s="139" t="s">
        <v>215</v>
      </c>
      <c r="D8" s="140"/>
      <c r="E8" s="141" t="s">
        <v>216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0" t="s">
        <v>233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235</v>
      </c>
      <c r="AL8" s="153"/>
      <c r="AM8" s="153"/>
      <c r="AN8" s="153"/>
      <c r="AO8" s="60" t="s">
        <v>76</v>
      </c>
      <c r="AP8" s="154" t="s">
        <v>236</v>
      </c>
      <c r="AQ8" s="153"/>
      <c r="AR8" s="153"/>
      <c r="AS8" s="155"/>
      <c r="AT8" s="259"/>
    </row>
    <row r="9" spans="1:51" ht="14.45" customHeight="1">
      <c r="A9" s="99" t="s">
        <v>150</v>
      </c>
      <c r="B9" s="100"/>
      <c r="C9" s="136" t="s">
        <v>223</v>
      </c>
      <c r="D9" s="137"/>
      <c r="E9" s="112" t="s">
        <v>224</v>
      </c>
      <c r="F9" s="113"/>
      <c r="G9" s="92">
        <v>518920708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231</v>
      </c>
      <c r="S9" s="110"/>
      <c r="T9" s="110"/>
      <c r="U9" s="110"/>
      <c r="V9" s="50" t="s">
        <v>73</v>
      </c>
      <c r="W9" s="107" t="s">
        <v>237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239</v>
      </c>
      <c r="AM9" s="149"/>
      <c r="AN9" s="149"/>
      <c r="AO9" s="149"/>
      <c r="AP9" s="149"/>
      <c r="AQ9" s="149"/>
      <c r="AR9" s="149"/>
      <c r="AS9" s="59" t="s">
        <v>194</v>
      </c>
      <c r="AT9" s="260">
        <v>32</v>
      </c>
    </row>
    <row r="10" spans="1:51" ht="18" customHeight="1">
      <c r="A10" s="99"/>
      <c r="B10" s="100"/>
      <c r="C10" s="139" t="s">
        <v>217</v>
      </c>
      <c r="D10" s="140"/>
      <c r="E10" s="141" t="s">
        <v>218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238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7"/>
      <c r="AK10" s="152" t="s">
        <v>240</v>
      </c>
      <c r="AL10" s="153"/>
      <c r="AM10" s="153"/>
      <c r="AN10" s="153"/>
      <c r="AO10" s="60" t="s">
        <v>195</v>
      </c>
      <c r="AP10" s="154" t="s">
        <v>241</v>
      </c>
      <c r="AQ10" s="153"/>
      <c r="AR10" s="153"/>
      <c r="AS10" s="155"/>
      <c r="AT10" s="260"/>
    </row>
    <row r="11" spans="1:51" ht="14.45" customHeight="1">
      <c r="A11" s="99" t="s">
        <v>151</v>
      </c>
      <c r="B11" s="100"/>
      <c r="C11" s="136" t="s">
        <v>225</v>
      </c>
      <c r="D11" s="137"/>
      <c r="E11" s="112" t="s">
        <v>226</v>
      </c>
      <c r="F11" s="113"/>
      <c r="G11" s="92">
        <v>507374091</v>
      </c>
      <c r="H11" s="92"/>
      <c r="I11" s="92"/>
      <c r="J11" s="92">
        <v>23115</v>
      </c>
      <c r="K11" s="92"/>
      <c r="L11" s="92"/>
      <c r="M11" s="92"/>
      <c r="N11" s="92"/>
      <c r="O11" s="92"/>
      <c r="P11" s="89" t="s">
        <v>72</v>
      </c>
      <c r="Q11" s="90"/>
      <c r="R11" s="109" t="s">
        <v>231</v>
      </c>
      <c r="S11" s="110"/>
      <c r="T11" s="110"/>
      <c r="U11" s="110"/>
      <c r="V11" s="50" t="s">
        <v>73</v>
      </c>
      <c r="W11" s="107" t="s">
        <v>242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244</v>
      </c>
      <c r="AM11" s="149"/>
      <c r="AN11" s="149"/>
      <c r="AO11" s="149"/>
      <c r="AP11" s="149"/>
      <c r="AQ11" s="149"/>
      <c r="AR11" s="149"/>
      <c r="AS11" s="59" t="s">
        <v>194</v>
      </c>
      <c r="AT11" s="260">
        <v>42</v>
      </c>
    </row>
    <row r="12" spans="1:51" ht="18" customHeight="1">
      <c r="A12" s="99"/>
      <c r="B12" s="100"/>
      <c r="C12" s="139" t="s">
        <v>219</v>
      </c>
      <c r="D12" s="140"/>
      <c r="E12" s="141" t="s">
        <v>220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243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7"/>
      <c r="AK12" s="152" t="s">
        <v>245</v>
      </c>
      <c r="AL12" s="153"/>
      <c r="AM12" s="153"/>
      <c r="AN12" s="153"/>
      <c r="AO12" s="60" t="s">
        <v>195</v>
      </c>
      <c r="AP12" s="154" t="s">
        <v>246</v>
      </c>
      <c r="AQ12" s="153"/>
      <c r="AR12" s="153"/>
      <c r="AS12" s="155"/>
      <c r="AT12" s="260"/>
    </row>
    <row r="13" spans="1:51" ht="15" customHeight="1">
      <c r="A13" s="99" t="s">
        <v>152</v>
      </c>
      <c r="B13" s="100"/>
      <c r="C13" s="136" t="s">
        <v>229</v>
      </c>
      <c r="D13" s="137"/>
      <c r="E13" s="112" t="s">
        <v>230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99"/>
      <c r="B14" s="100"/>
      <c r="C14" s="139" t="s">
        <v>227</v>
      </c>
      <c r="D14" s="140"/>
      <c r="E14" s="141" t="s">
        <v>228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6" t="s">
        <v>166</v>
      </c>
      <c r="B15" s="100"/>
      <c r="C15" s="136" t="s">
        <v>207</v>
      </c>
      <c r="D15" s="137"/>
      <c r="E15" s="112" t="s">
        <v>208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9" t="s">
        <v>209</v>
      </c>
      <c r="S15" s="110"/>
      <c r="T15" s="110"/>
      <c r="U15" s="110"/>
      <c r="V15" s="49" t="s">
        <v>73</v>
      </c>
      <c r="W15" s="107" t="s">
        <v>210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212</v>
      </c>
      <c r="AM15" s="149"/>
      <c r="AN15" s="149"/>
      <c r="AO15" s="149"/>
      <c r="AP15" s="149"/>
      <c r="AQ15" s="149"/>
      <c r="AR15" s="149"/>
      <c r="AS15" s="59" t="s">
        <v>194</v>
      </c>
      <c r="AT15" s="260">
        <v>52</v>
      </c>
    </row>
    <row r="16" spans="1:51" ht="18" customHeight="1">
      <c r="A16" s="99"/>
      <c r="B16" s="100"/>
      <c r="C16" s="139" t="s">
        <v>205</v>
      </c>
      <c r="D16" s="140"/>
      <c r="E16" s="141" t="s">
        <v>206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150" t="s">
        <v>211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7"/>
      <c r="AK16" s="152" t="s">
        <v>213</v>
      </c>
      <c r="AL16" s="153"/>
      <c r="AM16" s="153"/>
      <c r="AN16" s="153"/>
      <c r="AO16" s="60" t="s">
        <v>195</v>
      </c>
      <c r="AP16" s="154" t="s">
        <v>214</v>
      </c>
      <c r="AQ16" s="153"/>
      <c r="AR16" s="153"/>
      <c r="AS16" s="155"/>
      <c r="AT16" s="260"/>
    </row>
    <row r="17" spans="1:46">
      <c r="A17" s="99" t="s">
        <v>6</v>
      </c>
      <c r="B17" s="100"/>
      <c r="C17" s="159" t="str">
        <f>IF(P16="","",P16)</f>
        <v>船橋市大穴南3-7-20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>090-3420-0830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60" t="s">
        <v>173</v>
      </c>
      <c r="D23" s="161"/>
      <c r="E23" s="162" t="s">
        <v>174</v>
      </c>
      <c r="F23" s="163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9" t="s">
        <v>167</v>
      </c>
      <c r="Q23" s="143"/>
      <c r="R23" s="143"/>
      <c r="S23" s="143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1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34">
        <v>1</v>
      </c>
      <c r="C25" s="136" t="s">
        <v>223</v>
      </c>
      <c r="D25" s="137"/>
      <c r="E25" s="112" t="s">
        <v>248</v>
      </c>
      <c r="F25" s="113"/>
      <c r="G25" s="123">
        <v>5</v>
      </c>
      <c r="H25" s="119"/>
      <c r="I25" s="117" t="s">
        <v>271</v>
      </c>
      <c r="J25" s="118"/>
      <c r="K25" s="118"/>
      <c r="L25" s="119"/>
      <c r="M25" s="123">
        <v>516900428</v>
      </c>
      <c r="N25" s="118"/>
      <c r="O25" s="119"/>
      <c r="P25" s="123">
        <v>145</v>
      </c>
      <c r="Q25" s="118"/>
      <c r="R25" s="118"/>
      <c r="S25" s="118"/>
      <c r="T25" s="124"/>
      <c r="U25" s="1"/>
      <c r="V25" s="1"/>
      <c r="W25" s="1"/>
      <c r="X25" s="1"/>
      <c r="Y25" s="126">
        <v>6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39" t="s">
        <v>217</v>
      </c>
      <c r="D26" s="140"/>
      <c r="E26" s="141" t="s">
        <v>247</v>
      </c>
      <c r="F26" s="142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251</v>
      </c>
      <c r="D27" s="137"/>
      <c r="E27" s="112" t="s">
        <v>252</v>
      </c>
      <c r="F27" s="113"/>
      <c r="G27" s="123">
        <v>5</v>
      </c>
      <c r="H27" s="119"/>
      <c r="I27" s="117" t="s">
        <v>272</v>
      </c>
      <c r="J27" s="118"/>
      <c r="K27" s="118"/>
      <c r="L27" s="119"/>
      <c r="M27" s="123">
        <v>514570772</v>
      </c>
      <c r="N27" s="118"/>
      <c r="O27" s="119"/>
      <c r="P27" s="123">
        <v>140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39" t="s">
        <v>249</v>
      </c>
      <c r="D28" s="140"/>
      <c r="E28" s="141" t="s">
        <v>250</v>
      </c>
      <c r="F28" s="142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255</v>
      </c>
      <c r="D29" s="137"/>
      <c r="E29" s="112" t="s">
        <v>256</v>
      </c>
      <c r="F29" s="113"/>
      <c r="G29" s="123">
        <v>4</v>
      </c>
      <c r="H29" s="119"/>
      <c r="I29" s="117" t="s">
        <v>271</v>
      </c>
      <c r="J29" s="118"/>
      <c r="K29" s="118"/>
      <c r="L29" s="119"/>
      <c r="M29" s="123">
        <v>518606992</v>
      </c>
      <c r="N29" s="118"/>
      <c r="O29" s="119"/>
      <c r="P29" s="123">
        <v>145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39" t="s">
        <v>253</v>
      </c>
      <c r="D30" s="140"/>
      <c r="E30" s="141" t="s">
        <v>254</v>
      </c>
      <c r="F30" s="142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259</v>
      </c>
      <c r="D31" s="137"/>
      <c r="E31" s="112" t="s">
        <v>260</v>
      </c>
      <c r="F31" s="113"/>
      <c r="G31" s="123">
        <v>4</v>
      </c>
      <c r="H31" s="119"/>
      <c r="I31" s="117" t="s">
        <v>271</v>
      </c>
      <c r="J31" s="118"/>
      <c r="K31" s="118"/>
      <c r="L31" s="119"/>
      <c r="M31" s="123">
        <v>518606985</v>
      </c>
      <c r="N31" s="118"/>
      <c r="O31" s="119"/>
      <c r="P31" s="123">
        <v>135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39" t="s">
        <v>257</v>
      </c>
      <c r="D32" s="140"/>
      <c r="E32" s="141" t="s">
        <v>258</v>
      </c>
      <c r="F32" s="142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263</v>
      </c>
      <c r="D33" s="137"/>
      <c r="E33" s="112" t="s">
        <v>264</v>
      </c>
      <c r="F33" s="113"/>
      <c r="G33" s="123">
        <v>5</v>
      </c>
      <c r="H33" s="119"/>
      <c r="I33" s="117" t="s">
        <v>271</v>
      </c>
      <c r="J33" s="118"/>
      <c r="K33" s="118"/>
      <c r="L33" s="119"/>
      <c r="M33" s="123">
        <v>519670565</v>
      </c>
      <c r="N33" s="118"/>
      <c r="O33" s="119"/>
      <c r="P33" s="123">
        <v>145</v>
      </c>
      <c r="Q33" s="118"/>
      <c r="R33" s="118"/>
      <c r="S33" s="118"/>
      <c r="T33" s="124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39" t="s">
        <v>261</v>
      </c>
      <c r="D34" s="140"/>
      <c r="E34" s="141" t="s">
        <v>262</v>
      </c>
      <c r="F34" s="142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267</v>
      </c>
      <c r="D35" s="137"/>
      <c r="E35" s="112" t="s">
        <v>268</v>
      </c>
      <c r="F35" s="113"/>
      <c r="G35" s="123">
        <v>5</v>
      </c>
      <c r="H35" s="119"/>
      <c r="I35" s="117" t="s">
        <v>271</v>
      </c>
      <c r="J35" s="118"/>
      <c r="K35" s="118"/>
      <c r="L35" s="119"/>
      <c r="M35" s="123">
        <v>519670541</v>
      </c>
      <c r="N35" s="118"/>
      <c r="O35" s="119"/>
      <c r="P35" s="123">
        <v>145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39" t="s">
        <v>265</v>
      </c>
      <c r="D36" s="140"/>
      <c r="E36" s="141" t="s">
        <v>266</v>
      </c>
      <c r="F36" s="142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267</v>
      </c>
      <c r="D37" s="137"/>
      <c r="E37" s="112" t="s">
        <v>270</v>
      </c>
      <c r="F37" s="113"/>
      <c r="G37" s="123">
        <v>5</v>
      </c>
      <c r="H37" s="119"/>
      <c r="I37" s="117" t="s">
        <v>271</v>
      </c>
      <c r="J37" s="118"/>
      <c r="K37" s="118"/>
      <c r="L37" s="119"/>
      <c r="M37" s="123">
        <v>519670558</v>
      </c>
      <c r="N37" s="118"/>
      <c r="O37" s="119"/>
      <c r="P37" s="123">
        <v>145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39" t="s">
        <v>265</v>
      </c>
      <c r="D38" s="140"/>
      <c r="E38" s="141" t="s">
        <v>269</v>
      </c>
      <c r="F38" s="142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/>
      <c r="D39" s="137"/>
      <c r="E39" s="112"/>
      <c r="F39" s="113"/>
      <c r="G39" s="123"/>
      <c r="H39" s="119"/>
      <c r="I39" s="117"/>
      <c r="J39" s="118"/>
      <c r="K39" s="118"/>
      <c r="L39" s="119"/>
      <c r="M39" s="123"/>
      <c r="N39" s="118"/>
      <c r="O39" s="119"/>
      <c r="P39" s="123"/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39"/>
      <c r="D40" s="140"/>
      <c r="E40" s="141"/>
      <c r="F40" s="142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/>
      <c r="C41" s="136"/>
      <c r="D41" s="137"/>
      <c r="E41" s="112"/>
      <c r="F41" s="113"/>
      <c r="G41" s="123"/>
      <c r="H41" s="119"/>
      <c r="I41" s="117"/>
      <c r="J41" s="118"/>
      <c r="K41" s="118"/>
      <c r="L41" s="119"/>
      <c r="M41" s="123"/>
      <c r="N41" s="118"/>
      <c r="O41" s="119"/>
      <c r="P41" s="123"/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/>
      <c r="D42" s="140"/>
      <c r="E42" s="141"/>
      <c r="F42" s="142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/>
      <c r="C43" s="136"/>
      <c r="D43" s="137"/>
      <c r="E43" s="112"/>
      <c r="F43" s="113"/>
      <c r="G43" s="123"/>
      <c r="H43" s="119"/>
      <c r="I43" s="117"/>
      <c r="J43" s="118"/>
      <c r="K43" s="118"/>
      <c r="L43" s="119"/>
      <c r="M43" s="123"/>
      <c r="N43" s="118"/>
      <c r="O43" s="119"/>
      <c r="P43" s="123"/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/>
      <c r="D44" s="140"/>
      <c r="E44" s="141"/>
      <c r="F44" s="142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/>
      <c r="C45" s="136"/>
      <c r="D45" s="137"/>
      <c r="E45" s="112"/>
      <c r="F45" s="113"/>
      <c r="G45" s="123"/>
      <c r="H45" s="119"/>
      <c r="I45" s="117"/>
      <c r="J45" s="118"/>
      <c r="K45" s="118"/>
      <c r="L45" s="119"/>
      <c r="M45" s="123"/>
      <c r="N45" s="118"/>
      <c r="O45" s="119"/>
      <c r="P45" s="123"/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/>
      <c r="D46" s="140"/>
      <c r="E46" s="141"/>
      <c r="F46" s="142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/>
      <c r="C47" s="136"/>
      <c r="D47" s="137"/>
      <c r="E47" s="112"/>
      <c r="F47" s="113"/>
      <c r="G47" s="123"/>
      <c r="H47" s="119"/>
      <c r="I47" s="117"/>
      <c r="J47" s="118"/>
      <c r="K47" s="118"/>
      <c r="L47" s="119"/>
      <c r="M47" s="123"/>
      <c r="N47" s="118"/>
      <c r="O47" s="119"/>
      <c r="P47" s="123"/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1"/>
      <c r="F48" s="182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273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2">
        <f>LEN(A55)</f>
        <v>107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大穴JSCバレーボールクラブ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435174843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佐久間　徹也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513270097</v>
      </c>
      <c r="H7" s="267"/>
      <c r="I7" s="267"/>
      <c r="J7" s="267">
        <f>IF(入力!J7="","",入力!J7)</f>
        <v>291135</v>
      </c>
      <c r="K7" s="267"/>
      <c r="L7" s="267"/>
      <c r="M7" s="267">
        <f>IF(入力!M7="","",入力!M7)</f>
        <v>428550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島　雄大</v>
      </c>
      <c r="D9" s="278"/>
      <c r="E9" s="278"/>
      <c r="F9" s="278"/>
      <c r="G9" s="267">
        <f>IF(入力!G9="","",入力!G9)</f>
        <v>518920708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金子　隆治</v>
      </c>
      <c r="D11" s="278"/>
      <c r="E11" s="278"/>
      <c r="F11" s="278"/>
      <c r="G11" s="267">
        <f>IF(入力!G11="","",入力!G11)</f>
        <v>507374091</v>
      </c>
      <c r="H11" s="267"/>
      <c r="I11" s="267"/>
      <c r="J11" s="267">
        <f>IF(入力!J11="","",入力!J11)</f>
        <v>23115</v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宮崎　和宏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木村　利昌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5" t="s">
        <v>6</v>
      </c>
      <c r="B17" s="265"/>
      <c r="C17" s="268" t="str">
        <f>IF(入力!C17="","",入力!C17&amp;"　"&amp;入力!E17)</f>
        <v>船橋市大穴南3-7-20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090-3420-0830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島　龍太郎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大穴北小学校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516900428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門田　一希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昭和学院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514570772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工藤　輝祐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大穴北小学校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518606992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本田　大気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大穴北小学校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518606985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福間　悠生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大穴北小学校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519670565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太田　悠成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大穴北小学校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519670541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太田　悠真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大穴北小学校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519670558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3"/>
      <c r="E16" s="313"/>
      <c r="F16" s="313"/>
      <c r="G16" s="314"/>
      <c r="H16" s="339" t="s">
        <v>66</v>
      </c>
      <c r="I16" s="340"/>
      <c r="J16" s="340"/>
      <c r="K16" s="313" t="str">
        <f>IF(入力!C2="","",入力!C2)</f>
        <v>おおあな　じぇいえすしー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4" t="s">
        <v>38</v>
      </c>
      <c r="AK16" s="305"/>
      <c r="AL16" s="305"/>
      <c r="AM16" s="306"/>
      <c r="AN16" s="333" t="str">
        <f>IF(入力!P3="","",入力!P3)</f>
        <v>船橋市</v>
      </c>
      <c r="AO16" s="334"/>
      <c r="AP16" s="334"/>
      <c r="AQ16" s="334"/>
      <c r="AR16" s="334"/>
      <c r="AS16" s="334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新京成</v>
      </c>
      <c r="BA16" s="320"/>
      <c r="BB16" s="320"/>
      <c r="BC16" s="320"/>
      <c r="BD16" s="320"/>
      <c r="BE16" s="320"/>
      <c r="BF16" s="373" t="s">
        <v>40</v>
      </c>
    </row>
    <row r="17" spans="3:58" ht="4.5" customHeight="1">
      <c r="C17" s="371"/>
      <c r="D17" s="316"/>
      <c r="E17" s="316"/>
      <c r="F17" s="316"/>
      <c r="G17" s="317"/>
      <c r="H17" s="329" t="str">
        <f>IF(入力!C3="","",入力!C3)</f>
        <v>大穴JSCバレーボールクラブ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(男子)</v>
      </c>
      <c r="V17" s="325"/>
      <c r="W17" s="325"/>
      <c r="X17" s="326"/>
      <c r="Y17" s="355">
        <f>IF(入力!C4="","",入力!C4)</f>
        <v>435174843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7"/>
      <c r="AK17" s="308"/>
      <c r="AL17" s="308"/>
      <c r="AM17" s="309"/>
      <c r="AN17" s="335"/>
      <c r="AO17" s="336"/>
      <c r="AP17" s="336"/>
      <c r="AQ17" s="336"/>
      <c r="AR17" s="336"/>
      <c r="AS17" s="336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4"/>
    </row>
    <row r="18" spans="3:58" ht="16.5" customHeight="1">
      <c r="C18" s="372"/>
      <c r="D18" s="298"/>
      <c r="E18" s="298"/>
      <c r="F18" s="298"/>
      <c r="G18" s="318"/>
      <c r="H18" s="331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27"/>
      <c r="V18" s="327"/>
      <c r="W18" s="327"/>
      <c r="X18" s="328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0"/>
      <c r="AK18" s="285"/>
      <c r="AL18" s="285"/>
      <c r="AM18" s="311"/>
      <c r="AN18" s="337"/>
      <c r="AO18" s="338"/>
      <c r="AP18" s="338"/>
      <c r="AQ18" s="338"/>
      <c r="AR18" s="338"/>
      <c r="AS18" s="338"/>
      <c r="AT18" s="285"/>
      <c r="AU18" s="311"/>
      <c r="AV18" s="299"/>
      <c r="AW18" s="298"/>
      <c r="AX18" s="298"/>
      <c r="AY18" s="318"/>
      <c r="AZ18" s="323" t="str">
        <f>IF(入力!AE5="","",入力!AE5)</f>
        <v>高根公団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3"/>
    </row>
    <row r="20" spans="3:58" ht="15" customHeight="1">
      <c r="C20" s="288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7">
        <f>IF(入力!J7="","",入力!J7)</f>
        <v>291135</v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 t="str">
        <f>IF(入力!J9="","",入力!J9)</f>
        <v/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>
        <f>IF(入力!J11="","",入力!J11)</f>
        <v>23115</v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97"/>
    </row>
    <row r="21" spans="3:58" ht="15" customHeight="1">
      <c r="C21" s="288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7">
        <f>IF(入力!M7="","",入力!M7)</f>
        <v>428550</v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 t="str">
        <f>IF(入力!M9="","",入力!M9)</f>
        <v/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 t="str">
        <f>IF(入力!M11="","",入力!M11)</f>
        <v/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97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サクマ　テツヤ</v>
      </c>
      <c r="I22" s="289"/>
      <c r="J22" s="289"/>
      <c r="K22" s="289"/>
      <c r="L22" s="289"/>
      <c r="M22" s="289"/>
      <c r="N22" s="289"/>
      <c r="O22" s="289"/>
      <c r="P22" s="289"/>
      <c r="Q22" s="290"/>
      <c r="R22" s="284" t="s">
        <v>45</v>
      </c>
      <c r="S22" s="289"/>
      <c r="T22" s="291">
        <f>IF(入力!AT7="","",入力!AT7)</f>
        <v>44</v>
      </c>
      <c r="U22" s="292"/>
      <c r="V22" s="293"/>
      <c r="W22" s="284" t="s">
        <v>46</v>
      </c>
      <c r="X22" s="284"/>
      <c r="Y22" s="284"/>
      <c r="Z22" s="14" t="s">
        <v>72</v>
      </c>
      <c r="AA22" s="15"/>
      <c r="AB22" s="289" t="str">
        <f>IF(入力!R7="","",入力!R7)</f>
        <v>274</v>
      </c>
      <c r="AC22" s="289"/>
      <c r="AD22" s="289"/>
      <c r="AE22" s="289"/>
      <c r="AF22" s="16" t="s">
        <v>73</v>
      </c>
      <c r="AG22" s="289" t="str">
        <f>IF(入力!W7="","",入力!W7)</f>
        <v>0805</v>
      </c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90"/>
      <c r="AU22" s="284" t="s">
        <v>47</v>
      </c>
      <c r="AV22" s="289"/>
      <c r="AW22" s="289"/>
      <c r="AX22" s="17" t="s">
        <v>74</v>
      </c>
      <c r="AY22" s="289" t="str">
        <f>IF(入力!AL7="","",入力!AL7)</f>
        <v>090</v>
      </c>
      <c r="AZ22" s="289"/>
      <c r="BA22" s="289"/>
      <c r="BB22" s="289"/>
      <c r="BC22" s="289"/>
      <c r="BD22" s="289"/>
      <c r="BE22" s="289"/>
      <c r="BF22" s="18" t="s">
        <v>75</v>
      </c>
    </row>
    <row r="23" spans="3:58" ht="19.5" customHeight="1">
      <c r="C23" s="372" t="s">
        <v>48</v>
      </c>
      <c r="D23" s="298"/>
      <c r="E23" s="298"/>
      <c r="F23" s="298"/>
      <c r="G23" s="318"/>
      <c r="H23" s="347" t="str">
        <f>IF(入力!C8="","",入力!C8&amp;"　"&amp;入力!E8)</f>
        <v>佐久間　徹也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8"/>
      <c r="S23" s="298"/>
      <c r="T23" s="294"/>
      <c r="U23" s="295"/>
      <c r="V23" s="296"/>
      <c r="W23" s="285"/>
      <c r="X23" s="285"/>
      <c r="Y23" s="285"/>
      <c r="Z23" s="331" t="str">
        <f>IF(入力!P8="","",入力!P8)</f>
        <v>船橋市二和東2-17-15</v>
      </c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82"/>
      <c r="AU23" s="298"/>
      <c r="AV23" s="298"/>
      <c r="AW23" s="298"/>
      <c r="AX23" s="299" t="str">
        <f>IF(入力!AK8="","",入力!AK8)</f>
        <v>7196</v>
      </c>
      <c r="AY23" s="298"/>
      <c r="AZ23" s="298"/>
      <c r="BA23" s="298"/>
      <c r="BB23" s="19" t="s">
        <v>76</v>
      </c>
      <c r="BC23" s="298" t="str">
        <f>IF(入力!AP8="","",入力!AP8)</f>
        <v>3736</v>
      </c>
      <c r="BD23" s="298"/>
      <c r="BE23" s="298"/>
      <c r="BF23" s="300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シマ　ユウダイ</v>
      </c>
      <c r="I24" s="289"/>
      <c r="J24" s="289"/>
      <c r="K24" s="289"/>
      <c r="L24" s="289"/>
      <c r="M24" s="289"/>
      <c r="N24" s="289"/>
      <c r="O24" s="289"/>
      <c r="P24" s="289"/>
      <c r="Q24" s="290"/>
      <c r="R24" s="284" t="s">
        <v>45</v>
      </c>
      <c r="S24" s="289"/>
      <c r="T24" s="291">
        <f>IF(入力!AT9="","",入力!AT9)</f>
        <v>32</v>
      </c>
      <c r="U24" s="292"/>
      <c r="V24" s="293"/>
      <c r="W24" s="284" t="s">
        <v>46</v>
      </c>
      <c r="X24" s="284"/>
      <c r="Y24" s="284"/>
      <c r="Z24" s="14" t="s">
        <v>72</v>
      </c>
      <c r="AA24" s="15"/>
      <c r="AB24" s="289" t="str">
        <f>IF(入力!R9="","",入力!R9)</f>
        <v>274</v>
      </c>
      <c r="AC24" s="289"/>
      <c r="AD24" s="289"/>
      <c r="AE24" s="289"/>
      <c r="AF24" s="16" t="s">
        <v>73</v>
      </c>
      <c r="AG24" s="289" t="str">
        <f>IF(入力!W9="","",入力!W9)</f>
        <v>0068</v>
      </c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90"/>
      <c r="AU24" s="284" t="s">
        <v>47</v>
      </c>
      <c r="AV24" s="289"/>
      <c r="AW24" s="289"/>
      <c r="AX24" s="17" t="s">
        <v>74</v>
      </c>
      <c r="AY24" s="289" t="str">
        <f>IF(入力!AL9="","",入力!AL9)</f>
        <v>080</v>
      </c>
      <c r="AZ24" s="289"/>
      <c r="BA24" s="289"/>
      <c r="BB24" s="289"/>
      <c r="BC24" s="289"/>
      <c r="BD24" s="289"/>
      <c r="BE24" s="289"/>
      <c r="BF24" s="18" t="s">
        <v>75</v>
      </c>
    </row>
    <row r="25" spans="3:58" ht="19.5" customHeight="1">
      <c r="C25" s="372" t="s">
        <v>78</v>
      </c>
      <c r="D25" s="298"/>
      <c r="E25" s="298"/>
      <c r="F25" s="298"/>
      <c r="G25" s="318"/>
      <c r="H25" s="347" t="str">
        <f>IF(入力!C10="","",入力!C10&amp;"　"&amp;入力!E10)</f>
        <v>島　雄大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8"/>
      <c r="S25" s="298"/>
      <c r="T25" s="294"/>
      <c r="U25" s="295"/>
      <c r="V25" s="296"/>
      <c r="W25" s="285"/>
      <c r="X25" s="285"/>
      <c r="Y25" s="285"/>
      <c r="Z25" s="331" t="str">
        <f>IF(入力!P10="","",入力!P10)</f>
        <v>船橋市大穴北2-13-14</v>
      </c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82"/>
      <c r="AU25" s="298"/>
      <c r="AV25" s="298"/>
      <c r="AW25" s="298"/>
      <c r="AX25" s="299" t="str">
        <f>IF(入力!AK10="","",入力!AK10)</f>
        <v>4635</v>
      </c>
      <c r="AY25" s="298"/>
      <c r="AZ25" s="298"/>
      <c r="BA25" s="298"/>
      <c r="BB25" s="19" t="s">
        <v>76</v>
      </c>
      <c r="BC25" s="298" t="str">
        <f>IF(入力!AP10="","",入力!AP10)</f>
        <v>5524</v>
      </c>
      <c r="BD25" s="298"/>
      <c r="BE25" s="298"/>
      <c r="BF25" s="300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カネコ　リュウジ</v>
      </c>
      <c r="I26" s="289"/>
      <c r="J26" s="289"/>
      <c r="K26" s="289"/>
      <c r="L26" s="289"/>
      <c r="M26" s="289"/>
      <c r="N26" s="289"/>
      <c r="O26" s="289"/>
      <c r="P26" s="289"/>
      <c r="Q26" s="290"/>
      <c r="R26" s="284" t="s">
        <v>45</v>
      </c>
      <c r="S26" s="289"/>
      <c r="T26" s="291">
        <f>IF(入力!AT11="","",入力!AT11)</f>
        <v>42</v>
      </c>
      <c r="U26" s="292"/>
      <c r="V26" s="293"/>
      <c r="W26" s="284" t="s">
        <v>46</v>
      </c>
      <c r="X26" s="284"/>
      <c r="Y26" s="284"/>
      <c r="Z26" s="14" t="s">
        <v>72</v>
      </c>
      <c r="AA26" s="15"/>
      <c r="AB26" s="289" t="str">
        <f>IF(入力!R11="","",入力!R11)</f>
        <v>274</v>
      </c>
      <c r="AC26" s="289"/>
      <c r="AD26" s="289"/>
      <c r="AE26" s="289"/>
      <c r="AF26" s="16" t="s">
        <v>73</v>
      </c>
      <c r="AG26" s="289" t="str">
        <f>IF(入力!W11="","",入力!W11)</f>
        <v>0067</v>
      </c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90"/>
      <c r="AU26" s="284" t="s">
        <v>47</v>
      </c>
      <c r="AV26" s="289"/>
      <c r="AW26" s="289"/>
      <c r="AX26" s="17" t="s">
        <v>74</v>
      </c>
      <c r="AY26" s="289" t="str">
        <f>IF(入力!AL11="","",入力!AL11)</f>
        <v>047</v>
      </c>
      <c r="AZ26" s="289"/>
      <c r="BA26" s="289"/>
      <c r="BB26" s="289"/>
      <c r="BC26" s="289"/>
      <c r="BD26" s="289"/>
      <c r="BE26" s="289"/>
      <c r="BF26" s="18" t="s">
        <v>75</v>
      </c>
    </row>
    <row r="27" spans="3:58" ht="19.5" customHeight="1">
      <c r="C27" s="372" t="s">
        <v>79</v>
      </c>
      <c r="D27" s="298"/>
      <c r="E27" s="298"/>
      <c r="F27" s="298"/>
      <c r="G27" s="318"/>
      <c r="H27" s="347" t="str">
        <f>IF(入力!C12="","",入力!C12&amp;"　"&amp;入力!E12)</f>
        <v>金子　隆治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8"/>
      <c r="S27" s="298"/>
      <c r="T27" s="294"/>
      <c r="U27" s="295"/>
      <c r="V27" s="296"/>
      <c r="W27" s="285"/>
      <c r="X27" s="285"/>
      <c r="Y27" s="285"/>
      <c r="Z27" s="331" t="str">
        <f>IF(入力!P12="","",入力!P12)</f>
        <v>船橋市大穴南1-6-19</v>
      </c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82"/>
      <c r="AU27" s="298"/>
      <c r="AV27" s="298"/>
      <c r="AW27" s="298"/>
      <c r="AX27" s="299" t="str">
        <f>IF(入力!AK12="","",入力!AK12)</f>
        <v>440</v>
      </c>
      <c r="AY27" s="298"/>
      <c r="AZ27" s="298"/>
      <c r="BA27" s="298"/>
      <c r="BB27" s="19" t="s">
        <v>76</v>
      </c>
      <c r="BC27" s="298" t="str">
        <f>IF(入力!AP12="","",入力!AP12)</f>
        <v>8688</v>
      </c>
      <c r="BD27" s="298"/>
      <c r="BE27" s="298"/>
      <c r="BF27" s="300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キムラ　トシマサ</v>
      </c>
      <c r="I28" s="289"/>
      <c r="J28" s="289"/>
      <c r="K28" s="289"/>
      <c r="L28" s="289"/>
      <c r="M28" s="289"/>
      <c r="N28" s="289"/>
      <c r="O28" s="289"/>
      <c r="P28" s="289"/>
      <c r="Q28" s="290"/>
      <c r="R28" s="284" t="s">
        <v>45</v>
      </c>
      <c r="S28" s="289"/>
      <c r="T28" s="291">
        <f>IF(入力!AT15="","",入力!AT15)</f>
        <v>52</v>
      </c>
      <c r="U28" s="292"/>
      <c r="V28" s="293"/>
      <c r="W28" s="284" t="s">
        <v>46</v>
      </c>
      <c r="X28" s="284"/>
      <c r="Y28" s="284"/>
      <c r="Z28" s="14" t="s">
        <v>72</v>
      </c>
      <c r="AA28" s="15"/>
      <c r="AB28" s="289" t="str">
        <f>IF(入力!R15="","",入力!R15)</f>
        <v>274</v>
      </c>
      <c r="AC28" s="289"/>
      <c r="AD28" s="289"/>
      <c r="AE28" s="289"/>
      <c r="AF28" s="16" t="s">
        <v>73</v>
      </c>
      <c r="AG28" s="289" t="str">
        <f>IF(入力!W15="","",入力!W15)</f>
        <v>0067</v>
      </c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90"/>
      <c r="AU28" s="284" t="s">
        <v>47</v>
      </c>
      <c r="AV28" s="289"/>
      <c r="AW28" s="289"/>
      <c r="AX28" s="17" t="s">
        <v>74</v>
      </c>
      <c r="AY28" s="289" t="str">
        <f>IF(入力!AL15="","",入力!AL15)</f>
        <v>090</v>
      </c>
      <c r="AZ28" s="289"/>
      <c r="BA28" s="289"/>
      <c r="BB28" s="289"/>
      <c r="BC28" s="289"/>
      <c r="BD28" s="289"/>
      <c r="BE28" s="289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7" t="str">
        <f>IF(入力!C16="","",入力!C16&amp;"　"&amp;入力!E16)</f>
        <v>木村　利昌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6"/>
      <c r="S29" s="376"/>
      <c r="T29" s="384"/>
      <c r="U29" s="385"/>
      <c r="V29" s="386"/>
      <c r="W29" s="383"/>
      <c r="X29" s="383"/>
      <c r="Y29" s="383"/>
      <c r="Z29" s="400" t="str">
        <f>IF(入力!P16="","",入力!P16)</f>
        <v>船橋市大穴南3-7-20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6"/>
      <c r="AV29" s="376"/>
      <c r="AW29" s="376"/>
      <c r="AX29" s="403" t="str">
        <f>IF(入力!AK16="","",入力!AK16)</f>
        <v>3420</v>
      </c>
      <c r="AY29" s="376"/>
      <c r="AZ29" s="376"/>
      <c r="BA29" s="376"/>
      <c r="BB29" s="73" t="s">
        <v>76</v>
      </c>
      <c r="BC29" s="376" t="str">
        <f>IF(入力!AP16="","",入力!AP16)</f>
        <v>0830</v>
      </c>
      <c r="BD29" s="376"/>
      <c r="BE29" s="376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>
        <f>IF(入力!B25="","",入力!B25)</f>
        <v>1</v>
      </c>
      <c r="D34" s="419"/>
      <c r="E34" s="420"/>
      <c r="F34" s="405" t="str">
        <f>IF(入力!C26="","",入力!C25&amp;"　"&amp;入力!E25&amp;"
"&amp;入力!C26&amp;"　"&amp;入力!E26)</f>
        <v>シマ　リュウタロウ
島　龍太郎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5</v>
      </c>
      <c r="R34" s="393"/>
      <c r="S34" s="394"/>
      <c r="T34" s="411" t="str">
        <f>IF(入力!I25="","",入力!I25)</f>
        <v>大穴北小学校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516900428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145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カドタ　イツキ
門田　一希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5</v>
      </c>
      <c r="R36" s="393"/>
      <c r="S36" s="394"/>
      <c r="T36" s="411" t="str">
        <f>IF(入力!I27="","",入力!I27)</f>
        <v>昭和学院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514570772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140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クドウ　コウスケ
工藤　輝祐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4</v>
      </c>
      <c r="R38" s="393"/>
      <c r="S38" s="394"/>
      <c r="T38" s="411" t="str">
        <f>IF(入力!I29="","",入力!I29)</f>
        <v>大穴北小学校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518606992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145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ホンダ　タイキ
本田　大気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4</v>
      </c>
      <c r="R40" s="393"/>
      <c r="S40" s="394"/>
      <c r="T40" s="411" t="str">
        <f>IF(入力!I31="","",入力!I31)</f>
        <v>大穴北小学校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518606985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135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フクマ　ユウキ
福間　悠生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5</v>
      </c>
      <c r="R42" s="393"/>
      <c r="S42" s="394"/>
      <c r="T42" s="411" t="str">
        <f>IF(入力!I33="","",入力!I33)</f>
        <v>大穴北小学校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519670565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145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オオタ　ユウセイ
太田　悠成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5</v>
      </c>
      <c r="R44" s="393"/>
      <c r="S44" s="394"/>
      <c r="T44" s="411" t="str">
        <f>IF(入力!I35="","",入力!I35)</f>
        <v>大穴北小学校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519670541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145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オオタ　ユウシン
太田　悠真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5</v>
      </c>
      <c r="R46" s="393"/>
      <c r="S46" s="394"/>
      <c r="T46" s="411" t="str">
        <f>IF(入力!I37="","",入力!I37)</f>
        <v>大穴北小学校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519670558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145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/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 t="str">
        <f>IF(入力!G39="","",入力!G39)</f>
        <v/>
      </c>
      <c r="R48" s="393"/>
      <c r="S48" s="394"/>
      <c r="T48" s="411" t="str">
        <f>IF(入力!I39="","",入力!I39)</f>
        <v/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 t="str">
        <f>IF(入力!M39="","",入力!M39)</f>
        <v/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 t="str">
        <f>IF(入力!P39="","",入力!P39)</f>
        <v/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 t="str">
        <f>IF(入力!B41="","",入力!B41)</f>
        <v/>
      </c>
      <c r="D50" s="419"/>
      <c r="E50" s="420"/>
      <c r="F50" s="405" t="str">
        <f>IF(入力!C42="","",入力!C41&amp;"　"&amp;入力!E41&amp;"
"&amp;入力!C42&amp;"　"&amp;入力!E42)</f>
        <v/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 t="str">
        <f>IF(入力!G41="","",入力!G41)</f>
        <v/>
      </c>
      <c r="R50" s="393"/>
      <c r="S50" s="394"/>
      <c r="T50" s="411" t="str">
        <f>IF(入力!I41="","",入力!I41)</f>
        <v/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 t="str">
        <f>IF(入力!M41="","",入力!M41)</f>
        <v/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 t="str">
        <f>IF(入力!P41="","",入力!P41)</f>
        <v/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 t="str">
        <f>IF(入力!B43="","",入力!B43)</f>
        <v/>
      </c>
      <c r="D52" s="419"/>
      <c r="E52" s="420"/>
      <c r="F52" s="405" t="str">
        <f>IF(入力!C44="","",入力!C43&amp;"　"&amp;入力!E43&amp;"
"&amp;入力!C44&amp;"　"&amp;入力!E44)</f>
        <v/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 t="str">
        <f>IF(入力!G43="","",入力!G43)</f>
        <v/>
      </c>
      <c r="R52" s="393"/>
      <c r="S52" s="394"/>
      <c r="T52" s="411" t="str">
        <f>IF(入力!I43="","",入力!I43)</f>
        <v/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 t="str">
        <f>IF(入力!M43="","",入力!M43)</f>
        <v/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 t="str">
        <f>IF(入力!P43="","",入力!P43)</f>
        <v/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 t="str">
        <f>IF(入力!B45="","",入力!B45)</f>
        <v/>
      </c>
      <c r="D54" s="419"/>
      <c r="E54" s="420"/>
      <c r="F54" s="405" t="str">
        <f>IF(入力!C46="","",入力!C45&amp;"　"&amp;入力!E45&amp;"
"&amp;入力!C46&amp;"　"&amp;入力!E46)</f>
        <v/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/>
      </c>
      <c r="R54" s="393"/>
      <c r="S54" s="394"/>
      <c r="T54" s="411" t="str">
        <f>IF(入力!I45="","",入力!I45)</f>
        <v/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 t="str">
        <f>IF(入力!M45="","",入力!M45)</f>
        <v/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 t="str">
        <f>IF(入力!P45="","",入力!P45)</f>
        <v/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 t="str">
        <f>IF(入力!B47="","",入力!B47)</f>
        <v/>
      </c>
      <c r="D56" s="419"/>
      <c r="E56" s="420"/>
      <c r="F56" s="405" t="str">
        <f>IF(入力!C48="","",入力!C47&amp;"　"&amp;入力!E47&amp;"
"&amp;入力!C48&amp;"　"&amp;入力!E48)</f>
        <v/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/>
      </c>
      <c r="R56" s="393"/>
      <c r="S56" s="394"/>
      <c r="T56" s="411" t="str">
        <f>IF(入力!I47="","",入力!I47)</f>
        <v/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 t="str">
        <f>IF(入力!M47="","",入力!M47)</f>
        <v/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 t="str">
        <f>IF(入力!P47="","",入力!P47)</f>
        <v/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大穴JSCバレーボールクラブ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435174843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佐久間　徹也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513270097</v>
      </c>
      <c r="H7" s="267"/>
      <c r="I7" s="267"/>
      <c r="J7" s="267">
        <f>IF(入力!J7="","",入力!J7)</f>
        <v>291135</v>
      </c>
      <c r="K7" s="267"/>
      <c r="L7" s="267"/>
      <c r="M7" s="267">
        <f>IF(入力!M7="","",入力!M7)</f>
        <v>428550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島　雄大</v>
      </c>
      <c r="D9" s="278"/>
      <c r="E9" s="278"/>
      <c r="F9" s="278"/>
      <c r="G9" s="267">
        <f>IF(入力!G9="","",入力!G9)</f>
        <v>518920708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金子　隆治</v>
      </c>
      <c r="D11" s="278"/>
      <c r="E11" s="278"/>
      <c r="F11" s="278"/>
      <c r="G11" s="267">
        <f>IF(入力!G11="","",入力!G11)</f>
        <v>507374091</v>
      </c>
      <c r="H11" s="267"/>
      <c r="I11" s="267"/>
      <c r="J11" s="267">
        <f>IF(入力!J11="","",入力!J11)</f>
        <v>23115</v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宮崎　和宏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木村　利昌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船橋市大穴南3-7-20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090-3420-0830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島　龍太郎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大穴北小学校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516900428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門田　一希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昭和学院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514570772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工藤　輝祐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大穴北小学校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518606992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本田　大気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大穴北小学校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518606985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福間　悠生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大穴北小学校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519670565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太田　悠成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大穴北小学校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519670541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太田　悠真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大穴北小学校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519670558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大穴JSCバレーボールクラブ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435174843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佐久間　徹也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513270097</v>
      </c>
      <c r="H7" s="267"/>
      <c r="I7" s="267"/>
      <c r="J7" s="267">
        <f>IF(入力!J7="","",入力!J7)</f>
        <v>291135</v>
      </c>
      <c r="K7" s="267"/>
      <c r="L7" s="267"/>
      <c r="M7" s="267">
        <f>IF(入力!M7="","",入力!M7)</f>
        <v>428550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島　雄大</v>
      </c>
      <c r="D9" s="278"/>
      <c r="E9" s="278"/>
      <c r="F9" s="278"/>
      <c r="G9" s="267">
        <f>IF(入力!G9="","",入力!G9)</f>
        <v>518920708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金子　隆治</v>
      </c>
      <c r="D11" s="278"/>
      <c r="E11" s="278"/>
      <c r="F11" s="278"/>
      <c r="G11" s="267">
        <f>IF(入力!G11="","",入力!G11)</f>
        <v>507374091</v>
      </c>
      <c r="H11" s="267"/>
      <c r="I11" s="267"/>
      <c r="J11" s="267">
        <f>IF(入力!J11="","",入力!J11)</f>
        <v>23115</v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宮崎　和宏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木村　利昌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船橋市大穴南3-7-20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090-3420-0830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島　龍太郎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大穴北小学校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516900428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門田　一希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昭和学院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514570772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工藤　輝祐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大穴北小学校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518606992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本田　大気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大穴北小学校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518606985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福間　悠生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大穴北小学校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519670565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太田　悠成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大穴北小学校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519670541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太田　悠真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大穴北小学校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519670558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6</v>
      </c>
      <c r="J5" s="446" t="str">
        <f>IF(入力!A55="","",入力!A55)</f>
        <v>バレー暦の浅いメンバーが多いチームですが、練習を積み重ねていって急成長中。どんな時でも声を出して最後に勝つチーム。練習でも大会でも目の前のボールに集中して全力プレーで盛り上がるチーム。であることを目標に頑張り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12010</v>
      </c>
      <c r="B7" s="33" t="str">
        <f>IF(入力!C3="","",入力!C3)</f>
        <v>大穴JSCバレーボールクラブ</v>
      </c>
      <c r="C7" s="33" t="str">
        <f>IF(入力!C2="","",入力!C2)</f>
        <v>おおあな　じぇいえすしー</v>
      </c>
      <c r="D7" s="33" t="str">
        <f>IF(入力!AE3="","",入力!AE3)</f>
        <v>北西支部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高根公団</v>
      </c>
      <c r="T7" s="33"/>
      <c r="U7" s="33">
        <f>IF(入力!C4="","",入力!C4)</f>
        <v>435174843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佐久間</v>
      </c>
      <c r="D16" s="33" t="str">
        <f>IF(入力!E8="","",入力!E8)</f>
        <v>徹也</v>
      </c>
      <c r="E16" s="33" t="str">
        <f>IF(入力!C7="","",入力!C7)</f>
        <v>サクマ</v>
      </c>
      <c r="F16" s="33" t="str">
        <f>IF(入力!E7="","",入力!E7)</f>
        <v>テツヤ</v>
      </c>
      <c r="G16" s="33">
        <f>IF(入力!G7="","",入力!G7)</f>
        <v>513270097</v>
      </c>
      <c r="H16" s="33">
        <f>IF(入力!J7="","",入力!J7)</f>
        <v>291135</v>
      </c>
      <c r="I16" s="33">
        <f>IF(入力!M7="","",入力!M7)</f>
        <v>428550</v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0805</v>
      </c>
      <c r="T16" s="33" t="str">
        <f>IF(入力!P8="","",入力!P8)</f>
        <v>船橋市二和東2-17-15</v>
      </c>
      <c r="U16" s="33" t="str">
        <f>IF(入力!AL7="","",入力!AL7)</f>
        <v>090</v>
      </c>
      <c r="V16" s="33" t="str">
        <f>IF(入力!AK8="","",入力!AK8)</f>
        <v>7196</v>
      </c>
      <c r="W16" s="33" t="str">
        <f>IF(入力!AP8="","",入力!AP8)</f>
        <v>3736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島</v>
      </c>
      <c r="D17" s="33" t="str">
        <f>IF(入力!E10="","",入力!E10)</f>
        <v>雄大</v>
      </c>
      <c r="E17" s="33" t="str">
        <f>IF(入力!C9="","",入力!C9)</f>
        <v>シマ</v>
      </c>
      <c r="F17" s="33" t="str">
        <f>IF(入力!E9="","",入力!E9)</f>
        <v>ユウダイ</v>
      </c>
      <c r="G17" s="33">
        <f>IF(入力!G9="","",入力!G9)</f>
        <v>518920708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32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0068</v>
      </c>
      <c r="T17" s="33" t="str">
        <f>IF(入力!P10="","",入力!P10)</f>
        <v>船橋市大穴北2-13-14</v>
      </c>
      <c r="U17" s="33" t="str">
        <f>IF(入力!AL9="","",入力!AL9)</f>
        <v>080</v>
      </c>
      <c r="V17" s="33" t="str">
        <f>IF(入力!AK10="","",入力!AK10)</f>
        <v>4635</v>
      </c>
      <c r="W17" s="33" t="str">
        <f>IF(入力!AP10="","",入力!AP10)</f>
        <v>5524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金子</v>
      </c>
      <c r="D20" s="33" t="str">
        <f>IF(入力!E12="","",入力!E12)</f>
        <v>隆治</v>
      </c>
      <c r="E20" s="33" t="str">
        <f>IF(入力!C11="","",入力!C11)</f>
        <v>カネコ</v>
      </c>
      <c r="F20" s="33" t="str">
        <f>IF(入力!E11="","",入力!E11)</f>
        <v>リュウジ</v>
      </c>
      <c r="G20" s="33">
        <f>IF(入力!G11="","",入力!G11)</f>
        <v>507374091</v>
      </c>
      <c r="H20" s="33">
        <f>IF(入力!J11="","",入力!J11)</f>
        <v>23115</v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0067</v>
      </c>
      <c r="T20" s="33" t="str">
        <f>IF(入力!P12="","",入力!P12)</f>
        <v>船橋市大穴南1-6-19</v>
      </c>
      <c r="U20" s="33" t="str">
        <f>IF(入力!AL11="","",入力!AL11)</f>
        <v>047</v>
      </c>
      <c r="V20" s="33" t="str">
        <f>IF(入力!AK12="","",入力!AK12)</f>
        <v>440</v>
      </c>
      <c r="W20" s="33" t="str">
        <f>IF(入力!AP12="","",入力!AP12)</f>
        <v>8688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0067</v>
      </c>
      <c r="T22" s="33" t="str">
        <f>IF(入力!P16="","",入力!P16)</f>
        <v>船橋市大穴南3-7-20</v>
      </c>
      <c r="U22" s="33" t="str">
        <f>IF(入力!AL15="","",入力!AL15)</f>
        <v>090</v>
      </c>
      <c r="V22" s="33" t="str">
        <f>IF(入力!AK16="","",入力!AK16)</f>
        <v>3420</v>
      </c>
      <c r="W22" s="33" t="str">
        <f>IF(入力!AP16="","",入力!AP16)</f>
        <v>0830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宮崎</v>
      </c>
      <c r="D23" s="33" t="str">
        <f>IF(入力!$E$14="","",入力!$E$14)</f>
        <v>和宏</v>
      </c>
      <c r="E23" s="33" t="str">
        <f>IF(入力!$C$13="","",入力!$C$13)</f>
        <v>ミヤザキ</v>
      </c>
      <c r="F23" s="33" t="str">
        <f>IF(入力!$E$13="","",入力!$E$13)</f>
        <v>カズヒロ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島</v>
      </c>
      <c r="D24" s="75" t="str">
        <f>VLOOKUP($B$51,$A$53:$F$352,4)</f>
        <v>龍太郎</v>
      </c>
      <c r="E24" s="75" t="str">
        <f>VLOOKUP($B$51,$A$53:$F$352,5)</f>
        <v>シマ</v>
      </c>
      <c r="F24" s="75" t="str">
        <f>VLOOKUP($B$51,$A$53:$F$352,6)</f>
        <v>リュウタロウ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島</v>
      </c>
      <c r="D53" s="33" t="str">
        <f>IF(入力!E26="","",入力!E26)</f>
        <v>龍太郎</v>
      </c>
      <c r="E53" s="33" t="str">
        <f>IF(入力!C25="","",入力!C25)</f>
        <v>シマ</v>
      </c>
      <c r="F53" s="33" t="str">
        <f>IF(入力!E25="","",入力!E25)</f>
        <v>リュウタロウ</v>
      </c>
      <c r="G53" s="33">
        <f>IF(入力!M25="","",入力!M25)</f>
        <v>516900428</v>
      </c>
      <c r="H53" s="33" t="str">
        <f>IF(入力!I25="","",入力!I25)</f>
        <v>大穴北小学校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門田</v>
      </c>
      <c r="D54" s="33" t="str">
        <f>IF(入力!E28="","",入力!E28)</f>
        <v>一希</v>
      </c>
      <c r="E54" s="33" t="str">
        <f>IF(入力!C27="","",入力!C27)</f>
        <v>カドタ</v>
      </c>
      <c r="F54" s="33" t="str">
        <f>IF(入力!E27="","",入力!E27)</f>
        <v>イツキ</v>
      </c>
      <c r="G54" s="33">
        <f>IF(入力!M27="","",入力!M27)</f>
        <v>514570772</v>
      </c>
      <c r="H54" s="33" t="str">
        <f>IF(入力!I27="","",入力!I27)</f>
        <v>昭和学院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工藤</v>
      </c>
      <c r="D55" s="33" t="str">
        <f>IF(入力!E30="","",入力!E30)</f>
        <v>輝祐</v>
      </c>
      <c r="E55" s="33" t="str">
        <f>IF(入力!C29="","",入力!C29)</f>
        <v>クドウ</v>
      </c>
      <c r="F55" s="33" t="str">
        <f>IF(入力!E29="","",入力!E29)</f>
        <v>コウスケ</v>
      </c>
      <c r="G55" s="33">
        <f>IF(入力!M29="","",入力!M29)</f>
        <v>518606992</v>
      </c>
      <c r="H55" s="33" t="str">
        <f>IF(入力!I29="","",入力!I29)</f>
        <v>大穴北小学校</v>
      </c>
      <c r="I55" s="33">
        <f>IF(入力!G29="","",入力!G29)</f>
        <v>4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本田</v>
      </c>
      <c r="D56" s="33" t="str">
        <f>IF(入力!E32="","",入力!E32)</f>
        <v>大気</v>
      </c>
      <c r="E56" s="33" t="str">
        <f>IF(入力!C31="","",入力!C31)</f>
        <v>ホンダ</v>
      </c>
      <c r="F56" s="33" t="str">
        <f>IF(入力!E31="","",入力!E31)</f>
        <v>タイキ</v>
      </c>
      <c r="G56" s="33">
        <f>IF(入力!M31="","",入力!M31)</f>
        <v>518606985</v>
      </c>
      <c r="H56" s="33" t="str">
        <f>IF(入力!I31="","",入力!I31)</f>
        <v>大穴北小学校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福間</v>
      </c>
      <c r="D57" s="33" t="str">
        <f>IF(入力!E34="","",入力!E34)</f>
        <v>悠生</v>
      </c>
      <c r="E57" s="33" t="str">
        <f>IF(入力!C33="","",入力!C33)</f>
        <v>フクマ</v>
      </c>
      <c r="F57" s="33" t="str">
        <f>IF(入力!E33="","",入力!E33)</f>
        <v>ユウキ</v>
      </c>
      <c r="G57" s="33">
        <f>IF(入力!M33="","",入力!M33)</f>
        <v>519670565</v>
      </c>
      <c r="H57" s="33" t="str">
        <f>IF(入力!I33="","",入力!I33)</f>
        <v>大穴北小学校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太田</v>
      </c>
      <c r="D58" s="33" t="str">
        <f>IF(入力!E36="","",入力!E36)</f>
        <v>悠成</v>
      </c>
      <c r="E58" s="33" t="str">
        <f>IF(入力!C35="","",入力!C35)</f>
        <v>オオタ</v>
      </c>
      <c r="F58" s="33" t="str">
        <f>IF(入力!E35="","",入力!E35)</f>
        <v>ユウセイ</v>
      </c>
      <c r="G58" s="33">
        <f>IF(入力!M35="","",入力!M35)</f>
        <v>519670541</v>
      </c>
      <c r="H58" s="33" t="str">
        <f>IF(入力!I35="","",入力!I35)</f>
        <v>大穴北小学校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太田</v>
      </c>
      <c r="D59" s="33" t="str">
        <f>IF(入力!E38="","",入力!E38)</f>
        <v>悠真</v>
      </c>
      <c r="E59" s="33" t="str">
        <f>IF(入力!C37="","",入力!C37)</f>
        <v>オオタ</v>
      </c>
      <c r="F59" s="33" t="str">
        <f>IF(入力!E37="","",入力!E37)</f>
        <v>ユウシン</v>
      </c>
      <c r="G59" s="33">
        <f>IF(入力!M37="","",入力!M37)</f>
        <v>519670558</v>
      </c>
      <c r="H59" s="33" t="str">
        <f>IF(入力!I37="","",入力!I37)</f>
        <v>大穴北小学校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2020-01-30T00:45:08Z</cp:lastPrinted>
  <dcterms:created xsi:type="dcterms:W3CDTF">2014-04-05T09:56:00Z</dcterms:created>
  <dcterms:modified xsi:type="dcterms:W3CDTF">2020-01-30T01:29:02Z</dcterms:modified>
</cp:coreProperties>
</file>