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ようこ\Desktop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<sst xmlns="http://schemas.openxmlformats.org/spreadsheetml/2006/main" count="428" uniqueCount="301">
  <si>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</si>
  <si>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</si>
  <si>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</si>
  <si>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</si>
  <si>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</si>
  <si>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</si>
  <si>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</si>
  <si>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</si>
  <si>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</si>
  <si>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</si>
  <si>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</si>
  <si>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</si>
  <si>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</si>
  <si>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</si>
  <si>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</si>
  <si>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</si>
  <si>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</si>
  <si>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</si>
  <si>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</si>
  <si>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</si>
  <si>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</si>
  <si>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</si>
  <si>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</si>
  <si>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</si>
  <si>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</si>
  <si>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</si>
  <si>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</si>
  <si>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</si>
  <si>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</si>
  <si>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</si>
  <si>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</si>
  <si>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</si>
  <si>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</si>
  <si>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</si>
  <si>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</si>
  <si>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</si>
  <si>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</si>
  <si>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</si>
  <si>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</si>
  <si>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</si>
  <si>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</si>
  <si>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</si>
  <si>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</si>
  <si>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</si>
  <si>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</si>
  <si>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</si>
  <si>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</si>
  <si>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</si>
  <si>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</si>
  <si>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</si>
  <si>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</si>
  <si>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</si>
  <si>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</si>
  <si>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</si>
  <si>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</si>
  <si>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</si>
  <si>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</si>
  <si>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</si>
  <si>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</si>
  <si>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</si>
  <si>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</si>
  <si>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</si>
  <si>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</si>
  <si>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</si>
  <si>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</si>
  <si>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</si>
  <si>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</si>
  <si>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</si>
  <si>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</si>
  <si>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</si>
  <si>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</si>
  <si>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</si>
  <si>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</si>
  <si>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</si>
  <si>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</si>
  <si>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</si>
  <si>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</si>
  <si>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</si>
  <si>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</si>
  <si>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</si>
  <si>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</si>
  <si>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</si>
  <si>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</si>
  <si>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</si>
  <si>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</si>
  <si>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</si>
  <si>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</si>
  <si>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</si>
  <si>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</si>
  <si>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</si>
  <si>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</si>
  <si>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</si>
  <si>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</si>
  <si>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</si>
  <si>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</si>
  <si>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</si>
  <si>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</si>
  <si>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</si>
  <si>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</si>
  <si>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</si>
  <si>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</si>
  <si>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</si>
  <si>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</si>
  <si>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</si>
  <si>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</si>
  <si>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</si>
  <si>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</si>
  <si>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</si>
  <si>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</si>
  <si>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</si>
  <si>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</si>
  <si>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</si>
  <si>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</si>
  <si>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</si>
  <si>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</si>
  <si>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</si>
  <si>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</si>
  <si>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</si>
  <si>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</si>
  <si>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</si>
  <si>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</si>
  <si>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</si>
  <si>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</si>
  <si>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</si>
  <si>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</si>
  <si>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</si>
  <si>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</si>
  <si>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</si>
  <si>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</si>
  <si>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</si>
  <si>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</si>
  <si>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</si>
  <si>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</si>
  <si>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</si>
  <si>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</si>
  <si>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</si>
  <si>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</si>
  <si>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</si>
  <si>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</si>
  <si>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</si>
  <si>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</si>
  <si>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</si>
  <si>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</si>
  <si>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</si>
  <si>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</si>
  <si>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</si>
  <si>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</si>
  <si>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</si>
  <si>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</si>
  <si>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</si>
  <si>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</si>
  <si>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</si>
  <si>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</si>
  <si>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</si>
  <si>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</si>
  <si>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</si>
  <si>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</si>
  <si>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</si>
  <si>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</si>
  <si>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</si>
  <si>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</si>
  <si>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</si>
  <si>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</si>
  <si>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</si>
  <si>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</si>
  <si>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</si>
  <si>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</si>
  <si>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</si>
  <si>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</si>
  <si>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</si>
  <si>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</si>
  <si>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</si>
  <si>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</si>
  <si>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</si>
  <si>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</si>
  <si>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</si>
  <si>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</si>
  <si>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</si>
  <si>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</si>
  <si>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</si>
  <si>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</si>
  <si>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</si>
  <si>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</si>
  <si>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</si>
  <si>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</si>
  <si>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</si>
  <si>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</si>
  <si>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</si>
  <si>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</si>
  <si>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</si>
  <si>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</si>
  <si>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</si>
  <si>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</si>
  <si>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</si>
  <si>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</si>
  <si>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</si>
  <si>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</si>
  <si>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</si>
  <si>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</si>
  <si>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</si>
  <si>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ブレーブス</t>
    <phoneticPr fontId="2"/>
  </si>
  <si>
    <t>BRAVES</t>
    <phoneticPr fontId="2"/>
  </si>
  <si>
    <t>旭市</t>
    <rPh sb="0" eb="2">
      <t>アサヒシ</t>
    </rPh>
    <phoneticPr fontId="2"/>
  </si>
  <si>
    <t>総武本線</t>
    <rPh sb="0" eb="4">
      <t>ソウブホンセン</t>
    </rPh>
    <phoneticPr fontId="2"/>
  </si>
  <si>
    <t>旭</t>
    <rPh sb="0" eb="1">
      <t>アサヒ</t>
    </rPh>
    <phoneticPr fontId="2"/>
  </si>
  <si>
    <t>ﾌﾙﾔﾏ</t>
    <phoneticPr fontId="2"/>
  </si>
  <si>
    <t>ﾕｳｲﾁ</t>
    <phoneticPr fontId="2"/>
  </si>
  <si>
    <t>古山</t>
    <rPh sb="0" eb="2">
      <t>フルヤマ</t>
    </rPh>
    <phoneticPr fontId="2"/>
  </si>
  <si>
    <t>勇一</t>
    <rPh sb="0" eb="2">
      <t>ユウイチ</t>
    </rPh>
    <phoneticPr fontId="2"/>
  </si>
  <si>
    <t>ｲﾜﾀ</t>
    <phoneticPr fontId="2"/>
  </si>
  <si>
    <t>ﾕｷﾅﾘ</t>
    <phoneticPr fontId="2"/>
  </si>
  <si>
    <t>岩田</t>
    <rPh sb="0" eb="2">
      <t>イワタ</t>
    </rPh>
    <phoneticPr fontId="2"/>
  </si>
  <si>
    <t>幸成</t>
    <rPh sb="0" eb="2">
      <t>ユキナリ</t>
    </rPh>
    <phoneticPr fontId="2"/>
  </si>
  <si>
    <t>ｷﾑﾗ</t>
    <phoneticPr fontId="2"/>
  </si>
  <si>
    <t>ﾖｳｺ</t>
    <phoneticPr fontId="2"/>
  </si>
  <si>
    <t>木村</t>
    <rPh sb="0" eb="2">
      <t>キムラ</t>
    </rPh>
    <phoneticPr fontId="2"/>
  </si>
  <si>
    <t>陽子</t>
    <rPh sb="0" eb="2">
      <t>ヨウコ</t>
    </rPh>
    <phoneticPr fontId="2"/>
  </si>
  <si>
    <t>289</t>
    <phoneticPr fontId="2"/>
  </si>
  <si>
    <t>2503</t>
    <phoneticPr fontId="2"/>
  </si>
  <si>
    <t>旭市江ヶ崎1449-3</t>
    <rPh sb="0" eb="5">
      <t>アサヒシエガサキ</t>
    </rPh>
    <phoneticPr fontId="2"/>
  </si>
  <si>
    <t>090</t>
    <phoneticPr fontId="2"/>
  </si>
  <si>
    <t>1044</t>
    <phoneticPr fontId="2"/>
  </si>
  <si>
    <t>4408</t>
    <phoneticPr fontId="2"/>
  </si>
  <si>
    <t>2613</t>
    <phoneticPr fontId="2"/>
  </si>
  <si>
    <t>旭市後草1724-1</t>
    <rPh sb="0" eb="2">
      <t>アサヒシ</t>
    </rPh>
    <rPh sb="2" eb="4">
      <t>ウシログサ</t>
    </rPh>
    <phoneticPr fontId="2"/>
  </si>
  <si>
    <t>6512</t>
    <phoneticPr fontId="2"/>
  </si>
  <si>
    <t>5300</t>
    <phoneticPr fontId="2"/>
  </si>
  <si>
    <t>2531</t>
    <phoneticPr fontId="2"/>
  </si>
  <si>
    <t>旭市井戸野1328-11</t>
    <rPh sb="0" eb="5">
      <t>アサヒシイドノ</t>
    </rPh>
    <phoneticPr fontId="2"/>
  </si>
  <si>
    <t>090</t>
    <phoneticPr fontId="2"/>
  </si>
  <si>
    <t>2525</t>
    <phoneticPr fontId="2"/>
  </si>
  <si>
    <t>6403</t>
    <phoneticPr fontId="2"/>
  </si>
  <si>
    <t>ｷﾑﾗ</t>
    <phoneticPr fontId="2"/>
  </si>
  <si>
    <t>ﾖｳｺ</t>
    <phoneticPr fontId="2"/>
  </si>
  <si>
    <t>木村</t>
    <rPh sb="0" eb="2">
      <t>キムラ</t>
    </rPh>
    <phoneticPr fontId="2"/>
  </si>
  <si>
    <t>陽子</t>
    <rPh sb="0" eb="2">
      <t>ヨウコ</t>
    </rPh>
    <phoneticPr fontId="2"/>
  </si>
  <si>
    <t>289</t>
    <phoneticPr fontId="2"/>
  </si>
  <si>
    <t>2531</t>
    <phoneticPr fontId="2"/>
  </si>
  <si>
    <t>090</t>
    <phoneticPr fontId="2"/>
  </si>
  <si>
    <t>2525</t>
    <phoneticPr fontId="2"/>
  </si>
  <si>
    <t>6403</t>
    <phoneticPr fontId="2"/>
  </si>
  <si>
    <r>
      <rPr>
        <sz val="16"/>
        <color indexed="8"/>
        <rFont val="ＭＳ Ｐゴシック"/>
        <family val="3"/>
        <charset val="128"/>
      </rPr>
      <t>、</t>
    </r>
    <r>
      <rPr>
        <sz val="16"/>
        <color indexed="8"/>
        <rFont val="Calibri"/>
        <family val="2"/>
      </rPr>
      <t>090</t>
    </r>
    <phoneticPr fontId="2"/>
  </si>
  <si>
    <t>ｲｲｼﾞﾏ</t>
    <phoneticPr fontId="2"/>
  </si>
  <si>
    <t>ｺｳｾｲ</t>
    <phoneticPr fontId="2"/>
  </si>
  <si>
    <t>飯島</t>
    <rPh sb="0" eb="2">
      <t>イイジマ</t>
    </rPh>
    <phoneticPr fontId="2"/>
  </si>
  <si>
    <t>晃成</t>
    <rPh sb="0" eb="2">
      <t>コウセイ</t>
    </rPh>
    <phoneticPr fontId="2"/>
  </si>
  <si>
    <t>嚶鳴小学校</t>
    <rPh sb="0" eb="5">
      <t>オウメイショウガッコウ</t>
    </rPh>
    <phoneticPr fontId="2"/>
  </si>
  <si>
    <t>ﾋﾃﾞｱｷ</t>
    <phoneticPr fontId="2"/>
  </si>
  <si>
    <t>清水</t>
    <rPh sb="0" eb="2">
      <t>シミズ</t>
    </rPh>
    <phoneticPr fontId="2"/>
  </si>
  <si>
    <t>英晃</t>
    <rPh sb="0" eb="2">
      <t>ヒデアキ</t>
    </rPh>
    <phoneticPr fontId="2"/>
  </si>
  <si>
    <t>ｼﾐｽﾞ</t>
    <phoneticPr fontId="2"/>
  </si>
  <si>
    <t>豊畑小学校</t>
    <rPh sb="0" eb="5">
      <t>トヨハタショウガッコウ</t>
    </rPh>
    <phoneticPr fontId="2"/>
  </si>
  <si>
    <t>ﾆｼﾐﾔ</t>
    <phoneticPr fontId="2"/>
  </si>
  <si>
    <t>ｼｮｳﾀ</t>
    <phoneticPr fontId="2"/>
  </si>
  <si>
    <t>西宮</t>
    <rPh sb="0" eb="2">
      <t>ニシミヤ</t>
    </rPh>
    <phoneticPr fontId="2"/>
  </si>
  <si>
    <t>翔太</t>
    <rPh sb="0" eb="2">
      <t>ショウタ</t>
    </rPh>
    <phoneticPr fontId="2"/>
  </si>
  <si>
    <t>富浦小学校</t>
    <rPh sb="0" eb="5">
      <t>トミウラショウガッコウ</t>
    </rPh>
    <phoneticPr fontId="2"/>
  </si>
  <si>
    <t>ｲﾉｳ</t>
    <phoneticPr fontId="2"/>
  </si>
  <si>
    <t>伊能</t>
    <rPh sb="0" eb="2">
      <t>イノウ</t>
    </rPh>
    <phoneticPr fontId="2"/>
  </si>
  <si>
    <t>ﾚﾝ</t>
    <phoneticPr fontId="2"/>
  </si>
  <si>
    <t>蓮</t>
    <rPh sb="0" eb="1">
      <t>レン</t>
    </rPh>
    <phoneticPr fontId="2"/>
  </si>
  <si>
    <t>栄小学校</t>
    <rPh sb="0" eb="4">
      <t>サカエショウガッコウ</t>
    </rPh>
    <phoneticPr fontId="2"/>
  </si>
  <si>
    <t>ｴﾉﾓﾄ</t>
    <phoneticPr fontId="2"/>
  </si>
  <si>
    <t>榎本</t>
    <rPh sb="0" eb="2">
      <t>エノモト</t>
    </rPh>
    <phoneticPr fontId="2"/>
  </si>
  <si>
    <t>リク</t>
    <phoneticPr fontId="2"/>
  </si>
  <si>
    <t>莉玖</t>
    <rPh sb="0" eb="2">
      <t>リク</t>
    </rPh>
    <phoneticPr fontId="2"/>
  </si>
  <si>
    <t>矢指小学校</t>
    <rPh sb="0" eb="5">
      <t>ヤサシショウガッコウ</t>
    </rPh>
    <phoneticPr fontId="2"/>
  </si>
  <si>
    <t>ｲﾜﾀ</t>
    <phoneticPr fontId="2"/>
  </si>
  <si>
    <t>岩田</t>
    <rPh sb="0" eb="2">
      <t>イワタ</t>
    </rPh>
    <phoneticPr fontId="2"/>
  </si>
  <si>
    <t>ﾕｲﾄ</t>
    <phoneticPr fontId="2"/>
  </si>
  <si>
    <t>唯聖</t>
    <rPh sb="0" eb="1">
      <t>ユイ</t>
    </rPh>
    <rPh sb="1" eb="2">
      <t>セイ</t>
    </rPh>
    <phoneticPr fontId="2"/>
  </si>
  <si>
    <t>カセ</t>
    <phoneticPr fontId="2"/>
  </si>
  <si>
    <t>加瀬</t>
    <rPh sb="0" eb="2">
      <t>カセ</t>
    </rPh>
    <phoneticPr fontId="2"/>
  </si>
  <si>
    <t>恵大</t>
    <rPh sb="0" eb="2">
      <t>ケイタ</t>
    </rPh>
    <phoneticPr fontId="2"/>
  </si>
  <si>
    <t>ｹｲﾀ</t>
    <phoneticPr fontId="2"/>
  </si>
  <si>
    <t>干潟小学校</t>
    <rPh sb="0" eb="5">
      <t>ヒガタショウガッコウ</t>
    </rPh>
    <phoneticPr fontId="2"/>
  </si>
  <si>
    <t>ｼｲﾅ</t>
    <phoneticPr fontId="2"/>
  </si>
  <si>
    <t>ﾂｶｻ</t>
    <phoneticPr fontId="2"/>
  </si>
  <si>
    <t>椎名</t>
    <rPh sb="0" eb="2">
      <t>シイナ</t>
    </rPh>
    <phoneticPr fontId="2"/>
  </si>
  <si>
    <t>司</t>
    <rPh sb="0" eb="1">
      <t>ツカサ</t>
    </rPh>
    <phoneticPr fontId="2"/>
  </si>
  <si>
    <t>ﾋﾗﾉ</t>
    <phoneticPr fontId="2"/>
  </si>
  <si>
    <t>平野</t>
    <rPh sb="0" eb="2">
      <t>ヒラノ</t>
    </rPh>
    <phoneticPr fontId="2"/>
  </si>
  <si>
    <t>ｿｳﾀﾛｳ</t>
    <phoneticPr fontId="2"/>
  </si>
  <si>
    <t>蒼大郎</t>
    <rPh sb="0" eb="1">
      <t>アオ</t>
    </rPh>
    <rPh sb="1" eb="2">
      <t>ダイ</t>
    </rPh>
    <rPh sb="2" eb="3">
      <t>ロウ</t>
    </rPh>
    <phoneticPr fontId="2"/>
  </si>
  <si>
    <t>共和小学校</t>
    <rPh sb="0" eb="5">
      <t>キョウワショウガッコウ</t>
    </rPh>
    <phoneticPr fontId="2"/>
  </si>
  <si>
    <t>ｲｼｹﾞ</t>
    <phoneticPr fontId="2"/>
  </si>
  <si>
    <t>ﾕｳｶﾞ</t>
    <phoneticPr fontId="2"/>
  </si>
  <si>
    <t>石毛</t>
    <rPh sb="0" eb="2">
      <t>イシゲ</t>
    </rPh>
    <phoneticPr fontId="2"/>
  </si>
  <si>
    <t>悠雅</t>
    <rPh sb="0" eb="1">
      <t>ユウ</t>
    </rPh>
    <rPh sb="1" eb="2">
      <t>ガ</t>
    </rPh>
    <phoneticPr fontId="2"/>
  </si>
  <si>
    <t>中央小学校</t>
    <rPh sb="0" eb="5">
      <t>チュウオウショウガッコウ</t>
    </rPh>
    <phoneticPr fontId="2"/>
  </si>
  <si>
    <t>ｺｳｺﾞ</t>
    <phoneticPr fontId="2"/>
  </si>
  <si>
    <t>将太郎</t>
    <rPh sb="0" eb="3">
      <t>ショウタロウ</t>
    </rPh>
    <phoneticPr fontId="2"/>
  </si>
  <si>
    <t>ｼｮｳﾀﾛｳ</t>
    <phoneticPr fontId="2"/>
  </si>
  <si>
    <t>向後</t>
    <rPh sb="0" eb="2">
      <t>コウゴ</t>
    </rPh>
    <phoneticPr fontId="2"/>
  </si>
  <si>
    <t>飯岡小学校</t>
    <rPh sb="0" eb="5">
      <t>イイオカショウガッコウ</t>
    </rPh>
    <phoneticPr fontId="2"/>
  </si>
  <si>
    <t>①</t>
    <phoneticPr fontId="2"/>
  </si>
  <si>
    <t>新チームになり２度目の県大会出場です　前回の大会では力の差を痛感しましたが　そこから一生懸命練習に励み　努力の甲斐がありなんとか　県大会の切符を手にすることができました
県大会ではBRAVESらしく　元気にプレーすることを誓います　一戦必勝</t>
    <rPh sb="0" eb="1">
      <t>シン</t>
    </rPh>
    <rPh sb="8" eb="10">
      <t>ドメ</t>
    </rPh>
    <rPh sb="11" eb="14">
      <t>ケンタイカイ</t>
    </rPh>
    <rPh sb="14" eb="16">
      <t>シュツジョウ</t>
    </rPh>
    <rPh sb="19" eb="21">
      <t>ゼンカイ</t>
    </rPh>
    <rPh sb="22" eb="24">
      <t>タイカイ</t>
    </rPh>
    <rPh sb="26" eb="27">
      <t>チカラ</t>
    </rPh>
    <rPh sb="28" eb="29">
      <t>サ</t>
    </rPh>
    <rPh sb="30" eb="32">
      <t>ツウカン</t>
    </rPh>
    <rPh sb="42" eb="46">
      <t>イッショウケンメイ</t>
    </rPh>
    <rPh sb="46" eb="48">
      <t>レンシュウ</t>
    </rPh>
    <rPh sb="49" eb="50">
      <t>ハゲ</t>
    </rPh>
    <rPh sb="52" eb="54">
      <t>ドリョク</t>
    </rPh>
    <rPh sb="55" eb="57">
      <t>カイ</t>
    </rPh>
    <rPh sb="65" eb="68">
      <t>ケンタイカイ</t>
    </rPh>
    <rPh sb="69" eb="71">
      <t>キップ</t>
    </rPh>
    <rPh sb="72" eb="73">
      <t>テ</t>
    </rPh>
    <rPh sb="85" eb="86">
      <t>ケン</t>
    </rPh>
    <rPh sb="86" eb="88">
      <t>タイカイ</t>
    </rPh>
    <rPh sb="100" eb="102">
      <t>ゲンキ</t>
    </rPh>
    <rPh sb="111" eb="112">
      <t>チカ</t>
    </rPh>
    <rPh sb="116" eb="120">
      <t>イッセンヒッショウ</t>
    </rPh>
    <phoneticPr fontId="2"/>
  </si>
  <si>
    <t>ﾌﾙﾔﾏ</t>
    <phoneticPr fontId="2"/>
  </si>
  <si>
    <t>ﾕｳｲﾁ</t>
    <phoneticPr fontId="2"/>
  </si>
  <si>
    <t>古山</t>
    <rPh sb="0" eb="2">
      <t>フルヤマ</t>
    </rPh>
    <phoneticPr fontId="2"/>
  </si>
  <si>
    <t>勇一</t>
    <rPh sb="0" eb="2">
      <t>ユウイチ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</si>
</sst>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L30" sqref="AL3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9" t="s">
        <v>189</v>
      </c>
      <c r="B2" s="210"/>
      <c r="C2" s="211" t="s">
        <v>200</v>
      </c>
      <c r="D2" s="212"/>
      <c r="E2" s="212"/>
      <c r="F2" s="212"/>
      <c r="G2" s="212"/>
      <c r="H2" s="212"/>
      <c r="I2" s="213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8" t="s">
        <v>169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4" t="s">
        <v>190</v>
      </c>
      <c r="B3" s="215"/>
      <c r="C3" s="216" t="s">
        <v>201</v>
      </c>
      <c r="D3" s="217"/>
      <c r="E3" s="217"/>
      <c r="F3" s="217"/>
      <c r="G3" s="217"/>
      <c r="H3" s="217"/>
      <c r="I3" s="218"/>
      <c r="J3" s="83" t="s">
        <v>158</v>
      </c>
      <c r="K3" s="84"/>
      <c r="L3" s="84"/>
      <c r="M3" s="84"/>
      <c r="N3" s="84"/>
      <c r="O3" s="85"/>
      <c r="P3" s="206" t="s">
        <v>202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79" t="s">
        <v>180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435225373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14006</v>
      </c>
      <c r="K5" s="145"/>
      <c r="L5" s="145"/>
      <c r="M5" s="145"/>
      <c r="N5" s="145"/>
      <c r="O5" s="145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8" t="s">
        <v>175</v>
      </c>
      <c r="D6" s="229"/>
      <c r="E6" s="201" t="s">
        <v>176</v>
      </c>
      <c r="F6" s="20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5" t="s">
        <v>163</v>
      </c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5" t="s">
        <v>164</v>
      </c>
      <c r="AL6" s="205"/>
      <c r="AM6" s="205"/>
      <c r="AN6" s="205"/>
      <c r="AO6" s="205"/>
      <c r="AP6" s="205"/>
      <c r="AQ6" s="205"/>
      <c r="AR6" s="205"/>
      <c r="AS6" s="205"/>
      <c r="AT6" s="57" t="s">
        <v>192</v>
      </c>
    </row>
    <row r="7" spans="1:51" ht="13.5" customHeight="1">
      <c r="A7" s="99"/>
      <c r="B7" s="100"/>
      <c r="C7" s="134" t="s">
        <v>205</v>
      </c>
      <c r="D7" s="135"/>
      <c r="E7" s="110" t="s">
        <v>206</v>
      </c>
      <c r="F7" s="111"/>
      <c r="G7" s="92">
        <v>516656095</v>
      </c>
      <c r="H7" s="92"/>
      <c r="I7" s="92"/>
      <c r="J7" s="92">
        <v>294112</v>
      </c>
      <c r="K7" s="92"/>
      <c r="L7" s="92"/>
      <c r="M7" s="92"/>
      <c r="N7" s="92"/>
      <c r="O7" s="92"/>
      <c r="P7" s="89" t="s">
        <v>72</v>
      </c>
      <c r="Q7" s="90"/>
      <c r="R7" s="108" t="s">
        <v>217</v>
      </c>
      <c r="S7" s="108"/>
      <c r="T7" s="108"/>
      <c r="U7" s="108"/>
      <c r="V7" s="50" t="s">
        <v>73</v>
      </c>
      <c r="W7" s="107" t="s">
        <v>218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220</v>
      </c>
      <c r="AM7" s="146"/>
      <c r="AN7" s="146"/>
      <c r="AO7" s="146"/>
      <c r="AP7" s="146"/>
      <c r="AQ7" s="146"/>
      <c r="AR7" s="146"/>
      <c r="AS7" s="59" t="s">
        <v>75</v>
      </c>
      <c r="AT7" s="255">
        <v>45</v>
      </c>
    </row>
    <row r="8" spans="1:51" ht="18" customHeight="1">
      <c r="A8" s="99"/>
      <c r="B8" s="100"/>
      <c r="C8" s="137" t="s">
        <v>207</v>
      </c>
      <c r="D8" s="138"/>
      <c r="E8" s="139" t="s">
        <v>208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219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221</v>
      </c>
      <c r="AL8" s="150"/>
      <c r="AM8" s="150"/>
      <c r="AN8" s="150"/>
      <c r="AO8" s="60" t="s">
        <v>76</v>
      </c>
      <c r="AP8" s="150" t="s">
        <v>222</v>
      </c>
      <c r="AQ8" s="150"/>
      <c r="AR8" s="150"/>
      <c r="AS8" s="151"/>
      <c r="AT8" s="255"/>
    </row>
    <row r="9" spans="1:51" ht="14.45" customHeight="1">
      <c r="A9" s="99" t="s">
        <v>150</v>
      </c>
      <c r="B9" s="100"/>
      <c r="C9" s="134" t="s">
        <v>209</v>
      </c>
      <c r="D9" s="135"/>
      <c r="E9" s="110" t="s">
        <v>210</v>
      </c>
      <c r="F9" s="111"/>
      <c r="G9" s="92">
        <v>516230758</v>
      </c>
      <c r="H9" s="92"/>
      <c r="I9" s="92"/>
      <c r="J9" s="92">
        <v>294113</v>
      </c>
      <c r="K9" s="92"/>
      <c r="L9" s="92"/>
      <c r="M9" s="92"/>
      <c r="N9" s="92"/>
      <c r="O9" s="92"/>
      <c r="P9" s="89" t="s">
        <v>72</v>
      </c>
      <c r="Q9" s="90"/>
      <c r="R9" s="108" t="s">
        <v>217</v>
      </c>
      <c r="S9" s="108"/>
      <c r="T9" s="108"/>
      <c r="U9" s="108"/>
      <c r="V9" s="50" t="s">
        <v>73</v>
      </c>
      <c r="W9" s="107" t="s">
        <v>223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220</v>
      </c>
      <c r="AM9" s="146"/>
      <c r="AN9" s="146"/>
      <c r="AO9" s="146"/>
      <c r="AP9" s="146"/>
      <c r="AQ9" s="146"/>
      <c r="AR9" s="146"/>
      <c r="AS9" s="59" t="s">
        <v>194</v>
      </c>
      <c r="AT9" s="256">
        <v>48</v>
      </c>
    </row>
    <row r="10" spans="1:51" ht="18" customHeight="1">
      <c r="A10" s="99"/>
      <c r="B10" s="100"/>
      <c r="C10" s="137" t="s">
        <v>211</v>
      </c>
      <c r="D10" s="138"/>
      <c r="E10" s="139" t="s">
        <v>212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224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3"/>
      <c r="AK10" s="149" t="s">
        <v>225</v>
      </c>
      <c r="AL10" s="150"/>
      <c r="AM10" s="150"/>
      <c r="AN10" s="150"/>
      <c r="AO10" s="60" t="s">
        <v>195</v>
      </c>
      <c r="AP10" s="150" t="s">
        <v>226</v>
      </c>
      <c r="AQ10" s="150"/>
      <c r="AR10" s="150"/>
      <c r="AS10" s="151"/>
      <c r="AT10" s="256"/>
    </row>
    <row r="11" spans="1:51" ht="14.45" customHeight="1">
      <c r="A11" s="99" t="s">
        <v>151</v>
      </c>
      <c r="B11" s="100"/>
      <c r="C11" s="134" t="s">
        <v>213</v>
      </c>
      <c r="D11" s="135"/>
      <c r="E11" s="110" t="s">
        <v>214</v>
      </c>
      <c r="F11" s="111"/>
      <c r="G11" s="92">
        <v>516230749</v>
      </c>
      <c r="H11" s="92"/>
      <c r="I11" s="92"/>
      <c r="J11" s="92">
        <v>291132</v>
      </c>
      <c r="K11" s="92"/>
      <c r="L11" s="92"/>
      <c r="M11" s="92"/>
      <c r="N11" s="92"/>
      <c r="O11" s="92"/>
      <c r="P11" s="89" t="s">
        <v>72</v>
      </c>
      <c r="Q11" s="90"/>
      <c r="R11" s="108" t="s">
        <v>217</v>
      </c>
      <c r="S11" s="108"/>
      <c r="T11" s="108"/>
      <c r="U11" s="108"/>
      <c r="V11" s="50" t="s">
        <v>73</v>
      </c>
      <c r="W11" s="107" t="s">
        <v>227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229</v>
      </c>
      <c r="AM11" s="146"/>
      <c r="AN11" s="146"/>
      <c r="AO11" s="146"/>
      <c r="AP11" s="146"/>
      <c r="AQ11" s="146"/>
      <c r="AR11" s="146"/>
      <c r="AS11" s="59" t="s">
        <v>194</v>
      </c>
      <c r="AT11" s="256">
        <v>48</v>
      </c>
    </row>
    <row r="12" spans="1:51" ht="18" customHeight="1">
      <c r="A12" s="99"/>
      <c r="B12" s="100"/>
      <c r="C12" s="137" t="s">
        <v>215</v>
      </c>
      <c r="D12" s="138"/>
      <c r="E12" s="139" t="s">
        <v>216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228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3"/>
      <c r="AK12" s="149" t="s">
        <v>230</v>
      </c>
      <c r="AL12" s="150"/>
      <c r="AM12" s="150"/>
      <c r="AN12" s="150"/>
      <c r="AO12" s="60" t="s">
        <v>195</v>
      </c>
      <c r="AP12" s="150" t="s">
        <v>231</v>
      </c>
      <c r="AQ12" s="150"/>
      <c r="AR12" s="150"/>
      <c r="AS12" s="151"/>
      <c r="AT12" s="256"/>
    </row>
    <row r="13" spans="1:51" ht="15" customHeight="1">
      <c r="A13" s="99" t="s">
        <v>152</v>
      </c>
      <c r="B13" s="100"/>
      <c r="C13" s="134" t="s">
        <v>297</v>
      </c>
      <c r="D13" s="135"/>
      <c r="E13" s="110" t="s">
        <v>298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1"/>
      <c r="AL13" s="181"/>
      <c r="AM13" s="181"/>
      <c r="AN13" s="181"/>
      <c r="AO13" s="181"/>
      <c r="AP13" s="181"/>
      <c r="AQ13" s="181"/>
      <c r="AR13" s="181"/>
      <c r="AS13" s="62"/>
      <c r="AT13" s="257"/>
    </row>
    <row r="14" spans="1:51" ht="18" customHeight="1">
      <c r="A14" s="99"/>
      <c r="B14" s="100"/>
      <c r="C14" s="137" t="s">
        <v>299</v>
      </c>
      <c r="D14" s="138"/>
      <c r="E14" s="139" t="s">
        <v>300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257"/>
    </row>
    <row r="15" spans="1:51" ht="15" customHeight="1">
      <c r="A15" s="144" t="s">
        <v>166</v>
      </c>
      <c r="B15" s="100"/>
      <c r="C15" s="134" t="s">
        <v>232</v>
      </c>
      <c r="D15" s="135"/>
      <c r="E15" s="110" t="s">
        <v>233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236</v>
      </c>
      <c r="S15" s="108"/>
      <c r="T15" s="108"/>
      <c r="U15" s="108"/>
      <c r="V15" s="49" t="s">
        <v>73</v>
      </c>
      <c r="W15" s="107" t="s">
        <v>237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238</v>
      </c>
      <c r="AM15" s="146"/>
      <c r="AN15" s="146"/>
      <c r="AO15" s="146"/>
      <c r="AP15" s="146"/>
      <c r="AQ15" s="146"/>
      <c r="AR15" s="146"/>
      <c r="AS15" s="59" t="s">
        <v>194</v>
      </c>
      <c r="AT15" s="256">
        <v>48</v>
      </c>
    </row>
    <row r="16" spans="1:51" ht="18" customHeight="1">
      <c r="A16" s="99"/>
      <c r="B16" s="100"/>
      <c r="C16" s="137" t="s">
        <v>234</v>
      </c>
      <c r="D16" s="138"/>
      <c r="E16" s="139" t="s">
        <v>235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228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3"/>
      <c r="AK16" s="149" t="s">
        <v>239</v>
      </c>
      <c r="AL16" s="150"/>
      <c r="AM16" s="150"/>
      <c r="AN16" s="150"/>
      <c r="AO16" s="60" t="s">
        <v>195</v>
      </c>
      <c r="AP16" s="150" t="s">
        <v>240</v>
      </c>
      <c r="AQ16" s="150"/>
      <c r="AR16" s="150"/>
      <c r="AS16" s="151"/>
      <c r="AT16" s="256"/>
    </row>
    <row r="17" spans="1:46">
      <c r="A17" s="99" t="s">
        <v>6</v>
      </c>
      <c r="B17" s="100"/>
      <c r="C17" s="155" t="str">
        <f>IF(P16="","",P16)</f>
        <v>旭市井戸野1328-11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5" t="str">
        <f>IF(AL15="","",AL15&amp;"-"&amp;AK16&amp;"-"&amp;AP16)</f>
        <v>090-2525-6403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241</v>
      </c>
      <c r="D21" s="78"/>
      <c r="E21" s="78">
        <v>2525</v>
      </c>
      <c r="F21" s="78"/>
      <c r="G21" s="78">
        <v>6403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6" t="s">
        <v>173</v>
      </c>
      <c r="D23" s="157"/>
      <c r="E23" s="158" t="s">
        <v>174</v>
      </c>
      <c r="F23" s="159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5" t="s">
        <v>167</v>
      </c>
      <c r="Q23" s="141"/>
      <c r="R23" s="141"/>
      <c r="S23" s="141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6" t="s">
        <v>171</v>
      </c>
      <c r="D24" s="167"/>
      <c r="E24" s="168" t="s">
        <v>172</v>
      </c>
      <c r="F24" s="16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7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32">
        <v>1</v>
      </c>
      <c r="C25" s="134" t="s">
        <v>242</v>
      </c>
      <c r="D25" s="135"/>
      <c r="E25" s="110" t="s">
        <v>243</v>
      </c>
      <c r="F25" s="111"/>
      <c r="G25" s="121">
        <v>6</v>
      </c>
      <c r="H25" s="117"/>
      <c r="I25" s="115" t="s">
        <v>246</v>
      </c>
      <c r="J25" s="116"/>
      <c r="K25" s="116"/>
      <c r="L25" s="117"/>
      <c r="M25" s="121">
        <v>515885070</v>
      </c>
      <c r="N25" s="116"/>
      <c r="O25" s="117"/>
      <c r="P25" s="121">
        <v>153</v>
      </c>
      <c r="Q25" s="116"/>
      <c r="R25" s="116"/>
      <c r="S25" s="116"/>
      <c r="T25" s="122"/>
      <c r="U25" s="1"/>
      <c r="V25" s="1"/>
      <c r="W25" s="1"/>
      <c r="X25" s="1"/>
      <c r="Y25" s="124">
        <v>13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244</v>
      </c>
      <c r="D26" s="138"/>
      <c r="E26" s="139" t="s">
        <v>245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250</v>
      </c>
      <c r="D27" s="135"/>
      <c r="E27" s="110" t="s">
        <v>247</v>
      </c>
      <c r="F27" s="111"/>
      <c r="G27" s="121">
        <v>6</v>
      </c>
      <c r="H27" s="117"/>
      <c r="I27" s="115" t="s">
        <v>251</v>
      </c>
      <c r="J27" s="116"/>
      <c r="K27" s="116"/>
      <c r="L27" s="117"/>
      <c r="M27" s="121">
        <v>515885096</v>
      </c>
      <c r="N27" s="116"/>
      <c r="O27" s="117"/>
      <c r="P27" s="121">
        <v>160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248</v>
      </c>
      <c r="D28" s="138"/>
      <c r="E28" s="139" t="s">
        <v>249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252</v>
      </c>
      <c r="D29" s="135"/>
      <c r="E29" s="110" t="s">
        <v>253</v>
      </c>
      <c r="F29" s="111"/>
      <c r="G29" s="121">
        <v>6</v>
      </c>
      <c r="H29" s="117"/>
      <c r="I29" s="115" t="s">
        <v>256</v>
      </c>
      <c r="J29" s="116"/>
      <c r="K29" s="116"/>
      <c r="L29" s="117"/>
      <c r="M29" s="121">
        <v>515681056</v>
      </c>
      <c r="N29" s="116"/>
      <c r="O29" s="117"/>
      <c r="P29" s="121">
        <v>149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254</v>
      </c>
      <c r="D30" s="138"/>
      <c r="E30" s="139" t="s">
        <v>255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257</v>
      </c>
      <c r="D31" s="135"/>
      <c r="E31" s="110" t="s">
        <v>259</v>
      </c>
      <c r="F31" s="111"/>
      <c r="G31" s="121">
        <v>4</v>
      </c>
      <c r="H31" s="117"/>
      <c r="I31" s="115" t="s">
        <v>261</v>
      </c>
      <c r="J31" s="116"/>
      <c r="K31" s="116"/>
      <c r="L31" s="117"/>
      <c r="M31" s="121">
        <v>514726246</v>
      </c>
      <c r="N31" s="116"/>
      <c r="O31" s="117"/>
      <c r="P31" s="121">
        <v>131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258</v>
      </c>
      <c r="D32" s="138"/>
      <c r="E32" s="139" t="s">
        <v>260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262</v>
      </c>
      <c r="D33" s="135"/>
      <c r="E33" s="110" t="s">
        <v>264</v>
      </c>
      <c r="F33" s="111"/>
      <c r="G33" s="121">
        <v>5</v>
      </c>
      <c r="H33" s="117"/>
      <c r="I33" s="115" t="s">
        <v>266</v>
      </c>
      <c r="J33" s="116"/>
      <c r="K33" s="116"/>
      <c r="L33" s="117"/>
      <c r="M33" s="121">
        <v>515681032</v>
      </c>
      <c r="N33" s="116"/>
      <c r="O33" s="117"/>
      <c r="P33" s="121">
        <v>140</v>
      </c>
      <c r="Q33" s="116"/>
      <c r="R33" s="116"/>
      <c r="S33" s="116"/>
      <c r="T33" s="122"/>
      <c r="U33" s="1"/>
      <c r="V33" s="1"/>
      <c r="W33" s="1"/>
      <c r="X33" s="1"/>
      <c r="Y33" s="219" t="s">
        <v>295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263</v>
      </c>
      <c r="D34" s="138"/>
      <c r="E34" s="139" t="s">
        <v>265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267</v>
      </c>
      <c r="D35" s="135"/>
      <c r="E35" s="110" t="s">
        <v>269</v>
      </c>
      <c r="F35" s="111"/>
      <c r="G35" s="121">
        <v>5</v>
      </c>
      <c r="H35" s="117"/>
      <c r="I35" s="115" t="s">
        <v>246</v>
      </c>
      <c r="J35" s="116"/>
      <c r="K35" s="116"/>
      <c r="L35" s="117"/>
      <c r="M35" s="121">
        <v>515681067</v>
      </c>
      <c r="N35" s="116"/>
      <c r="O35" s="117"/>
      <c r="P35" s="121">
        <v>132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268</v>
      </c>
      <c r="D36" s="138"/>
      <c r="E36" s="139" t="s">
        <v>270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271</v>
      </c>
      <c r="D37" s="135"/>
      <c r="E37" s="110" t="s">
        <v>274</v>
      </c>
      <c r="F37" s="111"/>
      <c r="G37" s="121">
        <v>5</v>
      </c>
      <c r="H37" s="117"/>
      <c r="I37" s="115" t="s">
        <v>275</v>
      </c>
      <c r="J37" s="116"/>
      <c r="K37" s="116"/>
      <c r="L37" s="117"/>
      <c r="M37" s="121">
        <v>516207970</v>
      </c>
      <c r="N37" s="116"/>
      <c r="O37" s="117"/>
      <c r="P37" s="121">
        <v>136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272</v>
      </c>
      <c r="D38" s="138"/>
      <c r="E38" s="139" t="s">
        <v>273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276</v>
      </c>
      <c r="D39" s="135"/>
      <c r="E39" s="110" t="s">
        <v>277</v>
      </c>
      <c r="F39" s="111"/>
      <c r="G39" s="121">
        <v>3</v>
      </c>
      <c r="H39" s="117"/>
      <c r="I39" s="115" t="s">
        <v>275</v>
      </c>
      <c r="J39" s="116"/>
      <c r="K39" s="116"/>
      <c r="L39" s="117"/>
      <c r="M39" s="121">
        <v>518034658</v>
      </c>
      <c r="N39" s="116"/>
      <c r="O39" s="117"/>
      <c r="P39" s="121">
        <v>123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278</v>
      </c>
      <c r="D40" s="138"/>
      <c r="E40" s="139" t="s">
        <v>279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280</v>
      </c>
      <c r="D41" s="135"/>
      <c r="E41" s="110" t="s">
        <v>282</v>
      </c>
      <c r="F41" s="111"/>
      <c r="G41" s="121">
        <v>4</v>
      </c>
      <c r="H41" s="117"/>
      <c r="I41" s="115" t="s">
        <v>284</v>
      </c>
      <c r="J41" s="116"/>
      <c r="K41" s="116"/>
      <c r="L41" s="117"/>
      <c r="M41" s="121">
        <v>518052393</v>
      </c>
      <c r="N41" s="116"/>
      <c r="O41" s="117"/>
      <c r="P41" s="121">
        <v>131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281</v>
      </c>
      <c r="D42" s="138"/>
      <c r="E42" s="139" t="s">
        <v>283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285</v>
      </c>
      <c r="D43" s="135"/>
      <c r="E43" s="110" t="s">
        <v>286</v>
      </c>
      <c r="F43" s="111"/>
      <c r="G43" s="121">
        <v>5</v>
      </c>
      <c r="H43" s="117"/>
      <c r="I43" s="115" t="s">
        <v>289</v>
      </c>
      <c r="J43" s="116"/>
      <c r="K43" s="116"/>
      <c r="L43" s="117"/>
      <c r="M43" s="121">
        <v>518116460</v>
      </c>
      <c r="N43" s="116"/>
      <c r="O43" s="117"/>
      <c r="P43" s="121">
        <v>148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287</v>
      </c>
      <c r="D44" s="138"/>
      <c r="E44" s="139" t="s">
        <v>288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290</v>
      </c>
      <c r="D45" s="135"/>
      <c r="E45" s="110" t="s">
        <v>292</v>
      </c>
      <c r="F45" s="111"/>
      <c r="G45" s="121">
        <v>4</v>
      </c>
      <c r="H45" s="117"/>
      <c r="I45" s="115" t="s">
        <v>294</v>
      </c>
      <c r="J45" s="116"/>
      <c r="K45" s="116"/>
      <c r="L45" s="117"/>
      <c r="M45" s="121">
        <v>518034641</v>
      </c>
      <c r="N45" s="116"/>
      <c r="O45" s="117"/>
      <c r="P45" s="121">
        <v>129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293</v>
      </c>
      <c r="D46" s="138"/>
      <c r="E46" s="139" t="s">
        <v>291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75"/>
      <c r="D47" s="135"/>
      <c r="E47" s="135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3"/>
      <c r="B48" s="174"/>
      <c r="C48" s="176"/>
      <c r="D48" s="177"/>
      <c r="E48" s="177"/>
      <c r="F48" s="178"/>
      <c r="G48" s="170"/>
      <c r="H48" s="171"/>
      <c r="I48" s="170"/>
      <c r="J48" s="172"/>
      <c r="K48" s="172"/>
      <c r="L48" s="171"/>
      <c r="M48" s="170"/>
      <c r="N48" s="172"/>
      <c r="O48" s="171"/>
      <c r="P48" s="170"/>
      <c r="Q48" s="172"/>
      <c r="R48" s="172"/>
      <c r="S48" s="172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0" t="s">
        <v>170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2"/>
      <c r="U54" s="22"/>
      <c r="V54" s="189" t="s">
        <v>188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3" t="s">
        <v>296</v>
      </c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5"/>
      <c r="U55" s="22"/>
      <c r="V55" s="258">
        <f>LEN(A55)</f>
        <v>120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>BRAVES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435225373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古山　勇一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516656095</v>
      </c>
      <c r="H7" s="263"/>
      <c r="I7" s="263"/>
      <c r="J7" s="263">
        <f>IF(入力!J7="","",入力!J7)</f>
        <v>294112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岩田　幸成</v>
      </c>
      <c r="D9" s="274"/>
      <c r="E9" s="274"/>
      <c r="F9" s="274"/>
      <c r="G9" s="263">
        <f>IF(入力!G9="","",入力!G9)</f>
        <v>516230758</v>
      </c>
      <c r="H9" s="263"/>
      <c r="I9" s="263"/>
      <c r="J9" s="263">
        <f>IF(入力!J9="","",入力!J9)</f>
        <v>294113</v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木村　陽子</v>
      </c>
      <c r="D11" s="274"/>
      <c r="E11" s="274"/>
      <c r="F11" s="274"/>
      <c r="G11" s="263">
        <f>IF(入力!G11="","",入力!G11)</f>
        <v>516230749</v>
      </c>
      <c r="H11" s="263"/>
      <c r="I11" s="263"/>
      <c r="J11" s="263">
        <f>IF(入力!J11="","",入力!J11)</f>
        <v>291132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古山　勇一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木村　陽子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1" t="s">
        <v>6</v>
      </c>
      <c r="B17" s="261"/>
      <c r="C17" s="264" t="str">
        <f>IF(入力!C17="","",入力!C17&amp;"　"&amp;入力!E17)</f>
        <v>旭市井戸野1328-11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090-2525-6403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、090－2525－6403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>
        <f>IF(入力!B25="","",入力!B25)</f>
        <v>1</v>
      </c>
      <c r="C25" s="273" t="str">
        <f>IF(入力!C26="","",入力!C26&amp;"　"&amp;入力!E26)</f>
        <v>飯島　晃成</v>
      </c>
      <c r="D25" s="274"/>
      <c r="E25" s="274"/>
      <c r="F25" s="274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嚶鳴小学校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515885070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清水　英晃</v>
      </c>
      <c r="D27" s="274"/>
      <c r="E27" s="274"/>
      <c r="F27" s="274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豊畑小学校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515885096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西宮　翔太</v>
      </c>
      <c r="D29" s="274"/>
      <c r="E29" s="274"/>
      <c r="F29" s="274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富浦小学校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515681056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伊能　蓮</v>
      </c>
      <c r="D31" s="274"/>
      <c r="E31" s="274"/>
      <c r="F31" s="274"/>
      <c r="G31" s="261">
        <f>IF(入力!G31="","",入力!G31)</f>
        <v>4</v>
      </c>
      <c r="H31" s="261" t="str">
        <f>IF(入力!H31="","",入力!H31)</f>
        <v/>
      </c>
      <c r="I31" s="261" t="str">
        <f>IF(入力!I31="","",入力!I31)</f>
        <v>栄小学校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514726246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榎本　莉玖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矢指小学校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515681032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岩田　唯聖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嚶鳴小学校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515681067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加瀬　恵大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干潟小学校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516207970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椎名　司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干潟小学校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518034658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平野　蒼大郎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共和小学校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518052393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石毛　悠雅</v>
      </c>
      <c r="D43" s="274"/>
      <c r="E43" s="274"/>
      <c r="F43" s="274"/>
      <c r="G43" s="261">
        <f>IF(入力!G43="","",入力!G43)</f>
        <v>5</v>
      </c>
      <c r="H43" s="261" t="str">
        <f>IF(入力!H43="","",入力!H43)</f>
        <v/>
      </c>
      <c r="I43" s="261" t="str">
        <f>IF(入力!I43="","",入力!I43)</f>
        <v>中央小学校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518116460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向後　将太郎</v>
      </c>
      <c r="D45" s="274"/>
      <c r="E45" s="274"/>
      <c r="F45" s="274"/>
      <c r="G45" s="261">
        <f>IF(入力!G45="","",入力!G45)</f>
        <v>4</v>
      </c>
      <c r="H45" s="261" t="str">
        <f>IF(入力!H45="","",入力!H45)</f>
        <v/>
      </c>
      <c r="I45" s="261" t="str">
        <f>IF(入力!I45="","",入力!I45)</f>
        <v>飯岡小学校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518034641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7"/>
      <c r="AW1" s="297"/>
      <c r="AX1" s="4" t="s">
        <v>28</v>
      </c>
      <c r="AY1" s="5"/>
      <c r="AZ1" s="297"/>
      <c r="BA1" s="297"/>
      <c r="BB1" s="4" t="s">
        <v>29</v>
      </c>
      <c r="BC1" s="5"/>
      <c r="BD1" s="297"/>
      <c r="BE1" s="29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8" t="s">
        <v>65</v>
      </c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7" t="s">
        <v>32</v>
      </c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0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3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7">
        <v>36</v>
      </c>
      <c r="I12" s="338"/>
      <c r="J12" s="339"/>
      <c r="K12" s="4"/>
    </row>
    <row r="13" spans="1:60" ht="13.5" customHeight="1">
      <c r="F13" s="4" t="s">
        <v>35</v>
      </c>
      <c r="G13" s="4"/>
      <c r="H13" s="340"/>
      <c r="I13" s="341"/>
      <c r="J13" s="34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6" t="s">
        <v>37</v>
      </c>
      <c r="D16" s="309"/>
      <c r="E16" s="309"/>
      <c r="F16" s="309"/>
      <c r="G16" s="310"/>
      <c r="H16" s="335" t="s">
        <v>66</v>
      </c>
      <c r="I16" s="336"/>
      <c r="J16" s="336"/>
      <c r="K16" s="309" t="str">
        <f>IF(入力!C2="","",入力!C2)</f>
        <v>ブレーブス</v>
      </c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10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300" t="s">
        <v>38</v>
      </c>
      <c r="AK16" s="301"/>
      <c r="AL16" s="301"/>
      <c r="AM16" s="302"/>
      <c r="AN16" s="329" t="str">
        <f>IF(入力!P3="","",入力!P3)</f>
        <v>旭市</v>
      </c>
      <c r="AO16" s="330"/>
      <c r="AP16" s="330"/>
      <c r="AQ16" s="330"/>
      <c r="AR16" s="330"/>
      <c r="AS16" s="330"/>
      <c r="AT16" s="301" t="s">
        <v>68</v>
      </c>
      <c r="AU16" s="302"/>
      <c r="AV16" s="308" t="s">
        <v>39</v>
      </c>
      <c r="AW16" s="309"/>
      <c r="AX16" s="309"/>
      <c r="AY16" s="310"/>
      <c r="AZ16" s="315" t="str">
        <f>IF(入力!P5="","",入力!P5)</f>
        <v>総武本線</v>
      </c>
      <c r="BA16" s="316"/>
      <c r="BB16" s="316"/>
      <c r="BC16" s="316"/>
      <c r="BD16" s="316"/>
      <c r="BE16" s="316"/>
      <c r="BF16" s="369" t="s">
        <v>40</v>
      </c>
    </row>
    <row r="17" spans="3:58" ht="4.5" customHeight="1">
      <c r="C17" s="367"/>
      <c r="D17" s="312"/>
      <c r="E17" s="312"/>
      <c r="F17" s="312"/>
      <c r="G17" s="313"/>
      <c r="H17" s="325" t="str">
        <f>IF(入力!C3="","",入力!C3)</f>
        <v>BRAVES</v>
      </c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1" t="str">
        <f>IF(入力!J3="","","("&amp;入力!J3&amp;")")</f>
        <v>(男子)</v>
      </c>
      <c r="V17" s="321"/>
      <c r="W17" s="321"/>
      <c r="X17" s="322"/>
      <c r="Y17" s="351">
        <f>IF(入力!C4="","",入力!C4)</f>
        <v>435225373</v>
      </c>
      <c r="Z17" s="352"/>
      <c r="AA17" s="352"/>
      <c r="AB17" s="352"/>
      <c r="AC17" s="352"/>
      <c r="AD17" s="352"/>
      <c r="AE17" s="352"/>
      <c r="AF17" s="352"/>
      <c r="AG17" s="352"/>
      <c r="AH17" s="352"/>
      <c r="AI17" s="353"/>
      <c r="AJ17" s="303"/>
      <c r="AK17" s="304"/>
      <c r="AL17" s="304"/>
      <c r="AM17" s="305"/>
      <c r="AN17" s="331"/>
      <c r="AO17" s="332"/>
      <c r="AP17" s="332"/>
      <c r="AQ17" s="332"/>
      <c r="AR17" s="332"/>
      <c r="AS17" s="332"/>
      <c r="AT17" s="304"/>
      <c r="AU17" s="305"/>
      <c r="AV17" s="311"/>
      <c r="AW17" s="312"/>
      <c r="AX17" s="312"/>
      <c r="AY17" s="313"/>
      <c r="AZ17" s="317"/>
      <c r="BA17" s="318"/>
      <c r="BB17" s="318"/>
      <c r="BC17" s="318"/>
      <c r="BD17" s="318"/>
      <c r="BE17" s="318"/>
      <c r="BF17" s="370"/>
    </row>
    <row r="18" spans="3:58" ht="16.5" customHeight="1">
      <c r="C18" s="368"/>
      <c r="D18" s="294"/>
      <c r="E18" s="294"/>
      <c r="F18" s="294"/>
      <c r="G18" s="314"/>
      <c r="H18" s="327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3"/>
      <c r="V18" s="323"/>
      <c r="W18" s="323"/>
      <c r="X18" s="324"/>
      <c r="Y18" s="354"/>
      <c r="Z18" s="355"/>
      <c r="AA18" s="355"/>
      <c r="AB18" s="355"/>
      <c r="AC18" s="355"/>
      <c r="AD18" s="355"/>
      <c r="AE18" s="355"/>
      <c r="AF18" s="355"/>
      <c r="AG18" s="355"/>
      <c r="AH18" s="355"/>
      <c r="AI18" s="356"/>
      <c r="AJ18" s="306"/>
      <c r="AK18" s="281"/>
      <c r="AL18" s="281"/>
      <c r="AM18" s="307"/>
      <c r="AN18" s="333"/>
      <c r="AO18" s="334"/>
      <c r="AP18" s="334"/>
      <c r="AQ18" s="334"/>
      <c r="AR18" s="334"/>
      <c r="AS18" s="334"/>
      <c r="AT18" s="281"/>
      <c r="AU18" s="307"/>
      <c r="AV18" s="295"/>
      <c r="AW18" s="294"/>
      <c r="AX18" s="294"/>
      <c r="AY18" s="314"/>
      <c r="AZ18" s="319" t="str">
        <f>IF(入力!AE5="","",入力!AE5)</f>
        <v>旭</v>
      </c>
      <c r="BA18" s="320"/>
      <c r="BB18" s="320"/>
      <c r="BC18" s="320"/>
      <c r="BD18" s="320"/>
      <c r="BE18" s="320"/>
      <c r="BF18" s="13" t="s">
        <v>41</v>
      </c>
    </row>
    <row r="19" spans="3:58" ht="15" customHeight="1">
      <c r="C19" s="346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282" t="s">
        <v>42</v>
      </c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 t="s">
        <v>69</v>
      </c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 t="s">
        <v>70</v>
      </c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99"/>
    </row>
    <row r="20" spans="3:58" ht="15" customHeight="1">
      <c r="C20" s="284" t="s">
        <v>43</v>
      </c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3">
        <f>IF(入力!J7="","",入力!J7)</f>
        <v>294112</v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>
        <f>IF(入力!J9="","",入力!J9)</f>
        <v>294113</v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>
        <f>IF(入力!J11="","",入力!J11)</f>
        <v>291132</v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3"/>
    </row>
    <row r="21" spans="3:58" ht="15" customHeight="1">
      <c r="C21" s="284" t="s">
        <v>44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3" t="str">
        <f>IF(入力!M7="","",入力!M7)</f>
        <v/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 t="str">
        <f>IF(入力!M9="","",入力!M9)</f>
        <v/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 t="str">
        <f>IF(入力!M11="","",入力!M11)</f>
        <v/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3"/>
    </row>
    <row r="22" spans="3:58" ht="12" customHeight="1">
      <c r="C22" s="374" t="s">
        <v>71</v>
      </c>
      <c r="D22" s="375"/>
      <c r="E22" s="375"/>
      <c r="F22" s="375"/>
      <c r="G22" s="376"/>
      <c r="H22" s="377" t="str">
        <f>IF(入力!C7="","",入力!C7&amp;"　"&amp;入力!E7)</f>
        <v>ﾌﾙﾔﾏ　ﾕｳｲﾁ</v>
      </c>
      <c r="I22" s="285"/>
      <c r="J22" s="285"/>
      <c r="K22" s="285"/>
      <c r="L22" s="285"/>
      <c r="M22" s="285"/>
      <c r="N22" s="285"/>
      <c r="O22" s="285"/>
      <c r="P22" s="285"/>
      <c r="Q22" s="286"/>
      <c r="R22" s="280" t="s">
        <v>45</v>
      </c>
      <c r="S22" s="285"/>
      <c r="T22" s="287">
        <f>IF(入力!AT7="","",入力!AT7)</f>
        <v>45</v>
      </c>
      <c r="U22" s="288"/>
      <c r="V22" s="289"/>
      <c r="W22" s="280" t="s">
        <v>46</v>
      </c>
      <c r="X22" s="280"/>
      <c r="Y22" s="280"/>
      <c r="Z22" s="14" t="s">
        <v>72</v>
      </c>
      <c r="AA22" s="15"/>
      <c r="AB22" s="285" t="str">
        <f>IF(入力!R7="","",入力!R7)</f>
        <v>289</v>
      </c>
      <c r="AC22" s="285"/>
      <c r="AD22" s="285"/>
      <c r="AE22" s="285"/>
      <c r="AF22" s="16" t="s">
        <v>73</v>
      </c>
      <c r="AG22" s="285" t="str">
        <f>IF(入力!W7="","",入力!W7)</f>
        <v>2503</v>
      </c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6"/>
      <c r="AU22" s="280" t="s">
        <v>47</v>
      </c>
      <c r="AV22" s="285"/>
      <c r="AW22" s="285"/>
      <c r="AX22" s="17" t="s">
        <v>74</v>
      </c>
      <c r="AY22" s="285" t="str">
        <f>IF(入力!AL7="","",入力!AL7)</f>
        <v>090</v>
      </c>
      <c r="AZ22" s="285"/>
      <c r="BA22" s="285"/>
      <c r="BB22" s="285"/>
      <c r="BC22" s="285"/>
      <c r="BD22" s="285"/>
      <c r="BE22" s="285"/>
      <c r="BF22" s="18" t="s">
        <v>75</v>
      </c>
    </row>
    <row r="23" spans="3:58" ht="19.5" customHeight="1">
      <c r="C23" s="368" t="s">
        <v>48</v>
      </c>
      <c r="D23" s="294"/>
      <c r="E23" s="294"/>
      <c r="F23" s="294"/>
      <c r="G23" s="314"/>
      <c r="H23" s="343" t="str">
        <f>IF(入力!C8="","",入力!C8&amp;"　"&amp;入力!E8)</f>
        <v>古山　勇一</v>
      </c>
      <c r="I23" s="344"/>
      <c r="J23" s="344"/>
      <c r="K23" s="344"/>
      <c r="L23" s="344"/>
      <c r="M23" s="344"/>
      <c r="N23" s="344"/>
      <c r="O23" s="344"/>
      <c r="P23" s="344"/>
      <c r="Q23" s="345"/>
      <c r="R23" s="294"/>
      <c r="S23" s="294"/>
      <c r="T23" s="290"/>
      <c r="U23" s="291"/>
      <c r="V23" s="292"/>
      <c r="W23" s="281"/>
      <c r="X23" s="281"/>
      <c r="Y23" s="281"/>
      <c r="Z23" s="327" t="str">
        <f>IF(入力!P8="","",入力!P8)</f>
        <v>旭市江ヶ崎1449-3</v>
      </c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78"/>
      <c r="AU23" s="294"/>
      <c r="AV23" s="294"/>
      <c r="AW23" s="294"/>
      <c r="AX23" s="295" t="str">
        <f>IF(入力!AK8="","",入力!AK8)</f>
        <v>1044</v>
      </c>
      <c r="AY23" s="294"/>
      <c r="AZ23" s="294"/>
      <c r="BA23" s="294"/>
      <c r="BB23" s="19" t="s">
        <v>76</v>
      </c>
      <c r="BC23" s="294" t="str">
        <f>IF(入力!AP8="","",入力!AP8)</f>
        <v>4408</v>
      </c>
      <c r="BD23" s="294"/>
      <c r="BE23" s="294"/>
      <c r="BF23" s="296"/>
    </row>
    <row r="24" spans="3:58" ht="12" customHeight="1">
      <c r="C24" s="374" t="s">
        <v>77</v>
      </c>
      <c r="D24" s="375"/>
      <c r="E24" s="375"/>
      <c r="F24" s="375"/>
      <c r="G24" s="376"/>
      <c r="H24" s="377" t="str">
        <f>IF(入力!C9="","",入力!C9&amp;"　"&amp;入力!E9)</f>
        <v>ｲﾜﾀ　ﾕｷﾅﾘ</v>
      </c>
      <c r="I24" s="285"/>
      <c r="J24" s="285"/>
      <c r="K24" s="285"/>
      <c r="L24" s="285"/>
      <c r="M24" s="285"/>
      <c r="N24" s="285"/>
      <c r="O24" s="285"/>
      <c r="P24" s="285"/>
      <c r="Q24" s="286"/>
      <c r="R24" s="280" t="s">
        <v>45</v>
      </c>
      <c r="S24" s="285"/>
      <c r="T24" s="287">
        <f>IF(入力!AT9="","",入力!AT9)</f>
        <v>48</v>
      </c>
      <c r="U24" s="288"/>
      <c r="V24" s="289"/>
      <c r="W24" s="280" t="s">
        <v>46</v>
      </c>
      <c r="X24" s="280"/>
      <c r="Y24" s="280"/>
      <c r="Z24" s="14" t="s">
        <v>72</v>
      </c>
      <c r="AA24" s="15"/>
      <c r="AB24" s="285" t="str">
        <f>IF(入力!R9="","",入力!R9)</f>
        <v>289</v>
      </c>
      <c r="AC24" s="285"/>
      <c r="AD24" s="285"/>
      <c r="AE24" s="285"/>
      <c r="AF24" s="16" t="s">
        <v>73</v>
      </c>
      <c r="AG24" s="285" t="str">
        <f>IF(入力!W9="","",入力!W9)</f>
        <v>2613</v>
      </c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6"/>
      <c r="AU24" s="280" t="s">
        <v>47</v>
      </c>
      <c r="AV24" s="285"/>
      <c r="AW24" s="285"/>
      <c r="AX24" s="17" t="s">
        <v>74</v>
      </c>
      <c r="AY24" s="285" t="str">
        <f>IF(入力!AL9="","",入力!AL9)</f>
        <v>090</v>
      </c>
      <c r="AZ24" s="285"/>
      <c r="BA24" s="285"/>
      <c r="BB24" s="285"/>
      <c r="BC24" s="285"/>
      <c r="BD24" s="285"/>
      <c r="BE24" s="285"/>
      <c r="BF24" s="18" t="s">
        <v>75</v>
      </c>
    </row>
    <row r="25" spans="3:58" ht="19.5" customHeight="1">
      <c r="C25" s="368" t="s">
        <v>78</v>
      </c>
      <c r="D25" s="294"/>
      <c r="E25" s="294"/>
      <c r="F25" s="294"/>
      <c r="G25" s="314"/>
      <c r="H25" s="343" t="str">
        <f>IF(入力!C10="","",入力!C10&amp;"　"&amp;入力!E10)</f>
        <v>岩田　幸成</v>
      </c>
      <c r="I25" s="344"/>
      <c r="J25" s="344"/>
      <c r="K25" s="344"/>
      <c r="L25" s="344"/>
      <c r="M25" s="344"/>
      <c r="N25" s="344"/>
      <c r="O25" s="344"/>
      <c r="P25" s="344"/>
      <c r="Q25" s="345"/>
      <c r="R25" s="294"/>
      <c r="S25" s="294"/>
      <c r="T25" s="290"/>
      <c r="U25" s="291"/>
      <c r="V25" s="292"/>
      <c r="W25" s="281"/>
      <c r="X25" s="281"/>
      <c r="Y25" s="281"/>
      <c r="Z25" s="327" t="str">
        <f>IF(入力!P10="","",入力!P10)</f>
        <v>旭市後草1724-1</v>
      </c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78"/>
      <c r="AU25" s="294"/>
      <c r="AV25" s="294"/>
      <c r="AW25" s="294"/>
      <c r="AX25" s="295" t="str">
        <f>IF(入力!AK10="","",入力!AK10)</f>
        <v>6512</v>
      </c>
      <c r="AY25" s="294"/>
      <c r="AZ25" s="294"/>
      <c r="BA25" s="294"/>
      <c r="BB25" s="19" t="s">
        <v>76</v>
      </c>
      <c r="BC25" s="294" t="str">
        <f>IF(入力!AP10="","",入力!AP10)</f>
        <v>5300</v>
      </c>
      <c r="BD25" s="294"/>
      <c r="BE25" s="294"/>
      <c r="BF25" s="296"/>
    </row>
    <row r="26" spans="3:58" ht="12" customHeight="1">
      <c r="C26" s="374" t="s">
        <v>71</v>
      </c>
      <c r="D26" s="375"/>
      <c r="E26" s="375"/>
      <c r="F26" s="375"/>
      <c r="G26" s="376"/>
      <c r="H26" s="377" t="str">
        <f>IF(入力!C11="","",入力!C11&amp;"　"&amp;入力!E11)</f>
        <v>ｷﾑﾗ　ﾖｳｺ</v>
      </c>
      <c r="I26" s="285"/>
      <c r="J26" s="285"/>
      <c r="K26" s="285"/>
      <c r="L26" s="285"/>
      <c r="M26" s="285"/>
      <c r="N26" s="285"/>
      <c r="O26" s="285"/>
      <c r="P26" s="285"/>
      <c r="Q26" s="286"/>
      <c r="R26" s="280" t="s">
        <v>45</v>
      </c>
      <c r="S26" s="285"/>
      <c r="T26" s="287">
        <f>IF(入力!AT11="","",入力!AT11)</f>
        <v>48</v>
      </c>
      <c r="U26" s="288"/>
      <c r="V26" s="289"/>
      <c r="W26" s="280" t="s">
        <v>46</v>
      </c>
      <c r="X26" s="280"/>
      <c r="Y26" s="280"/>
      <c r="Z26" s="14" t="s">
        <v>72</v>
      </c>
      <c r="AA26" s="15"/>
      <c r="AB26" s="285" t="str">
        <f>IF(入力!R11="","",入力!R11)</f>
        <v>289</v>
      </c>
      <c r="AC26" s="285"/>
      <c r="AD26" s="285"/>
      <c r="AE26" s="285"/>
      <c r="AF26" s="16" t="s">
        <v>73</v>
      </c>
      <c r="AG26" s="285" t="str">
        <f>IF(入力!W11="","",入力!W11)</f>
        <v>2531</v>
      </c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85"/>
      <c r="AT26" s="286"/>
      <c r="AU26" s="280" t="s">
        <v>47</v>
      </c>
      <c r="AV26" s="285"/>
      <c r="AW26" s="285"/>
      <c r="AX26" s="17" t="s">
        <v>74</v>
      </c>
      <c r="AY26" s="285" t="str">
        <f>IF(入力!AL11="","",入力!AL11)</f>
        <v>090</v>
      </c>
      <c r="AZ26" s="285"/>
      <c r="BA26" s="285"/>
      <c r="BB26" s="285"/>
      <c r="BC26" s="285"/>
      <c r="BD26" s="285"/>
      <c r="BE26" s="285"/>
      <c r="BF26" s="18" t="s">
        <v>75</v>
      </c>
    </row>
    <row r="27" spans="3:58" ht="19.5" customHeight="1">
      <c r="C27" s="368" t="s">
        <v>79</v>
      </c>
      <c r="D27" s="294"/>
      <c r="E27" s="294"/>
      <c r="F27" s="294"/>
      <c r="G27" s="314"/>
      <c r="H27" s="343" t="str">
        <f>IF(入力!C12="","",入力!C12&amp;"　"&amp;入力!E12)</f>
        <v>木村　陽子</v>
      </c>
      <c r="I27" s="344"/>
      <c r="J27" s="344"/>
      <c r="K27" s="344"/>
      <c r="L27" s="344"/>
      <c r="M27" s="344"/>
      <c r="N27" s="344"/>
      <c r="O27" s="344"/>
      <c r="P27" s="344"/>
      <c r="Q27" s="345"/>
      <c r="R27" s="294"/>
      <c r="S27" s="294"/>
      <c r="T27" s="290"/>
      <c r="U27" s="291"/>
      <c r="V27" s="292"/>
      <c r="W27" s="281"/>
      <c r="X27" s="281"/>
      <c r="Y27" s="281"/>
      <c r="Z27" s="327" t="str">
        <f>IF(入力!P12="","",入力!P12)</f>
        <v>旭市井戸野1328-11</v>
      </c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78"/>
      <c r="AU27" s="294"/>
      <c r="AV27" s="294"/>
      <c r="AW27" s="294"/>
      <c r="AX27" s="295" t="str">
        <f>IF(入力!AK12="","",入力!AK12)</f>
        <v>2525</v>
      </c>
      <c r="AY27" s="294"/>
      <c r="AZ27" s="294"/>
      <c r="BA27" s="294"/>
      <c r="BB27" s="19" t="s">
        <v>76</v>
      </c>
      <c r="BC27" s="294" t="str">
        <f>IF(入力!AP12="","",入力!AP12)</f>
        <v>6403</v>
      </c>
      <c r="BD27" s="294"/>
      <c r="BE27" s="294"/>
      <c r="BF27" s="296"/>
    </row>
    <row r="28" spans="3:58" ht="12" customHeight="1">
      <c r="C28" s="374" t="s">
        <v>71</v>
      </c>
      <c r="D28" s="375"/>
      <c r="E28" s="375"/>
      <c r="F28" s="375"/>
      <c r="G28" s="376"/>
      <c r="H28" s="377" t="str">
        <f>IF(入力!C15="","",入力!C15&amp;"　"&amp;入力!E15)</f>
        <v>ｷﾑﾗ　ﾖｳｺ</v>
      </c>
      <c r="I28" s="285"/>
      <c r="J28" s="285"/>
      <c r="K28" s="285"/>
      <c r="L28" s="285"/>
      <c r="M28" s="285"/>
      <c r="N28" s="285"/>
      <c r="O28" s="285"/>
      <c r="P28" s="285"/>
      <c r="Q28" s="286"/>
      <c r="R28" s="280" t="s">
        <v>45</v>
      </c>
      <c r="S28" s="285"/>
      <c r="T28" s="287">
        <f>IF(入力!AT15="","",入力!AT15)</f>
        <v>48</v>
      </c>
      <c r="U28" s="288"/>
      <c r="V28" s="289"/>
      <c r="W28" s="280" t="s">
        <v>46</v>
      </c>
      <c r="X28" s="280"/>
      <c r="Y28" s="280"/>
      <c r="Z28" s="14" t="s">
        <v>72</v>
      </c>
      <c r="AA28" s="15"/>
      <c r="AB28" s="285" t="str">
        <f>IF(入力!R15="","",入力!R15)</f>
        <v>289</v>
      </c>
      <c r="AC28" s="285"/>
      <c r="AD28" s="285"/>
      <c r="AE28" s="285"/>
      <c r="AF28" s="16" t="s">
        <v>73</v>
      </c>
      <c r="AG28" s="285" t="str">
        <f>IF(入力!W15="","",入力!W15)</f>
        <v>2531</v>
      </c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6"/>
      <c r="AU28" s="280" t="s">
        <v>47</v>
      </c>
      <c r="AV28" s="285"/>
      <c r="AW28" s="285"/>
      <c r="AX28" s="17" t="s">
        <v>74</v>
      </c>
      <c r="AY28" s="285" t="str">
        <f>IF(入力!AL15="","",入力!AL15)</f>
        <v>090</v>
      </c>
      <c r="AZ28" s="285"/>
      <c r="BA28" s="285"/>
      <c r="BB28" s="285"/>
      <c r="BC28" s="285"/>
      <c r="BD28" s="285"/>
      <c r="BE28" s="285"/>
      <c r="BF28" s="18" t="s">
        <v>75</v>
      </c>
    </row>
    <row r="29" spans="3:58" ht="19.5" customHeight="1" thickBot="1">
      <c r="C29" s="371" t="s">
        <v>49</v>
      </c>
      <c r="D29" s="372"/>
      <c r="E29" s="372"/>
      <c r="F29" s="372"/>
      <c r="G29" s="373"/>
      <c r="H29" s="383" t="str">
        <f>IF(入力!C16="","",入力!C16&amp;"　"&amp;入力!E16)</f>
        <v>木村　陽子</v>
      </c>
      <c r="I29" s="384"/>
      <c r="J29" s="384"/>
      <c r="K29" s="384"/>
      <c r="L29" s="384"/>
      <c r="M29" s="384"/>
      <c r="N29" s="384"/>
      <c r="O29" s="384"/>
      <c r="P29" s="384"/>
      <c r="Q29" s="385"/>
      <c r="R29" s="372"/>
      <c r="S29" s="372"/>
      <c r="T29" s="380"/>
      <c r="U29" s="381"/>
      <c r="V29" s="382"/>
      <c r="W29" s="379"/>
      <c r="X29" s="379"/>
      <c r="Y29" s="379"/>
      <c r="Z29" s="396" t="str">
        <f>IF(入力!P16="","",入力!P16)</f>
        <v>旭市井戸野1328-11</v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72"/>
      <c r="AV29" s="372"/>
      <c r="AW29" s="372"/>
      <c r="AX29" s="399" t="str">
        <f>IF(入力!AK16="","",入力!AK16)</f>
        <v>2525</v>
      </c>
      <c r="AY29" s="372"/>
      <c r="AZ29" s="372"/>
      <c r="BA29" s="372"/>
      <c r="BB29" s="73" t="s">
        <v>76</v>
      </c>
      <c r="BC29" s="372" t="str">
        <f>IF(入力!AP16="","",入力!AP16)</f>
        <v>6403</v>
      </c>
      <c r="BD29" s="372"/>
      <c r="BE29" s="372"/>
      <c r="BF29" s="40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3" t="s">
        <v>52</v>
      </c>
      <c r="D33" s="386"/>
      <c r="E33" s="386"/>
      <c r="F33" s="386" t="s">
        <v>53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54</v>
      </c>
      <c r="R33" s="386"/>
      <c r="S33" s="386"/>
      <c r="T33" s="386" t="s">
        <v>55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56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57</v>
      </c>
      <c r="BA33" s="386"/>
      <c r="BB33" s="386"/>
      <c r="BC33" s="386"/>
      <c r="BD33" s="386"/>
      <c r="BE33" s="386"/>
      <c r="BF33" s="387"/>
    </row>
    <row r="34" spans="3:58" ht="15" customHeight="1">
      <c r="C34" s="414">
        <f>IF(入力!B25="","",入力!B25)</f>
        <v>1</v>
      </c>
      <c r="D34" s="415"/>
      <c r="E34" s="416"/>
      <c r="F34" s="401" t="str">
        <f>IF(入力!C26="","",入力!C25&amp;"　"&amp;入力!E25&amp;"
"&amp;入力!C26&amp;"　"&amp;入力!E26)</f>
        <v>ｲｲｼﾞﾏ　ｺｳｾｲ
飯島　晃成</v>
      </c>
      <c r="G34" s="402"/>
      <c r="H34" s="402"/>
      <c r="I34" s="402"/>
      <c r="J34" s="402"/>
      <c r="K34" s="402"/>
      <c r="L34" s="402"/>
      <c r="M34" s="402"/>
      <c r="N34" s="402"/>
      <c r="O34" s="402"/>
      <c r="P34" s="403"/>
      <c r="Q34" s="388">
        <f>IF(入力!G25="","",入力!G25)</f>
        <v>6</v>
      </c>
      <c r="R34" s="389"/>
      <c r="S34" s="390"/>
      <c r="T34" s="407" t="str">
        <f>IF(入力!I25="","",入力!I25)</f>
        <v>嚶鳴小学校</v>
      </c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9"/>
      <c r="AJ34" s="388">
        <f>IF(入力!M25="","",入力!M25)</f>
        <v>515885070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>
        <f>IF(入力!P25="","",入力!P25)</f>
        <v>153</v>
      </c>
      <c r="BA34" s="389"/>
      <c r="BB34" s="389"/>
      <c r="BC34" s="389"/>
      <c r="BD34" s="389"/>
      <c r="BE34" s="389"/>
      <c r="BF34" s="394"/>
    </row>
    <row r="35" spans="3:58" ht="15" customHeight="1">
      <c r="C35" s="417"/>
      <c r="D35" s="418"/>
      <c r="E35" s="419"/>
      <c r="F35" s="404"/>
      <c r="G35" s="405"/>
      <c r="H35" s="405"/>
      <c r="I35" s="405"/>
      <c r="J35" s="405"/>
      <c r="K35" s="405"/>
      <c r="L35" s="405"/>
      <c r="M35" s="405"/>
      <c r="N35" s="405"/>
      <c r="O35" s="405"/>
      <c r="P35" s="406"/>
      <c r="Q35" s="391"/>
      <c r="R35" s="392"/>
      <c r="S35" s="393"/>
      <c r="T35" s="410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12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14">
        <f>IF(入力!B27="","",入力!B27)</f>
        <v>2</v>
      </c>
      <c r="D36" s="415"/>
      <c r="E36" s="416"/>
      <c r="F36" s="401" t="str">
        <f>IF(入力!C28="","",入力!C27&amp;"　"&amp;入力!E27&amp;"
"&amp;入力!C28&amp;"　"&amp;入力!E28)</f>
        <v>ｼﾐｽﾞ　ﾋﾃﾞｱｷ
清水　英晃</v>
      </c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388">
        <f>IF(入力!G27="","",入力!G27)</f>
        <v>6</v>
      </c>
      <c r="R36" s="389"/>
      <c r="S36" s="390"/>
      <c r="T36" s="407" t="str">
        <f>IF(入力!I27="","",入力!I27)</f>
        <v>豊畑小学校</v>
      </c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9"/>
      <c r="AJ36" s="388">
        <f>IF(入力!M27="","",入力!M27)</f>
        <v>515885096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>
        <f>IF(入力!P27="","",入力!P27)</f>
        <v>160</v>
      </c>
      <c r="BA36" s="389"/>
      <c r="BB36" s="389"/>
      <c r="BC36" s="389"/>
      <c r="BD36" s="389"/>
      <c r="BE36" s="389"/>
      <c r="BF36" s="394"/>
    </row>
    <row r="37" spans="3:58" ht="15" customHeight="1">
      <c r="C37" s="417"/>
      <c r="D37" s="418"/>
      <c r="E37" s="419"/>
      <c r="F37" s="404"/>
      <c r="G37" s="405"/>
      <c r="H37" s="405"/>
      <c r="I37" s="405"/>
      <c r="J37" s="405"/>
      <c r="K37" s="405"/>
      <c r="L37" s="405"/>
      <c r="M37" s="405"/>
      <c r="N37" s="405"/>
      <c r="O37" s="405"/>
      <c r="P37" s="406"/>
      <c r="Q37" s="391"/>
      <c r="R37" s="392"/>
      <c r="S37" s="393"/>
      <c r="T37" s="410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2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14">
        <f>IF(入力!B29="","",入力!B29)</f>
        <v>3</v>
      </c>
      <c r="D38" s="415"/>
      <c r="E38" s="416"/>
      <c r="F38" s="401" t="str">
        <f>IF(入力!C30="","",入力!C29&amp;"　"&amp;入力!E29&amp;"
"&amp;入力!C30&amp;"　"&amp;入力!E30)</f>
        <v>ﾆｼﾐﾔ　ｼｮｳﾀ
西宮　翔太</v>
      </c>
      <c r="G38" s="402"/>
      <c r="H38" s="402"/>
      <c r="I38" s="402"/>
      <c r="J38" s="402"/>
      <c r="K38" s="402"/>
      <c r="L38" s="402"/>
      <c r="M38" s="402"/>
      <c r="N38" s="402"/>
      <c r="O38" s="402"/>
      <c r="P38" s="403"/>
      <c r="Q38" s="388">
        <f>IF(入力!G29="","",入力!G29)</f>
        <v>6</v>
      </c>
      <c r="R38" s="389"/>
      <c r="S38" s="390"/>
      <c r="T38" s="407" t="str">
        <f>IF(入力!I29="","",入力!I29)</f>
        <v>富浦小学校</v>
      </c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9"/>
      <c r="AJ38" s="388">
        <f>IF(入力!M29="","",入力!M29)</f>
        <v>515681056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>
        <f>IF(入力!P29="","",入力!P29)</f>
        <v>149</v>
      </c>
      <c r="BA38" s="389"/>
      <c r="BB38" s="389"/>
      <c r="BC38" s="389"/>
      <c r="BD38" s="389"/>
      <c r="BE38" s="389"/>
      <c r="BF38" s="394"/>
    </row>
    <row r="39" spans="3:58" ht="15" customHeight="1">
      <c r="C39" s="417"/>
      <c r="D39" s="418"/>
      <c r="E39" s="419"/>
      <c r="F39" s="404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Q39" s="391"/>
      <c r="R39" s="392"/>
      <c r="S39" s="393"/>
      <c r="T39" s="410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2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14">
        <f>IF(入力!B31="","",入力!B31)</f>
        <v>4</v>
      </c>
      <c r="D40" s="415"/>
      <c r="E40" s="416"/>
      <c r="F40" s="401" t="str">
        <f>IF(入力!C32="","",入力!C31&amp;"　"&amp;入力!E31&amp;"
"&amp;入力!C32&amp;"　"&amp;入力!E32)</f>
        <v>ｲﾉｳ　ﾚﾝ
伊能　蓮</v>
      </c>
      <c r="G40" s="402"/>
      <c r="H40" s="402"/>
      <c r="I40" s="402"/>
      <c r="J40" s="402"/>
      <c r="K40" s="402"/>
      <c r="L40" s="402"/>
      <c r="M40" s="402"/>
      <c r="N40" s="402"/>
      <c r="O40" s="402"/>
      <c r="P40" s="403"/>
      <c r="Q40" s="388">
        <f>IF(入力!G31="","",入力!G31)</f>
        <v>4</v>
      </c>
      <c r="R40" s="389"/>
      <c r="S40" s="390"/>
      <c r="T40" s="407" t="str">
        <f>IF(入力!I31="","",入力!I31)</f>
        <v>栄小学校</v>
      </c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9"/>
      <c r="AJ40" s="388">
        <f>IF(入力!M31="","",入力!M31)</f>
        <v>514726246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>
        <f>IF(入力!P31="","",入力!P31)</f>
        <v>131</v>
      </c>
      <c r="BA40" s="389"/>
      <c r="BB40" s="389"/>
      <c r="BC40" s="389"/>
      <c r="BD40" s="389"/>
      <c r="BE40" s="389"/>
      <c r="BF40" s="394"/>
    </row>
    <row r="41" spans="3:58" ht="15" customHeight="1">
      <c r="C41" s="417"/>
      <c r="D41" s="418"/>
      <c r="E41" s="419"/>
      <c r="F41" s="404"/>
      <c r="G41" s="405"/>
      <c r="H41" s="405"/>
      <c r="I41" s="405"/>
      <c r="J41" s="405"/>
      <c r="K41" s="405"/>
      <c r="L41" s="405"/>
      <c r="M41" s="405"/>
      <c r="N41" s="405"/>
      <c r="O41" s="405"/>
      <c r="P41" s="406"/>
      <c r="Q41" s="391"/>
      <c r="R41" s="392"/>
      <c r="S41" s="393"/>
      <c r="T41" s="410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2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14">
        <f>IF(入力!B33="","",入力!B33)</f>
        <v>5</v>
      </c>
      <c r="D42" s="415"/>
      <c r="E42" s="416"/>
      <c r="F42" s="401" t="str">
        <f>IF(入力!C34="","",入力!C33&amp;"　"&amp;入力!E33&amp;"
"&amp;入力!C34&amp;"　"&amp;入力!E34)</f>
        <v>ｴﾉﾓﾄ　リク
榎本　莉玖</v>
      </c>
      <c r="G42" s="402"/>
      <c r="H42" s="402"/>
      <c r="I42" s="402"/>
      <c r="J42" s="402"/>
      <c r="K42" s="402"/>
      <c r="L42" s="402"/>
      <c r="M42" s="402"/>
      <c r="N42" s="402"/>
      <c r="O42" s="402"/>
      <c r="P42" s="403"/>
      <c r="Q42" s="388">
        <f>IF(入力!G33="","",入力!G33)</f>
        <v>5</v>
      </c>
      <c r="R42" s="389"/>
      <c r="S42" s="390"/>
      <c r="T42" s="407" t="str">
        <f>IF(入力!I33="","",入力!I33)</f>
        <v>矢指小学校</v>
      </c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09"/>
      <c r="AJ42" s="388">
        <f>IF(入力!M33="","",入力!M33)</f>
        <v>515681032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>
        <f>IF(入力!P33="","",入力!P33)</f>
        <v>140</v>
      </c>
      <c r="BA42" s="389"/>
      <c r="BB42" s="389"/>
      <c r="BC42" s="389"/>
      <c r="BD42" s="389"/>
      <c r="BE42" s="389"/>
      <c r="BF42" s="394"/>
    </row>
    <row r="43" spans="3:58" ht="15" customHeight="1">
      <c r="C43" s="417"/>
      <c r="D43" s="418"/>
      <c r="E43" s="419"/>
      <c r="F43" s="404"/>
      <c r="G43" s="405"/>
      <c r="H43" s="405"/>
      <c r="I43" s="405"/>
      <c r="J43" s="405"/>
      <c r="K43" s="405"/>
      <c r="L43" s="405"/>
      <c r="M43" s="405"/>
      <c r="N43" s="405"/>
      <c r="O43" s="405"/>
      <c r="P43" s="406"/>
      <c r="Q43" s="391"/>
      <c r="R43" s="392"/>
      <c r="S43" s="393"/>
      <c r="T43" s="410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2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14">
        <f>IF(入力!B35="","",入力!B35)</f>
        <v>6</v>
      </c>
      <c r="D44" s="415"/>
      <c r="E44" s="416"/>
      <c r="F44" s="401" t="str">
        <f>IF(入力!C36="","",入力!C35&amp;"　"&amp;入力!E35&amp;"
"&amp;入力!C36&amp;"　"&amp;入力!E36)</f>
        <v>ｲﾜﾀ　ﾕｲﾄ
岩田　唯聖</v>
      </c>
      <c r="G44" s="402"/>
      <c r="H44" s="402"/>
      <c r="I44" s="402"/>
      <c r="J44" s="402"/>
      <c r="K44" s="402"/>
      <c r="L44" s="402"/>
      <c r="M44" s="402"/>
      <c r="N44" s="402"/>
      <c r="O44" s="402"/>
      <c r="P44" s="403"/>
      <c r="Q44" s="388">
        <f>IF(入力!G35="","",入力!G35)</f>
        <v>5</v>
      </c>
      <c r="R44" s="389"/>
      <c r="S44" s="390"/>
      <c r="T44" s="407" t="str">
        <f>IF(入力!I35="","",入力!I35)</f>
        <v>嚶鳴小学校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9"/>
      <c r="AJ44" s="388">
        <f>IF(入力!M35="","",入力!M35)</f>
        <v>515681067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>
        <f>IF(入力!P35="","",入力!P35)</f>
        <v>132</v>
      </c>
      <c r="BA44" s="389"/>
      <c r="BB44" s="389"/>
      <c r="BC44" s="389"/>
      <c r="BD44" s="389"/>
      <c r="BE44" s="389"/>
      <c r="BF44" s="394"/>
    </row>
    <row r="45" spans="3:58" ht="15" customHeight="1">
      <c r="C45" s="417"/>
      <c r="D45" s="418"/>
      <c r="E45" s="419"/>
      <c r="F45" s="404"/>
      <c r="G45" s="405"/>
      <c r="H45" s="405"/>
      <c r="I45" s="405"/>
      <c r="J45" s="405"/>
      <c r="K45" s="405"/>
      <c r="L45" s="405"/>
      <c r="M45" s="405"/>
      <c r="N45" s="405"/>
      <c r="O45" s="405"/>
      <c r="P45" s="406"/>
      <c r="Q45" s="391"/>
      <c r="R45" s="392"/>
      <c r="S45" s="393"/>
      <c r="T45" s="410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2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14">
        <f>IF(入力!B37="","",入力!B37)</f>
        <v>7</v>
      </c>
      <c r="D46" s="415"/>
      <c r="E46" s="416"/>
      <c r="F46" s="401" t="str">
        <f>IF(入力!C38="","",入力!C37&amp;"　"&amp;入力!E37&amp;"
"&amp;入力!C38&amp;"　"&amp;入力!E38)</f>
        <v>カセ　ｹｲﾀ
加瀬　恵大</v>
      </c>
      <c r="G46" s="402"/>
      <c r="H46" s="402"/>
      <c r="I46" s="402"/>
      <c r="J46" s="402"/>
      <c r="K46" s="402"/>
      <c r="L46" s="402"/>
      <c r="M46" s="402"/>
      <c r="N46" s="402"/>
      <c r="O46" s="402"/>
      <c r="P46" s="403"/>
      <c r="Q46" s="388">
        <f>IF(入力!G37="","",入力!G37)</f>
        <v>5</v>
      </c>
      <c r="R46" s="389"/>
      <c r="S46" s="390"/>
      <c r="T46" s="407" t="str">
        <f>IF(入力!I37="","",入力!I37)</f>
        <v>干潟小学校</v>
      </c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9"/>
      <c r="AJ46" s="388">
        <f>IF(入力!M37="","",入力!M37)</f>
        <v>516207970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>
        <f>IF(入力!P37="","",入力!P37)</f>
        <v>136</v>
      </c>
      <c r="BA46" s="389"/>
      <c r="BB46" s="389"/>
      <c r="BC46" s="389"/>
      <c r="BD46" s="389"/>
      <c r="BE46" s="389"/>
      <c r="BF46" s="394"/>
    </row>
    <row r="47" spans="3:58" ht="15" customHeight="1">
      <c r="C47" s="417"/>
      <c r="D47" s="418"/>
      <c r="E47" s="419"/>
      <c r="F47" s="404"/>
      <c r="G47" s="405"/>
      <c r="H47" s="405"/>
      <c r="I47" s="405"/>
      <c r="J47" s="405"/>
      <c r="K47" s="405"/>
      <c r="L47" s="405"/>
      <c r="M47" s="405"/>
      <c r="N47" s="405"/>
      <c r="O47" s="405"/>
      <c r="P47" s="406"/>
      <c r="Q47" s="391"/>
      <c r="R47" s="392"/>
      <c r="S47" s="393"/>
      <c r="T47" s="410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2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14">
        <f>IF(入力!B39="","",入力!B39)</f>
        <v>8</v>
      </c>
      <c r="D48" s="415"/>
      <c r="E48" s="416"/>
      <c r="F48" s="401" t="str">
        <f>IF(入力!C40="","",入力!C39&amp;"　"&amp;入力!E39&amp;"
"&amp;入力!C40&amp;"　"&amp;入力!E40)</f>
        <v>ｼｲﾅ　ﾂｶｻ
椎名　司</v>
      </c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388">
        <f>IF(入力!G39="","",入力!G39)</f>
        <v>3</v>
      </c>
      <c r="R48" s="389"/>
      <c r="S48" s="390"/>
      <c r="T48" s="407" t="str">
        <f>IF(入力!I39="","",入力!I39)</f>
        <v>干潟小学校</v>
      </c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9"/>
      <c r="AJ48" s="388">
        <f>IF(入力!M39="","",入力!M39)</f>
        <v>518034658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>
        <f>IF(入力!P39="","",入力!P39)</f>
        <v>123</v>
      </c>
      <c r="BA48" s="389"/>
      <c r="BB48" s="389"/>
      <c r="BC48" s="389"/>
      <c r="BD48" s="389"/>
      <c r="BE48" s="389"/>
      <c r="BF48" s="394"/>
    </row>
    <row r="49" spans="3:58" ht="15" customHeight="1">
      <c r="C49" s="417"/>
      <c r="D49" s="418"/>
      <c r="E49" s="419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391"/>
      <c r="R49" s="392"/>
      <c r="S49" s="393"/>
      <c r="T49" s="410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2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14">
        <f>IF(入力!B41="","",入力!B41)</f>
        <v>9</v>
      </c>
      <c r="D50" s="415"/>
      <c r="E50" s="416"/>
      <c r="F50" s="401" t="str">
        <f>IF(入力!C42="","",入力!C41&amp;"　"&amp;入力!E41&amp;"
"&amp;入力!C42&amp;"　"&amp;入力!E42)</f>
        <v>ﾋﾗﾉ　ｿｳﾀﾛｳ
平野　蒼大郎</v>
      </c>
      <c r="G50" s="402"/>
      <c r="H50" s="402"/>
      <c r="I50" s="402"/>
      <c r="J50" s="402"/>
      <c r="K50" s="402"/>
      <c r="L50" s="402"/>
      <c r="M50" s="402"/>
      <c r="N50" s="402"/>
      <c r="O50" s="402"/>
      <c r="P50" s="403"/>
      <c r="Q50" s="388">
        <f>IF(入力!G41="","",入力!G41)</f>
        <v>4</v>
      </c>
      <c r="R50" s="389"/>
      <c r="S50" s="390"/>
      <c r="T50" s="407" t="str">
        <f>IF(入力!I41="","",入力!I41)</f>
        <v>共和小学校</v>
      </c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J50" s="388">
        <f>IF(入力!M41="","",入力!M41)</f>
        <v>518052393</v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>
        <f>IF(入力!P41="","",入力!P41)</f>
        <v>131</v>
      </c>
      <c r="BA50" s="389"/>
      <c r="BB50" s="389"/>
      <c r="BC50" s="389"/>
      <c r="BD50" s="389"/>
      <c r="BE50" s="389"/>
      <c r="BF50" s="394"/>
    </row>
    <row r="51" spans="3:58" ht="15" customHeight="1">
      <c r="C51" s="417"/>
      <c r="D51" s="418"/>
      <c r="E51" s="419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391"/>
      <c r="R51" s="392"/>
      <c r="S51" s="393"/>
      <c r="T51" s="410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2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14">
        <f>IF(入力!B43="","",入力!B43)</f>
        <v>10</v>
      </c>
      <c r="D52" s="415"/>
      <c r="E52" s="416"/>
      <c r="F52" s="401" t="str">
        <f>IF(入力!C44="","",入力!C43&amp;"　"&amp;入力!E43&amp;"
"&amp;入力!C44&amp;"　"&amp;入力!E44)</f>
        <v>ｲｼｹﾞ　ﾕｳｶﾞ
石毛　悠雅</v>
      </c>
      <c r="G52" s="402"/>
      <c r="H52" s="402"/>
      <c r="I52" s="402"/>
      <c r="J52" s="402"/>
      <c r="K52" s="402"/>
      <c r="L52" s="402"/>
      <c r="M52" s="402"/>
      <c r="N52" s="402"/>
      <c r="O52" s="402"/>
      <c r="P52" s="403"/>
      <c r="Q52" s="388">
        <f>IF(入力!G43="","",入力!G43)</f>
        <v>5</v>
      </c>
      <c r="R52" s="389"/>
      <c r="S52" s="390"/>
      <c r="T52" s="407" t="str">
        <f>IF(入力!I43="","",入力!I43)</f>
        <v>中央小学校</v>
      </c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09"/>
      <c r="AJ52" s="388">
        <f>IF(入力!M43="","",入力!M43)</f>
        <v>518116460</v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>
        <f>IF(入力!P43="","",入力!P43)</f>
        <v>148</v>
      </c>
      <c r="BA52" s="389"/>
      <c r="BB52" s="389"/>
      <c r="BC52" s="389"/>
      <c r="BD52" s="389"/>
      <c r="BE52" s="389"/>
      <c r="BF52" s="394"/>
    </row>
    <row r="53" spans="3:58" ht="15" customHeight="1">
      <c r="C53" s="417"/>
      <c r="D53" s="418"/>
      <c r="E53" s="419"/>
      <c r="F53" s="404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391"/>
      <c r="R53" s="392"/>
      <c r="S53" s="393"/>
      <c r="T53" s="410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2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14">
        <f>IF(入力!B45="","",入力!B45)</f>
        <v>11</v>
      </c>
      <c r="D54" s="415"/>
      <c r="E54" s="416"/>
      <c r="F54" s="401" t="str">
        <f>IF(入力!C46="","",入力!C45&amp;"　"&amp;入力!E45&amp;"
"&amp;入力!C46&amp;"　"&amp;入力!E46)</f>
        <v>ｺｳｺﾞ　ｼｮｳﾀﾛｳ
向後　将太郎</v>
      </c>
      <c r="G54" s="402"/>
      <c r="H54" s="402"/>
      <c r="I54" s="402"/>
      <c r="J54" s="402"/>
      <c r="K54" s="402"/>
      <c r="L54" s="402"/>
      <c r="M54" s="402"/>
      <c r="N54" s="402"/>
      <c r="O54" s="402"/>
      <c r="P54" s="403"/>
      <c r="Q54" s="388">
        <f>IF(入力!G45="","",入力!G45)</f>
        <v>4</v>
      </c>
      <c r="R54" s="389"/>
      <c r="S54" s="390"/>
      <c r="T54" s="407" t="str">
        <f>IF(入力!I45="","",入力!I45)</f>
        <v>飯岡小学校</v>
      </c>
      <c r="U54" s="408"/>
      <c r="V54" s="408"/>
      <c r="W54" s="408"/>
      <c r="X54" s="40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9"/>
      <c r="AJ54" s="388">
        <f>IF(入力!M45="","",入力!M45)</f>
        <v>518034641</v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>
        <f>IF(入力!P45="","",入力!P45)</f>
        <v>129</v>
      </c>
      <c r="BA54" s="389"/>
      <c r="BB54" s="389"/>
      <c r="BC54" s="389"/>
      <c r="BD54" s="389"/>
      <c r="BE54" s="389"/>
      <c r="BF54" s="394"/>
    </row>
    <row r="55" spans="3:58" ht="15" customHeight="1">
      <c r="C55" s="417"/>
      <c r="D55" s="418"/>
      <c r="E55" s="419"/>
      <c r="F55" s="404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391"/>
      <c r="R55" s="392"/>
      <c r="S55" s="393"/>
      <c r="T55" s="410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2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14" t="str">
        <f>IF(入力!B47="","",入力!B47)</f>
        <v/>
      </c>
      <c r="D56" s="415"/>
      <c r="E56" s="416"/>
      <c r="F56" s="401" t="str">
        <f>IF(入力!C48="","",入力!C47&amp;"　"&amp;入力!E47&amp;"
"&amp;入力!C48&amp;"　"&amp;入力!E48)</f>
        <v/>
      </c>
      <c r="G56" s="402"/>
      <c r="H56" s="402"/>
      <c r="I56" s="402"/>
      <c r="J56" s="402"/>
      <c r="K56" s="402"/>
      <c r="L56" s="402"/>
      <c r="M56" s="402"/>
      <c r="N56" s="402"/>
      <c r="O56" s="402"/>
      <c r="P56" s="403"/>
      <c r="Q56" s="388" t="str">
        <f>IF(入力!G47="","",入力!G47)</f>
        <v/>
      </c>
      <c r="R56" s="389"/>
      <c r="S56" s="390"/>
      <c r="T56" s="407" t="str">
        <f>IF(入力!I47="","",入力!I47)</f>
        <v/>
      </c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9"/>
      <c r="AJ56" s="388" t="str">
        <f>IF(入力!M47="","",入力!M47)</f>
        <v/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 t="str">
        <f>IF(入力!P47="","",入力!P47)</f>
        <v/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 t="s">
        <v>63</v>
      </c>
      <c r="BF63" s="31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BRAVES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435225373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古山　勇一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516656095</v>
      </c>
      <c r="H7" s="263"/>
      <c r="I7" s="263"/>
      <c r="J7" s="263">
        <f>IF(入力!J7="","",入力!J7)</f>
        <v>294112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岩田　幸成</v>
      </c>
      <c r="D9" s="274"/>
      <c r="E9" s="274"/>
      <c r="F9" s="274"/>
      <c r="G9" s="263">
        <f>IF(入力!G9="","",入力!G9)</f>
        <v>516230758</v>
      </c>
      <c r="H9" s="263"/>
      <c r="I9" s="263"/>
      <c r="J9" s="263">
        <f>IF(入力!J9="","",入力!J9)</f>
        <v>294113</v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木村　陽子</v>
      </c>
      <c r="D11" s="274"/>
      <c r="E11" s="274"/>
      <c r="F11" s="274"/>
      <c r="G11" s="263">
        <f>IF(入力!G11="","",入力!G11)</f>
        <v>516230749</v>
      </c>
      <c r="H11" s="263"/>
      <c r="I11" s="263"/>
      <c r="J11" s="263">
        <f>IF(入力!J11="","",入力!J11)</f>
        <v>291132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古山　勇一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木村　陽子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1" t="s">
        <v>6</v>
      </c>
      <c r="B17" s="261"/>
      <c r="C17" s="264" t="str">
        <f>IF(入力!C17="","",入力!C17&amp;"　"&amp;入力!E17)</f>
        <v>旭市井戸野1328-11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090-2525-6403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、090－2525－6403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73" t="str">
        <f>IF(入力!C26="","",入力!C26&amp;"　"&amp;入力!E26)</f>
        <v>飯島　晃成</v>
      </c>
      <c r="D25" s="274"/>
      <c r="E25" s="274"/>
      <c r="F25" s="274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嚶鳴小学校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515885070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清水　英晃</v>
      </c>
      <c r="D27" s="274"/>
      <c r="E27" s="274"/>
      <c r="F27" s="274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豊畑小学校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515885096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西宮　翔太</v>
      </c>
      <c r="D29" s="274"/>
      <c r="E29" s="274"/>
      <c r="F29" s="274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富浦小学校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515681056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伊能　蓮</v>
      </c>
      <c r="D31" s="274"/>
      <c r="E31" s="274"/>
      <c r="F31" s="274"/>
      <c r="G31" s="261">
        <f>IF(入力!G31="","",入力!G31)</f>
        <v>4</v>
      </c>
      <c r="H31" s="261" t="str">
        <f>IF(入力!H31="","",入力!H31)</f>
        <v/>
      </c>
      <c r="I31" s="261" t="str">
        <f>IF(入力!I31="","",入力!I31)</f>
        <v>栄小学校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514726246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榎本　莉玖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矢指小学校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515681032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岩田　唯聖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嚶鳴小学校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515681067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加瀬　恵大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干潟小学校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516207970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椎名　司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干潟小学校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518034658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平野　蒼大郎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共和小学校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518052393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石毛　悠雅</v>
      </c>
      <c r="D43" s="274"/>
      <c r="E43" s="274"/>
      <c r="F43" s="274"/>
      <c r="G43" s="261">
        <f>IF(入力!G43="","",入力!G43)</f>
        <v>5</v>
      </c>
      <c r="H43" s="261" t="str">
        <f>IF(入力!H43="","",入力!H43)</f>
        <v/>
      </c>
      <c r="I43" s="261" t="str">
        <f>IF(入力!I43="","",入力!I43)</f>
        <v>中央小学校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518116460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向後　将太郎</v>
      </c>
      <c r="D45" s="274"/>
      <c r="E45" s="274"/>
      <c r="F45" s="274"/>
      <c r="G45" s="261">
        <f>IF(入力!G45="","",入力!G45)</f>
        <v>4</v>
      </c>
      <c r="H45" s="261" t="str">
        <f>IF(入力!H45="","",入力!H45)</f>
        <v/>
      </c>
      <c r="I45" s="261" t="str">
        <f>IF(入力!I45="","",入力!I45)</f>
        <v>飯岡小学校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518034641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BRAVES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435225373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古山　勇一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516656095</v>
      </c>
      <c r="H7" s="263"/>
      <c r="I7" s="263"/>
      <c r="J7" s="263">
        <f>IF(入力!J7="","",入力!J7)</f>
        <v>294112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岩田　幸成</v>
      </c>
      <c r="D9" s="274"/>
      <c r="E9" s="274"/>
      <c r="F9" s="274"/>
      <c r="G9" s="263">
        <f>IF(入力!G9="","",入力!G9)</f>
        <v>516230758</v>
      </c>
      <c r="H9" s="263"/>
      <c r="I9" s="263"/>
      <c r="J9" s="263">
        <f>IF(入力!J9="","",入力!J9)</f>
        <v>294113</v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木村　陽子</v>
      </c>
      <c r="D11" s="274"/>
      <c r="E11" s="274"/>
      <c r="F11" s="274"/>
      <c r="G11" s="263">
        <f>IF(入力!G11="","",入力!G11)</f>
        <v>516230749</v>
      </c>
      <c r="H11" s="263"/>
      <c r="I11" s="263"/>
      <c r="J11" s="263">
        <f>IF(入力!J11="","",入力!J11)</f>
        <v>291132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古山　勇一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木村　陽子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1" t="s">
        <v>6</v>
      </c>
      <c r="B17" s="261"/>
      <c r="C17" s="264" t="str">
        <f>IF(入力!C17="","",入力!C17&amp;"　"&amp;入力!E17)</f>
        <v>旭市井戸野1328-11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090-2525-6403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、090－2525－6403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73" t="str">
        <f>IF(入力!C26="","",入力!C26&amp;"　"&amp;入力!E26)</f>
        <v>飯島　晃成</v>
      </c>
      <c r="D25" s="274"/>
      <c r="E25" s="274"/>
      <c r="F25" s="274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嚶鳴小学校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515885070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清水　英晃</v>
      </c>
      <c r="D27" s="274"/>
      <c r="E27" s="274"/>
      <c r="F27" s="274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豊畑小学校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515885096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西宮　翔太</v>
      </c>
      <c r="D29" s="274"/>
      <c r="E29" s="274"/>
      <c r="F29" s="274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富浦小学校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515681056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伊能　蓮</v>
      </c>
      <c r="D31" s="274"/>
      <c r="E31" s="274"/>
      <c r="F31" s="274"/>
      <c r="G31" s="261">
        <f>IF(入力!G31="","",入力!G31)</f>
        <v>4</v>
      </c>
      <c r="H31" s="261" t="str">
        <f>IF(入力!H31="","",入力!H31)</f>
        <v/>
      </c>
      <c r="I31" s="261" t="str">
        <f>IF(入力!I31="","",入力!I31)</f>
        <v>栄小学校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514726246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榎本　莉玖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矢指小学校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515681032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岩田　唯聖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嚶鳴小学校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515681067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加瀬　恵大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干潟小学校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516207970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椎名　司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干潟小学校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518034658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平野　蒼大郎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共和小学校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518052393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石毛　悠雅</v>
      </c>
      <c r="D43" s="274"/>
      <c r="E43" s="274"/>
      <c r="F43" s="274"/>
      <c r="G43" s="261">
        <f>IF(入力!G43="","",入力!G43)</f>
        <v>5</v>
      </c>
      <c r="H43" s="261" t="str">
        <f>IF(入力!H43="","",入力!H43)</f>
        <v/>
      </c>
      <c r="I43" s="261" t="str">
        <f>IF(入力!I43="","",入力!I43)</f>
        <v>中央小学校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518116460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向後　将太郎</v>
      </c>
      <c r="D45" s="274"/>
      <c r="E45" s="274"/>
      <c r="F45" s="274"/>
      <c r="G45" s="261">
        <f>IF(入力!G45="","",入力!G45)</f>
        <v>4</v>
      </c>
      <c r="H45" s="261" t="str">
        <f>IF(入力!H45="","",入力!H45)</f>
        <v/>
      </c>
      <c r="I45" s="261" t="str">
        <f>IF(入力!I45="","",入力!I45)</f>
        <v>飯岡小学校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518034641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男子</v>
      </c>
      <c r="I5" s="29">
        <f>入力!Y25</f>
        <v>13</v>
      </c>
      <c r="J5" s="442" t="str">
        <f>IF(入力!A55="","",入力!A55)</f>
        <v>新チームになり２度目の県大会出場です　前回の大会では力の差を痛感しましたが　そこから一生懸命練習に励み　努力の甲斐がありなんとか　県大会の切符を手にすることができました
県大会ではBRAVESらしく　元気にプレーすることを誓います　一戦必勝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14006</v>
      </c>
      <c r="B7" s="33" t="str">
        <f>IF(入力!C3="","",入力!C3)</f>
        <v>BRAVES</v>
      </c>
      <c r="C7" s="33" t="str">
        <f>IF(入力!C2="","",入力!C2)</f>
        <v>ブレーブス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総武本線</v>
      </c>
      <c r="S7" s="33" t="str">
        <f>IF(入力!AE5="","",入力!AE5)</f>
        <v>旭</v>
      </c>
      <c r="T7" s="33"/>
      <c r="U7" s="33">
        <f>IF(入力!C4="","",入力!C4)</f>
        <v>435225373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古山</v>
      </c>
      <c r="D16" s="33" t="str">
        <f>IF(入力!E8="","",入力!E8)</f>
        <v>勇一</v>
      </c>
      <c r="E16" s="33" t="str">
        <f>IF(入力!C7="","",入力!C7)</f>
        <v>ﾌﾙﾔﾏ</v>
      </c>
      <c r="F16" s="33" t="str">
        <f>IF(入力!E7="","",入力!E7)</f>
        <v>ﾕｳｲﾁ</v>
      </c>
      <c r="G16" s="33">
        <f>IF(入力!G7="","",入力!G7)</f>
        <v>516656095</v>
      </c>
      <c r="H16" s="33">
        <f>IF(入力!J7="","",入力!J7)</f>
        <v>294112</v>
      </c>
      <c r="I16" s="33" t="str">
        <f>IF(入力!M7="","",入力!M7)</f>
        <v/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2503</v>
      </c>
      <c r="T16" s="33" t="str">
        <f>IF(入力!P8="","",入力!P8)</f>
        <v>旭市江ヶ崎1449-3</v>
      </c>
      <c r="U16" s="33" t="str">
        <f>IF(入力!AL7="","",入力!AL7)</f>
        <v>090</v>
      </c>
      <c r="V16" s="33" t="str">
        <f>IF(入力!AK8="","",入力!AK8)</f>
        <v>1044</v>
      </c>
      <c r="W16" s="33" t="str">
        <f>IF(入力!AP8="","",入力!AP8)</f>
        <v>4408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岩田</v>
      </c>
      <c r="D17" s="33" t="str">
        <f>IF(入力!E10="","",入力!E10)</f>
        <v>幸成</v>
      </c>
      <c r="E17" s="33" t="str">
        <f>IF(入力!C9="","",入力!C9)</f>
        <v>ｲﾜﾀ</v>
      </c>
      <c r="F17" s="33" t="str">
        <f>IF(入力!E9="","",入力!E9)</f>
        <v>ﾕｷﾅﾘ</v>
      </c>
      <c r="G17" s="33">
        <f>IF(入力!G9="","",入力!G9)</f>
        <v>516230758</v>
      </c>
      <c r="H17" s="33">
        <f>IF(入力!J9="","",入力!J9)</f>
        <v>294113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2613</v>
      </c>
      <c r="T17" s="33" t="str">
        <f>IF(入力!P10="","",入力!P10)</f>
        <v>旭市後草1724-1</v>
      </c>
      <c r="U17" s="33" t="str">
        <f>IF(入力!AL9="","",入力!AL9)</f>
        <v>090</v>
      </c>
      <c r="V17" s="33" t="str">
        <f>IF(入力!AK10="","",入力!AK10)</f>
        <v>6512</v>
      </c>
      <c r="W17" s="33" t="str">
        <f>IF(入力!AP10="","",入力!AP10)</f>
        <v>5300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木村</v>
      </c>
      <c r="D20" s="33" t="str">
        <f>IF(入力!E12="","",入力!E12)</f>
        <v>陽子</v>
      </c>
      <c r="E20" s="33" t="str">
        <f>IF(入力!C11="","",入力!C11)</f>
        <v>ｷﾑﾗ</v>
      </c>
      <c r="F20" s="33" t="str">
        <f>IF(入力!E11="","",入力!E11)</f>
        <v>ﾖｳｺ</v>
      </c>
      <c r="G20" s="33">
        <f>IF(入力!G11="","",入力!G11)</f>
        <v>516230749</v>
      </c>
      <c r="H20" s="33">
        <f>IF(入力!J11="","",入力!J11)</f>
        <v>291132</v>
      </c>
      <c r="I20" s="33" t="str">
        <f>IF(入力!M11="","",入力!M11)</f>
        <v/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2531</v>
      </c>
      <c r="T20" s="33" t="str">
        <f>IF(入力!P12="","",入力!P12)</f>
        <v>旭市井戸野1328-11</v>
      </c>
      <c r="U20" s="33" t="str">
        <f>IF(入力!AL11="","",入力!AL11)</f>
        <v>090</v>
      </c>
      <c r="V20" s="33" t="str">
        <f>IF(入力!AK12="","",入力!AK12)</f>
        <v>2525</v>
      </c>
      <c r="W20" s="33" t="str">
        <f>IF(入力!AP12="","",入力!AP12)</f>
        <v>6403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木村</v>
      </c>
      <c r="D22" s="33" t="str">
        <f>IF(入力!E16="","",入力!E16)</f>
        <v>陽子</v>
      </c>
      <c r="E22" s="33" t="str">
        <f>IF(入力!C15="","",入力!C15)</f>
        <v>ｷﾑﾗ</v>
      </c>
      <c r="F22" s="33" t="str">
        <f>IF(入力!E15="","",入力!E15)</f>
        <v>ﾖｳｺ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、090</v>
      </c>
      <c r="O22" s="33">
        <f>IF(入力!E21="","",入力!E21)</f>
        <v>2525</v>
      </c>
      <c r="P22" s="33">
        <f>IF(入力!G21="","",入力!G21)</f>
        <v>6403</v>
      </c>
      <c r="Q22" s="33"/>
      <c r="R22" s="33" t="str">
        <f>IF(入力!R15="","",入力!R15)</f>
        <v>289</v>
      </c>
      <c r="S22" s="33" t="str">
        <f>IF(入力!W15="","",入力!W15)</f>
        <v>2531</v>
      </c>
      <c r="T22" s="33" t="str">
        <f>IF(入力!P16="","",入力!P16)</f>
        <v>旭市井戸野1328-11</v>
      </c>
      <c r="U22" s="33" t="str">
        <f>IF(入力!AL15="","",入力!AL15)</f>
        <v>090</v>
      </c>
      <c r="V22" s="33" t="str">
        <f>IF(入力!AK16="","",入力!AK16)</f>
        <v>2525</v>
      </c>
      <c r="W22" s="33" t="str">
        <f>IF(入力!AP16="","",入力!AP16)</f>
        <v>6403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古山</v>
      </c>
      <c r="D23" s="33" t="str">
        <f>IF(入力!$E$14="","",入力!$E$14)</f>
        <v>勇一</v>
      </c>
      <c r="E23" s="33" t="str">
        <f>IF(入力!$C$13="","",入力!$C$13)</f>
        <v>ﾌﾙﾔﾏ</v>
      </c>
      <c r="F23" s="33" t="str">
        <f>IF(入力!$E$13="","",入力!$E$13)</f>
        <v>ﾕｳｲﾁ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e">
        <f>VLOOKUP($B$51,$A$53:$F$352,3)</f>
        <v>#N/A</v>
      </c>
      <c r="D24" s="75" t="e">
        <f>VLOOKUP($B$51,$A$53:$F$352,4)</f>
        <v>#N/A</v>
      </c>
      <c r="E24" s="75" t="e">
        <f>VLOOKUP($B$51,$A$53:$F$352,5)</f>
        <v>#N/A</v>
      </c>
      <c r="F24" s="75" t="e">
        <f>VLOOKUP($B$51,$A$53:$F$352,6)</f>
        <v>#N/A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飯島</v>
      </c>
      <c r="D53" s="33" t="str">
        <f>IF(入力!E26="","",入力!E26)</f>
        <v>晃成</v>
      </c>
      <c r="E53" s="33" t="str">
        <f>IF(入力!C25="","",入力!C25)</f>
        <v>ｲｲｼﾞﾏ</v>
      </c>
      <c r="F53" s="33" t="str">
        <f>IF(入力!E25="","",入力!E25)</f>
        <v>ｺｳｾｲ</v>
      </c>
      <c r="G53" s="33">
        <f>IF(入力!M25="","",入力!M25)</f>
        <v>515885070</v>
      </c>
      <c r="H53" s="33" t="str">
        <f>IF(入力!I25="","",入力!I25)</f>
        <v>嚶鳴小学校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清水</v>
      </c>
      <c r="D54" s="33" t="str">
        <f>IF(入力!E28="","",入力!E28)</f>
        <v>英晃</v>
      </c>
      <c r="E54" s="33" t="str">
        <f>IF(入力!C27="","",入力!C27)</f>
        <v>ｼﾐｽﾞ</v>
      </c>
      <c r="F54" s="33" t="str">
        <f>IF(入力!E27="","",入力!E27)</f>
        <v>ﾋﾃﾞｱｷ</v>
      </c>
      <c r="G54" s="33">
        <f>IF(入力!M27="","",入力!M27)</f>
        <v>515885096</v>
      </c>
      <c r="H54" s="33" t="str">
        <f>IF(入力!I27="","",入力!I27)</f>
        <v>豊畑小学校</v>
      </c>
      <c r="I54" s="33">
        <f>IF(入力!G27="","",入力!G27)</f>
        <v>6</v>
      </c>
      <c r="J54" s="33">
        <f>IF(入力!P27="","",入力!P27)</f>
        <v>160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西宮</v>
      </c>
      <c r="D55" s="33" t="str">
        <f>IF(入力!E30="","",入力!E30)</f>
        <v>翔太</v>
      </c>
      <c r="E55" s="33" t="str">
        <f>IF(入力!C29="","",入力!C29)</f>
        <v>ﾆｼﾐﾔ</v>
      </c>
      <c r="F55" s="33" t="str">
        <f>IF(入力!E29="","",入力!E29)</f>
        <v>ｼｮｳﾀ</v>
      </c>
      <c r="G55" s="33">
        <f>IF(入力!M29="","",入力!M29)</f>
        <v>515681056</v>
      </c>
      <c r="H55" s="33" t="str">
        <f>IF(入力!I29="","",入力!I29)</f>
        <v>富浦小学校</v>
      </c>
      <c r="I55" s="33">
        <f>IF(入力!G29="","",入力!G29)</f>
        <v>6</v>
      </c>
      <c r="J55" s="33">
        <f>IF(入力!P29="","",入力!P29)</f>
        <v>149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伊能</v>
      </c>
      <c r="D56" s="33" t="str">
        <f>IF(入力!E32="","",入力!E32)</f>
        <v>蓮</v>
      </c>
      <c r="E56" s="33" t="str">
        <f>IF(入力!C31="","",入力!C31)</f>
        <v>ｲﾉｳ</v>
      </c>
      <c r="F56" s="33" t="str">
        <f>IF(入力!E31="","",入力!E31)</f>
        <v>ﾚﾝ</v>
      </c>
      <c r="G56" s="33">
        <f>IF(入力!M31="","",入力!M31)</f>
        <v>514726246</v>
      </c>
      <c r="H56" s="33" t="str">
        <f>IF(入力!I31="","",入力!I31)</f>
        <v>栄小学校</v>
      </c>
      <c r="I56" s="33">
        <f>IF(入力!G31="","",入力!G31)</f>
        <v>4</v>
      </c>
      <c r="J56" s="33">
        <f>IF(入力!P31="","",入力!P31)</f>
        <v>131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榎本</v>
      </c>
      <c r="D57" s="33" t="str">
        <f>IF(入力!E34="","",入力!E34)</f>
        <v>莉玖</v>
      </c>
      <c r="E57" s="33" t="str">
        <f>IF(入力!C33="","",入力!C33)</f>
        <v>ｴﾉﾓﾄ</v>
      </c>
      <c r="F57" s="33" t="str">
        <f>IF(入力!E33="","",入力!E33)</f>
        <v>リク</v>
      </c>
      <c r="G57" s="33">
        <f>IF(入力!M33="","",入力!M33)</f>
        <v>515681032</v>
      </c>
      <c r="H57" s="33" t="str">
        <f>IF(入力!I33="","",入力!I33)</f>
        <v>矢指小学校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岩田</v>
      </c>
      <c r="D58" s="33" t="str">
        <f>IF(入力!E36="","",入力!E36)</f>
        <v>唯聖</v>
      </c>
      <c r="E58" s="33" t="str">
        <f>IF(入力!C35="","",入力!C35)</f>
        <v>ｲﾜﾀ</v>
      </c>
      <c r="F58" s="33" t="str">
        <f>IF(入力!E35="","",入力!E35)</f>
        <v>ﾕｲﾄ</v>
      </c>
      <c r="G58" s="33">
        <f>IF(入力!M35="","",入力!M35)</f>
        <v>515681067</v>
      </c>
      <c r="H58" s="33" t="str">
        <f>IF(入力!I35="","",入力!I35)</f>
        <v>嚶鳴小学校</v>
      </c>
      <c r="I58" s="33">
        <f>IF(入力!G35="","",入力!G35)</f>
        <v>5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加瀬</v>
      </c>
      <c r="D59" s="33" t="str">
        <f>IF(入力!E38="","",入力!E38)</f>
        <v>恵大</v>
      </c>
      <c r="E59" s="33" t="str">
        <f>IF(入力!C37="","",入力!C37)</f>
        <v>カセ</v>
      </c>
      <c r="F59" s="33" t="str">
        <f>IF(入力!E37="","",入力!E37)</f>
        <v>ｹｲﾀ</v>
      </c>
      <c r="G59" s="33">
        <f>IF(入力!M37="","",入力!M37)</f>
        <v>516207970</v>
      </c>
      <c r="H59" s="33" t="str">
        <f>IF(入力!I37="","",入力!I37)</f>
        <v>干潟小学校</v>
      </c>
      <c r="I59" s="33">
        <f>IF(入力!G37="","",入力!G37)</f>
        <v>5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椎名</v>
      </c>
      <c r="D60" s="33" t="str">
        <f>IF(入力!E40="","",入力!E40)</f>
        <v>司</v>
      </c>
      <c r="E60" s="33" t="str">
        <f>IF(入力!C39="","",入力!C39)</f>
        <v>ｼｲﾅ</v>
      </c>
      <c r="F60" s="33" t="str">
        <f>IF(入力!E39="","",入力!E39)</f>
        <v>ﾂｶｻ</v>
      </c>
      <c r="G60" s="33">
        <f>IF(入力!M39="","",入力!M39)</f>
        <v>518034658</v>
      </c>
      <c r="H60" s="33" t="str">
        <f>IF(入力!I39="","",入力!I39)</f>
        <v>干潟小学校</v>
      </c>
      <c r="I60" s="33">
        <f>IF(入力!G39="","",入力!G39)</f>
        <v>3</v>
      </c>
      <c r="J60" s="33">
        <f>IF(入力!P39="","",入力!P39)</f>
        <v>123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平野</v>
      </c>
      <c r="D61" s="33" t="str">
        <f>IF(入力!E42="","",入力!E42)</f>
        <v>蒼大郎</v>
      </c>
      <c r="E61" s="33" t="str">
        <f>IF(入力!C41="","",入力!C41)</f>
        <v>ﾋﾗﾉ</v>
      </c>
      <c r="F61" s="33" t="str">
        <f>IF(入力!E41="","",入力!E41)</f>
        <v>ｿｳﾀﾛｳ</v>
      </c>
      <c r="G61" s="33">
        <f>IF(入力!M41="","",入力!M41)</f>
        <v>518052393</v>
      </c>
      <c r="H61" s="33" t="str">
        <f>IF(入力!I41="","",入力!I41)</f>
        <v>共和小学校</v>
      </c>
      <c r="I61" s="33">
        <f>IF(入力!G41="","",入力!G41)</f>
        <v>4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石毛</v>
      </c>
      <c r="D62" s="33" t="str">
        <f>IF(入力!E44="","",入力!E44)</f>
        <v>悠雅</v>
      </c>
      <c r="E62" s="33" t="str">
        <f>IF(入力!C43="","",入力!C43)</f>
        <v>ｲｼｹﾞ</v>
      </c>
      <c r="F62" s="33" t="str">
        <f>IF(入力!E43="","",入力!E43)</f>
        <v>ﾕｳｶﾞ</v>
      </c>
      <c r="G62" s="33">
        <f>IF(入力!M43="","",入力!M43)</f>
        <v>518116460</v>
      </c>
      <c r="H62" s="33" t="str">
        <f>IF(入力!I43="","",入力!I43)</f>
        <v>中央小学校</v>
      </c>
      <c r="I62" s="33">
        <f>IF(入力!G43="","",入力!G43)</f>
        <v>5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向後</v>
      </c>
      <c r="D63" s="33" t="str">
        <f>IF(入力!E46="","",入力!E46)</f>
        <v>将太郎</v>
      </c>
      <c r="E63" s="33" t="str">
        <f>IF(入力!C45="","",入力!C45)</f>
        <v>ｺｳｺﾞ</v>
      </c>
      <c r="F63" s="33" t="str">
        <f>IF(入力!E45="","",入力!E45)</f>
        <v>ｼｮｳﾀﾛｳ</v>
      </c>
      <c r="G63" s="33">
        <f>IF(入力!M45="","",入力!M45)</f>
        <v>518034641</v>
      </c>
      <c r="H63" s="33" t="str">
        <f>IF(入力!I45="","",入力!I45)</f>
        <v>飯岡小学校</v>
      </c>
      <c r="I63" s="33">
        <f>IF(入力!G45="","",入力!G45)</f>
        <v>4</v>
      </c>
      <c r="J63" s="33">
        <f>IF(入力!P45="","",入力!P45)</f>
        <v>129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木村陽子</cp:lastModifiedBy>
  <cp:lastPrinted>2016-05-09T15:17:35Z</cp:lastPrinted>
  <dcterms:created xsi:type="dcterms:W3CDTF">2014-04-05T09:56:00Z</dcterms:created>
  <dcterms:modified xsi:type="dcterms:W3CDTF">2018-05-19T23:36:04Z</dcterms:modified>
</cp:coreProperties>
</file>