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4250" windowHeight="89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<sst xmlns="http://schemas.openxmlformats.org/spreadsheetml/2006/main" count="434" uniqueCount="262">
  <si>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</si>
  <si>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</si>
  <si>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オオアナJSCバレーボールクラブ</t>
  </si>
  <si>
    <r>
      <rPr>
        <sz val="11"/>
        <color theme="1"/>
        <rFont val="Calibri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Calibri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</si>
  <si>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</si>
  <si>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</si>
  <si>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</si>
  <si>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</si>
  <si>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</si>
  <si>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</si>
  <si>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ＭＳ Ｐゴシック"/>
        <charset val="128"/>
      </rPr>
      <t>大穴</t>
    </r>
    <r>
      <rPr>
        <sz val="16"/>
        <color rgb="FF000000"/>
        <rFont val="Calibri"/>
        <charset val="134"/>
      </rPr>
      <t>JSC</t>
    </r>
    <r>
      <rPr>
        <sz val="16"/>
        <color rgb="FF000000"/>
        <rFont val="ＭＳ Ｐゴシック"/>
        <charset val="128"/>
      </rPr>
      <t>バレーボールクラブ</t>
    </r>
  </si>
  <si>
    <t>男女混合</t>
  </si>
  <si>
    <t>船橋市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</si>
  <si>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</si>
  <si>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</si>
  <si>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</si>
  <si>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</si>
  <si>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</si>
  <si>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Calibri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Calibri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</si>
  <si>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</si>
  <si>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</si>
  <si>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</si>
  <si>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</si>
  <si>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</si>
  <si>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高根公団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</si>
  <si>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</si>
  <si>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</si>
  <si>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</si>
  <si>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</si>
  <si>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</si>
  <si>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</si>
  <si>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</si>
  <si>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</si>
  <si>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</si>
  <si>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キムラ</t>
  </si>
  <si>
    <t>トシマサ</t>
  </si>
  <si>
    <t>〒</t>
  </si>
  <si>
    <t>274</t>
  </si>
  <si>
    <t>―</t>
  </si>
  <si>
    <t>0067</t>
  </si>
  <si>
    <t>（</t>
  </si>
  <si>
    <t>090</t>
  </si>
  <si>
    <t>）</t>
  </si>
  <si>
    <t>木村</t>
  </si>
  <si>
    <t>利昌</t>
  </si>
  <si>
    <t>船橋市大穴南3-7-20</t>
  </si>
  <si>
    <t>3420</t>
  </si>
  <si>
    <t>0830</t>
  </si>
  <si>
    <r>
      <rPr>
        <sz val="11"/>
        <color indexed="8"/>
        <rFont val="ＭＳ Ｐゴシック"/>
        <charset val="128"/>
      </rPr>
      <t>コーチ</t>
    </r>
  </si>
  <si>
    <t>シマ</t>
  </si>
  <si>
    <t>ユウダイ</t>
  </si>
  <si>
    <t>0068</t>
  </si>
  <si>
    <t>047</t>
  </si>
  <si>
    <t>島</t>
  </si>
  <si>
    <t>雄大</t>
  </si>
  <si>
    <t>船橋市大穴北2-13-14</t>
  </si>
  <si>
    <t>404</t>
  </si>
  <si>
    <t>1419</t>
  </si>
  <si>
    <r>
      <rPr>
        <sz val="11"/>
        <color indexed="8"/>
        <rFont val="ＭＳ Ｐゴシック"/>
        <charset val="128"/>
      </rPr>
      <t>マネージャー</t>
    </r>
  </si>
  <si>
    <t>モトヤマ</t>
  </si>
  <si>
    <t>タカシ</t>
  </si>
  <si>
    <t>273</t>
  </si>
  <si>
    <t>0041</t>
  </si>
  <si>
    <t>本山</t>
  </si>
  <si>
    <t>隆</t>
  </si>
  <si>
    <t>船橋市旭町2-3-57</t>
  </si>
  <si>
    <t>779</t>
  </si>
  <si>
    <t>0849</t>
  </si>
  <si>
    <r>
      <rPr>
        <sz val="11"/>
        <color indexed="8"/>
        <rFont val="ＭＳ Ｐゴシック"/>
        <charset val="128"/>
      </rPr>
      <t>帯同員</t>
    </r>
  </si>
  <si>
    <t>カメダ</t>
  </si>
  <si>
    <t>チエ</t>
  </si>
  <si>
    <t>亀田</t>
  </si>
  <si>
    <t>知恵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</si>
  <si>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Calibri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</si>
  <si>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</si>
  <si>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</si>
  <si>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</si>
  <si>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</si>
  <si>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</si>
  <si>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</si>
  <si>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</si>
  <si>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</si>
  <si>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</si>
  <si>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</si>
  <si>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</si>
  <si>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</si>
  <si>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</si>
  <si>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</si>
  <si>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</si>
  <si>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オカベ</t>
  </si>
  <si>
    <t>モモカ</t>
  </si>
  <si>
    <t>大穴北小</t>
  </si>
  <si>
    <t>岡部</t>
  </si>
  <si>
    <t>百花</t>
  </si>
  <si>
    <t>ホンダ</t>
  </si>
  <si>
    <t>タイキ</t>
  </si>
  <si>
    <t>本田</t>
  </si>
  <si>
    <t>大気</t>
  </si>
  <si>
    <t>クドウ</t>
  </si>
  <si>
    <t>コウスケ</t>
  </si>
  <si>
    <t>工藤</t>
  </si>
  <si>
    <t>輝祐</t>
  </si>
  <si>
    <t>ノナカ</t>
  </si>
  <si>
    <t>ショウ</t>
  </si>
  <si>
    <t>二和小</t>
  </si>
  <si>
    <t>野中</t>
  </si>
  <si>
    <t>翔</t>
  </si>
  <si>
    <t>キャプテン</t>
  </si>
  <si>
    <t>シワタリ</t>
  </si>
  <si>
    <t>シュウ</t>
  </si>
  <si>
    <t>緑が丘小</t>
  </si>
  <si>
    <t>去渡</t>
  </si>
  <si>
    <t>柊羽</t>
  </si>
  <si>
    <t>オキ</t>
  </si>
  <si>
    <t>ユイト</t>
  </si>
  <si>
    <t>薬園台南小</t>
  </si>
  <si>
    <t>沖</t>
  </si>
  <si>
    <t>結翔</t>
  </si>
  <si>
    <t>アオキ</t>
  </si>
  <si>
    <t>ショウタロウ</t>
  </si>
  <si>
    <t>青木</t>
  </si>
  <si>
    <t>翔太朗</t>
  </si>
  <si>
    <t>テヅカ</t>
  </si>
  <si>
    <t>チアキ</t>
  </si>
  <si>
    <t>八木が谷北小</t>
  </si>
  <si>
    <t>手塚</t>
  </si>
  <si>
    <t>千陽</t>
  </si>
  <si>
    <t>シマダ</t>
  </si>
  <si>
    <t>ケンタロウ</t>
  </si>
  <si>
    <t>嶋田</t>
  </si>
  <si>
    <t>賢太郎</t>
  </si>
  <si>
    <t>ヤマモト</t>
  </si>
  <si>
    <t>ワカナ</t>
  </si>
  <si>
    <t>三咲小</t>
  </si>
  <si>
    <t>山本</t>
  </si>
  <si>
    <t>若夏</t>
  </si>
  <si>
    <t>ハルカ</t>
  </si>
  <si>
    <t>陽香</t>
  </si>
  <si>
    <t>タキムラ</t>
  </si>
  <si>
    <t>ニカ</t>
  </si>
  <si>
    <t>瀧村</t>
  </si>
  <si>
    <t>仁香</t>
  </si>
  <si>
    <r>
      <rPr>
        <sz val="11"/>
        <color theme="1"/>
        <rFont val="Calibri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Calibri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</si>
  <si>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</si>
  <si>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バレー経験が浅い選手ばかりですが、何かやってくれる気がします。一戦一戦、全力で楽しみ、全力で戦います。奇跡を起こします。やるぞ・やるぞ・やるぞ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</si>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</sst>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_-\ ;\-&quot;\&quot;* #,##0_-\ ;_-&quot;\&quot;* &quot;-&quot;??_-\ ;_-@_-"/>
    <numFmt numFmtId="179" formatCode="#,##0_);[Red]\(#,##0\)"/>
    <numFmt numFmtId="180" formatCode="0_ &quot;冊&quot;"/>
  </numFmts>
  <fonts count="63">
    <font>
      <sz val="11"/>
      <color theme="1"/>
      <name val="Calibri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rgb="FF000000"/>
      <name val="Calibri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Segoe UI Symbol"/>
      <charset val="134"/>
    </font>
    <font>
      <sz val="8"/>
      <color rgb="FF000000"/>
      <name val="ＭＳ Ｐゴシック"/>
      <charset val="128"/>
    </font>
    <font>
      <sz val="10"/>
      <color rgb="FF000000"/>
      <name val="ＭＳ Ｐゴシック"/>
      <charset val="128"/>
    </font>
    <font>
      <sz val="16"/>
      <color indexed="8"/>
      <name val="ＪＳＰ明朝"/>
      <charset val="128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ＭＳ Ｐゴシック"/>
      <charset val="128"/>
    </font>
    <font>
      <sz val="16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177" fontId="37" fillId="0" borderId="0" applyFont="0" applyFill="0" applyBorder="0" applyAlignment="0" applyProtection="0">
      <alignment vertical="center"/>
    </xf>
    <xf numFmtId="43" fontId="37" fillId="0" borderId="0" applyFont="0" applyFill="0" applyBorder="0" applyAlignment="0" applyProtection="0">
      <alignment vertical="center"/>
    </xf>
    <xf numFmtId="176" fontId="37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15" borderId="83" applyNumberFormat="0" applyAlignment="0" applyProtection="0">
      <alignment vertical="center"/>
    </xf>
    <xf numFmtId="0" fontId="44" fillId="0" borderId="84" applyNumberFormat="0" applyFill="0" applyAlignment="0" applyProtection="0">
      <alignment vertical="center"/>
    </xf>
    <xf numFmtId="0" fontId="37" fillId="16" borderId="85" applyNumberFormat="0" applyFon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84" applyNumberFormat="0" applyFill="0" applyAlignment="0" applyProtection="0">
      <alignment vertical="center"/>
    </xf>
    <xf numFmtId="0" fontId="49" fillId="0" borderId="86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5" borderId="87" applyNumberFormat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4" fillId="24" borderId="89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51" fillId="24" borderId="87" applyNumberFormat="0" applyAlignment="0" applyProtection="0">
      <alignment vertical="center"/>
    </xf>
    <xf numFmtId="0" fontId="56" fillId="0" borderId="90" applyNumberFormat="0" applyFill="0" applyAlignment="0" applyProtection="0">
      <alignment vertical="center"/>
    </xf>
    <xf numFmtId="0" fontId="53" fillId="0" borderId="88" applyNumberFormat="0" applyFill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1" fillId="0" borderId="0" xfId="39" applyAlignment="1">
      <alignment vertical="center" shrinkToFit="1"/>
    </xf>
    <xf numFmtId="0" fontId="1" fillId="0" borderId="0" xfId="39" applyAlignment="1">
      <alignment horizontal="center" vertical="center" shrinkToFit="1"/>
    </xf>
    <xf numFmtId="0" fontId="1" fillId="2" borderId="1" xfId="39" applyFill="1" applyBorder="1" applyAlignment="1">
      <alignment vertical="center" shrinkToFit="1"/>
    </xf>
    <xf numFmtId="0" fontId="1" fillId="2" borderId="2" xfId="39" applyFill="1" applyBorder="1" applyAlignment="1">
      <alignment vertical="center" shrinkToFit="1"/>
    </xf>
    <xf numFmtId="0" fontId="1" fillId="2" borderId="3" xfId="39" applyFill="1" applyBorder="1" applyAlignment="1">
      <alignment vertical="center" shrinkToFit="1"/>
    </xf>
    <xf numFmtId="2" fontId="1" fillId="0" borderId="0" xfId="39" applyNumberFormat="1" applyAlignment="1">
      <alignment vertical="center" shrinkToFit="1"/>
    </xf>
    <xf numFmtId="2" fontId="1" fillId="0" borderId="4" xfId="39" applyNumberFormat="1" applyBorder="1" applyAlignment="1">
      <alignment vertical="center" shrinkToFit="1"/>
    </xf>
    <xf numFmtId="0" fontId="1" fillId="0" borderId="5" xfId="39" applyBorder="1" applyAlignment="1">
      <alignment vertical="center" shrinkToFit="1"/>
    </xf>
    <xf numFmtId="14" fontId="1" fillId="0" borderId="6" xfId="39" applyNumberFormat="1" applyBorder="1" applyAlignment="1">
      <alignment vertical="center" shrinkToFit="1"/>
    </xf>
    <xf numFmtId="14" fontId="1" fillId="0" borderId="0" xfId="39" applyNumberFormat="1" applyAlignment="1">
      <alignment vertical="center" shrinkToFit="1"/>
    </xf>
    <xf numFmtId="0" fontId="1" fillId="2" borderId="7" xfId="39" applyFill="1" applyBorder="1" applyAlignment="1">
      <alignment horizontal="center" vertical="center" shrinkToFit="1"/>
    </xf>
    <xf numFmtId="0" fontId="1" fillId="2" borderId="8" xfId="39" applyFill="1" applyBorder="1" applyAlignment="1">
      <alignment horizontal="center" vertical="center" shrinkToFit="1"/>
    </xf>
    <xf numFmtId="0" fontId="1" fillId="2" borderId="9" xfId="39" applyFill="1" applyBorder="1" applyAlignment="1">
      <alignment horizontal="center" vertical="center" shrinkToFit="1"/>
    </xf>
    <xf numFmtId="0" fontId="1" fillId="0" borderId="10" xfId="39" applyBorder="1" applyAlignment="1">
      <alignment horizontal="center" vertical="center" wrapText="1" shrinkToFit="1"/>
    </xf>
    <xf numFmtId="0" fontId="1" fillId="0" borderId="11" xfId="39" applyBorder="1" applyAlignment="1">
      <alignment horizontal="center" vertical="center" wrapText="1" shrinkToFit="1"/>
    </xf>
    <xf numFmtId="0" fontId="1" fillId="0" borderId="12" xfId="39" applyBorder="1" applyAlignment="1">
      <alignment horizontal="center" vertical="center" wrapText="1" shrinkToFit="1"/>
    </xf>
    <xf numFmtId="0" fontId="1" fillId="0" borderId="13" xfId="39" applyBorder="1" applyAlignment="1">
      <alignment vertical="center" shrinkToFit="1"/>
    </xf>
    <xf numFmtId="0" fontId="1" fillId="0" borderId="14" xfId="39" applyBorder="1" applyAlignment="1">
      <alignment vertical="center" shrinkToFit="1"/>
    </xf>
    <xf numFmtId="0" fontId="1" fillId="0" borderId="4" xfId="39" applyBorder="1" applyAlignment="1">
      <alignment vertical="center" shrinkToFit="1"/>
    </xf>
    <xf numFmtId="0" fontId="1" fillId="0" borderId="0" xfId="39" applyBorder="1" applyAlignment="1">
      <alignment vertical="center" shrinkToFit="1"/>
    </xf>
    <xf numFmtId="0" fontId="1" fillId="3" borderId="13" xfId="39" applyFill="1" applyBorder="1" applyAlignment="1">
      <alignment vertical="center" shrinkToFit="1"/>
    </xf>
    <xf numFmtId="0" fontId="1" fillId="3" borderId="14" xfId="39" applyFill="1" applyBorder="1" applyAlignment="1">
      <alignment vertical="center" shrinkToFit="1"/>
    </xf>
    <xf numFmtId="0" fontId="1" fillId="0" borderId="15" xfId="39" applyBorder="1" applyAlignment="1">
      <alignment vertical="center" shrinkToFit="1"/>
    </xf>
    <xf numFmtId="0" fontId="1" fillId="0" borderId="16" xfId="39" applyBorder="1" applyAlignment="1">
      <alignment vertical="center" shrinkToFit="1"/>
    </xf>
    <xf numFmtId="0" fontId="1" fillId="2" borderId="17" xfId="39" applyFont="1" applyFill="1" applyBorder="1" applyAlignment="1">
      <alignment vertical="center" shrinkToFit="1"/>
    </xf>
    <xf numFmtId="0" fontId="1" fillId="0" borderId="18" xfId="39" applyBorder="1" applyAlignment="1">
      <alignment vertical="center" shrinkToFit="1"/>
    </xf>
    <xf numFmtId="0" fontId="1" fillId="2" borderId="19" xfId="39" applyFill="1" applyBorder="1" applyAlignment="1">
      <alignment vertical="center" shrinkToFit="1"/>
    </xf>
    <xf numFmtId="0" fontId="1" fillId="2" borderId="20" xfId="39" applyFill="1" applyBorder="1" applyAlignment="1">
      <alignment vertical="center" shrinkToFit="1"/>
    </xf>
    <xf numFmtId="0" fontId="1" fillId="2" borderId="21" xfId="39" applyFill="1" applyBorder="1" applyAlignment="1">
      <alignment horizontal="center" vertical="center" shrinkToFit="1"/>
    </xf>
    <xf numFmtId="0" fontId="1" fillId="0" borderId="22" xfId="39" applyBorder="1" applyAlignment="1">
      <alignment horizontal="left" vertical="top" shrinkToFit="1"/>
    </xf>
    <xf numFmtId="0" fontId="1" fillId="0" borderId="11" xfId="39" applyBorder="1" applyAlignment="1">
      <alignment horizontal="left" vertical="top" shrinkToFit="1"/>
    </xf>
    <xf numFmtId="0" fontId="1" fillId="0" borderId="12" xfId="39" applyBorder="1" applyAlignment="1">
      <alignment horizontal="left" vertical="top" shrinkToFit="1"/>
    </xf>
    <xf numFmtId="0" fontId="1" fillId="2" borderId="2" xfId="39" applyFont="1" applyFill="1" applyBorder="1" applyAlignment="1">
      <alignment vertical="center" shrinkToFit="1"/>
    </xf>
    <xf numFmtId="0" fontId="1" fillId="0" borderId="23" xfId="39" applyBorder="1" applyAlignment="1">
      <alignment vertical="center" shrinkToFit="1"/>
    </xf>
    <xf numFmtId="0" fontId="1" fillId="0" borderId="6" xfId="3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3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1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3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3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35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34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34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6" fillId="3" borderId="4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3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34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34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3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34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4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標準 2" xfId="39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404100" y="5772150"/>
          <a:ext cx="108585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404100" y="7599045"/>
          <a:ext cx="108585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7825105" y="1163955"/>
          <a:ext cx="2076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444355" y="1163955"/>
          <a:ext cx="1981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50060" y="4575810"/>
          <a:ext cx="16700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31770" y="4575810"/>
          <a:ext cx="15748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775460" y="9525"/>
          <a:ext cx="297942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798195" y="2257425"/>
          <a:ext cx="17849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283845" y="324802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283845" y="403860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293370" y="363855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283845" y="444817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836295" y="32480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836295" y="36480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836295" y="40481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836295" y="44481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1954530" y="542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6165850" y="542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280285" y="33051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280285" y="45053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10540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topLeftCell="A8" workbookViewId="0">
      <selection activeCell="Y35" sqref="Y35"/>
    </sheetView>
  </sheetViews>
  <sheetFormatPr defaultColWidth="9" defaultRowHeight="15"/>
  <cols>
    <col min="1" max="2" width="6.08571428571429" style="36" customWidth="1"/>
    <col min="3" max="6" width="7.36190476190476" style="36" customWidth="1"/>
    <col min="7" max="15" width="6.08571428571429" style="36" customWidth="1"/>
    <col min="16" max="45" width="1.62857142857143" customWidth="1"/>
    <col min="46" max="46" width="5.90476190476191" style="36" customWidth="1"/>
    <col min="47" max="47" width="20.0857142857143" style="36" customWidth="1"/>
    <col min="48" max="48" width="9.26666666666667" style="36" customWidth="1"/>
    <col min="49" max="49" width="12" style="36" customWidth="1"/>
    <col min="50" max="50" width="12.0857142857143" style="36" customWidth="1"/>
    <col min="51" max="51" width="11.3619047619048" style="36" customWidth="1"/>
    <col min="52" max="52" width="6.62857142857143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6"/>
      <c r="J2" s="327" t="s">
        <v>3</v>
      </c>
      <c r="K2" s="328"/>
      <c r="L2" s="328"/>
      <c r="M2" s="328"/>
      <c r="N2" s="328"/>
      <c r="O2" s="329"/>
      <c r="P2" s="327" t="s">
        <v>4</v>
      </c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96" t="s">
        <v>5</v>
      </c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27"/>
      <c r="AT2" s="430"/>
      <c r="AV2" s="431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0"/>
      <c r="J3" s="331" t="s">
        <v>11</v>
      </c>
      <c r="K3" s="332"/>
      <c r="L3" s="332"/>
      <c r="M3" s="332"/>
      <c r="N3" s="332"/>
      <c r="O3" s="333"/>
      <c r="P3" s="334" t="s">
        <v>12</v>
      </c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97" t="s">
        <v>13</v>
      </c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432"/>
      <c r="AT3" s="433"/>
      <c r="AV3" s="431" t="s">
        <v>14</v>
      </c>
      <c r="AW3" t="s">
        <v>15</v>
      </c>
      <c r="AX3" t="s">
        <v>16</v>
      </c>
      <c r="AY3" t="s">
        <v>17</v>
      </c>
    </row>
    <row r="4" ht="20.15" customHeight="1" spans="1:51">
      <c r="A4" s="243" t="s">
        <v>18</v>
      </c>
      <c r="B4" s="244"/>
      <c r="C4" s="245">
        <v>430415642</v>
      </c>
      <c r="D4" s="246"/>
      <c r="E4" s="246"/>
      <c r="F4" s="246"/>
      <c r="G4" s="246"/>
      <c r="H4" s="246"/>
      <c r="I4" s="335"/>
      <c r="J4" s="336" t="s">
        <v>19</v>
      </c>
      <c r="K4" s="337"/>
      <c r="L4" s="337"/>
      <c r="M4" s="337"/>
      <c r="N4" s="337"/>
      <c r="O4" s="338"/>
      <c r="P4" s="339" t="s">
        <v>20</v>
      </c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43"/>
      <c r="AT4" s="433"/>
      <c r="AV4" s="431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247" t="s">
        <v>22</v>
      </c>
      <c r="B5" s="248"/>
      <c r="C5" s="249">
        <v>435174843</v>
      </c>
      <c r="D5" s="250"/>
      <c r="E5" s="250"/>
      <c r="F5" s="250"/>
      <c r="G5" s="250"/>
      <c r="H5" s="250"/>
      <c r="I5" s="340"/>
      <c r="J5" s="341">
        <v>32003</v>
      </c>
      <c r="K5" s="341"/>
      <c r="L5" s="341"/>
      <c r="M5" s="341"/>
      <c r="N5" s="341"/>
      <c r="O5" s="341"/>
      <c r="P5" s="342" t="s">
        <v>23</v>
      </c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42" t="s">
        <v>24</v>
      </c>
      <c r="AF5" s="365"/>
      <c r="AG5" s="365"/>
      <c r="AH5" s="365"/>
      <c r="AI5" s="365"/>
      <c r="AJ5" s="365"/>
      <c r="AK5" s="409"/>
      <c r="AL5" s="409"/>
      <c r="AM5" s="409"/>
      <c r="AN5" s="409"/>
      <c r="AO5" s="409"/>
      <c r="AP5" s="409"/>
      <c r="AQ5" s="409"/>
      <c r="AR5" s="409"/>
      <c r="AS5" s="434"/>
      <c r="AT5" s="433"/>
      <c r="AV5" s="431" t="s">
        <v>11</v>
      </c>
      <c r="AW5" t="s">
        <v>13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3" t="s">
        <v>31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410" t="s">
        <v>32</v>
      </c>
      <c r="AL6" s="410"/>
      <c r="AM6" s="410"/>
      <c r="AN6" s="410"/>
      <c r="AO6" s="410"/>
      <c r="AP6" s="410"/>
      <c r="AQ6" s="410"/>
      <c r="AR6" s="410"/>
      <c r="AS6" s="410"/>
      <c r="AT6" s="435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506010548</v>
      </c>
      <c r="H7" s="262"/>
      <c r="I7" s="262"/>
      <c r="J7" s="262">
        <v>16955</v>
      </c>
      <c r="K7" s="262"/>
      <c r="L7" s="262"/>
      <c r="M7" s="262">
        <v>429339</v>
      </c>
      <c r="N7" s="262"/>
      <c r="O7" s="262"/>
      <c r="P7" s="344" t="s">
        <v>36</v>
      </c>
      <c r="Q7" s="367"/>
      <c r="R7" s="368" t="s">
        <v>37</v>
      </c>
      <c r="S7" s="369"/>
      <c r="T7" s="369"/>
      <c r="U7" s="369"/>
      <c r="V7" s="370" t="s">
        <v>38</v>
      </c>
      <c r="W7" s="371" t="s">
        <v>39</v>
      </c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  <c r="AJ7" s="372"/>
      <c r="AK7" s="411" t="s">
        <v>40</v>
      </c>
      <c r="AL7" s="412" t="s">
        <v>41</v>
      </c>
      <c r="AM7" s="413"/>
      <c r="AN7" s="413"/>
      <c r="AO7" s="413"/>
      <c r="AP7" s="413"/>
      <c r="AQ7" s="413"/>
      <c r="AR7" s="413"/>
      <c r="AS7" s="436" t="s">
        <v>42</v>
      </c>
      <c r="AT7" s="437">
        <v>53</v>
      </c>
    </row>
    <row r="8" ht="18" customHeight="1" spans="1:46">
      <c r="A8" s="251"/>
      <c r="B8" s="252"/>
      <c r="C8" s="263" t="s">
        <v>43</v>
      </c>
      <c r="D8" s="264"/>
      <c r="E8" s="265" t="s">
        <v>44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5" t="s">
        <v>45</v>
      </c>
      <c r="Q8" s="373"/>
      <c r="R8" s="373"/>
      <c r="S8" s="373"/>
      <c r="T8" s="373"/>
      <c r="U8" s="373"/>
      <c r="V8" s="373"/>
      <c r="W8" s="373"/>
      <c r="X8" s="373"/>
      <c r="Y8" s="373"/>
      <c r="Z8" s="373"/>
      <c r="AA8" s="373"/>
      <c r="AB8" s="373"/>
      <c r="AC8" s="373"/>
      <c r="AD8" s="373"/>
      <c r="AE8" s="373"/>
      <c r="AF8" s="373"/>
      <c r="AG8" s="373"/>
      <c r="AH8" s="373"/>
      <c r="AI8" s="373"/>
      <c r="AJ8" s="373"/>
      <c r="AK8" s="414" t="s">
        <v>46</v>
      </c>
      <c r="AL8" s="415"/>
      <c r="AM8" s="415"/>
      <c r="AN8" s="415"/>
      <c r="AO8" s="438" t="s">
        <v>38</v>
      </c>
      <c r="AP8" s="439" t="s">
        <v>47</v>
      </c>
      <c r="AQ8" s="415"/>
      <c r="AR8" s="415"/>
      <c r="AS8" s="440"/>
      <c r="AT8" s="437"/>
    </row>
    <row r="9" ht="14.5" customHeight="1" spans="1:46">
      <c r="A9" s="251" t="s">
        <v>48</v>
      </c>
      <c r="B9" s="252"/>
      <c r="C9" s="258" t="s">
        <v>49</v>
      </c>
      <c r="D9" s="259"/>
      <c r="E9" s="260" t="s">
        <v>50</v>
      </c>
      <c r="F9" s="261"/>
      <c r="G9" s="262">
        <v>518920708</v>
      </c>
      <c r="H9" s="262"/>
      <c r="I9" s="262"/>
      <c r="J9" s="262"/>
      <c r="K9" s="262"/>
      <c r="L9" s="262"/>
      <c r="M9" s="262"/>
      <c r="N9" s="262"/>
      <c r="O9" s="262"/>
      <c r="P9" s="344" t="s">
        <v>36</v>
      </c>
      <c r="Q9" s="367"/>
      <c r="R9" s="368" t="s">
        <v>37</v>
      </c>
      <c r="S9" s="369"/>
      <c r="T9" s="369"/>
      <c r="U9" s="369"/>
      <c r="V9" s="370" t="s">
        <v>38</v>
      </c>
      <c r="W9" s="371" t="s">
        <v>51</v>
      </c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416"/>
      <c r="AK9" s="411" t="s">
        <v>40</v>
      </c>
      <c r="AL9" s="412" t="s">
        <v>52</v>
      </c>
      <c r="AM9" s="413"/>
      <c r="AN9" s="413"/>
      <c r="AO9" s="413"/>
      <c r="AP9" s="413"/>
      <c r="AQ9" s="413"/>
      <c r="AR9" s="413"/>
      <c r="AS9" s="436" t="s">
        <v>42</v>
      </c>
      <c r="AT9" s="441">
        <v>33</v>
      </c>
    </row>
    <row r="10" ht="18" customHeight="1" spans="1:46">
      <c r="A10" s="251"/>
      <c r="B10" s="252"/>
      <c r="C10" s="263" t="s">
        <v>53</v>
      </c>
      <c r="D10" s="264"/>
      <c r="E10" s="265" t="s">
        <v>54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5" t="s">
        <v>55</v>
      </c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  <c r="AJ10" s="417"/>
      <c r="AK10" s="414" t="s">
        <v>56</v>
      </c>
      <c r="AL10" s="415"/>
      <c r="AM10" s="415"/>
      <c r="AN10" s="415"/>
      <c r="AO10" s="438" t="s">
        <v>38</v>
      </c>
      <c r="AP10" s="439" t="s">
        <v>57</v>
      </c>
      <c r="AQ10" s="415"/>
      <c r="AR10" s="415"/>
      <c r="AS10" s="440"/>
      <c r="AT10" s="441"/>
    </row>
    <row r="11" ht="14.5" customHeight="1" spans="1:46">
      <c r="A11" s="251" t="s">
        <v>58</v>
      </c>
      <c r="B11" s="252"/>
      <c r="C11" s="258" t="s">
        <v>59</v>
      </c>
      <c r="D11" s="259"/>
      <c r="E11" s="260" t="s">
        <v>60</v>
      </c>
      <c r="F11" s="261"/>
      <c r="G11" s="262">
        <v>514412993</v>
      </c>
      <c r="H11" s="262"/>
      <c r="I11" s="262"/>
      <c r="J11" s="262">
        <v>129718</v>
      </c>
      <c r="K11" s="262"/>
      <c r="L11" s="262"/>
      <c r="M11" s="262">
        <v>388759</v>
      </c>
      <c r="N11" s="262"/>
      <c r="O11" s="262"/>
      <c r="P11" s="344" t="s">
        <v>36</v>
      </c>
      <c r="Q11" s="367"/>
      <c r="R11" s="368" t="s">
        <v>61</v>
      </c>
      <c r="S11" s="369"/>
      <c r="T11" s="369"/>
      <c r="U11" s="369"/>
      <c r="V11" s="370" t="s">
        <v>38</v>
      </c>
      <c r="W11" s="371" t="s">
        <v>62</v>
      </c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  <c r="AJ11" s="416"/>
      <c r="AK11" s="411" t="s">
        <v>40</v>
      </c>
      <c r="AL11" s="412" t="s">
        <v>52</v>
      </c>
      <c r="AM11" s="413"/>
      <c r="AN11" s="413"/>
      <c r="AO11" s="413"/>
      <c r="AP11" s="413"/>
      <c r="AQ11" s="413"/>
      <c r="AR11" s="413"/>
      <c r="AS11" s="436" t="s">
        <v>42</v>
      </c>
      <c r="AT11" s="441">
        <v>47</v>
      </c>
    </row>
    <row r="12" ht="18" customHeight="1" spans="1:46">
      <c r="A12" s="251"/>
      <c r="B12" s="252"/>
      <c r="C12" s="263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5" t="s">
        <v>65</v>
      </c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417"/>
      <c r="AK12" s="414" t="s">
        <v>66</v>
      </c>
      <c r="AL12" s="415"/>
      <c r="AM12" s="415"/>
      <c r="AN12" s="415"/>
      <c r="AO12" s="438" t="s">
        <v>38</v>
      </c>
      <c r="AP12" s="439" t="s">
        <v>67</v>
      </c>
      <c r="AQ12" s="415"/>
      <c r="AR12" s="415"/>
      <c r="AS12" s="440"/>
      <c r="AT12" s="441"/>
    </row>
    <row r="13" customHeight="1" spans="1:46">
      <c r="A13" s="251" t="s">
        <v>68</v>
      </c>
      <c r="B13" s="252"/>
      <c r="C13" s="258" t="s">
        <v>69</v>
      </c>
      <c r="D13" s="259"/>
      <c r="E13" s="260" t="s">
        <v>70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6"/>
      <c r="Q13" s="374"/>
      <c r="R13" s="375"/>
      <c r="S13" s="375"/>
      <c r="T13" s="375"/>
      <c r="U13" s="375"/>
      <c r="V13" s="376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418"/>
      <c r="AK13" s="419"/>
      <c r="AL13" s="420"/>
      <c r="AM13" s="420"/>
      <c r="AN13" s="420"/>
      <c r="AO13" s="420"/>
      <c r="AP13" s="420"/>
      <c r="AQ13" s="420"/>
      <c r="AR13" s="420"/>
      <c r="AS13" s="442"/>
      <c r="AT13" s="443"/>
    </row>
    <row r="14" ht="18" customHeight="1" spans="1:46">
      <c r="A14" s="251"/>
      <c r="B14" s="252"/>
      <c r="C14" s="263" t="s">
        <v>71</v>
      </c>
      <c r="D14" s="264"/>
      <c r="E14" s="265" t="s">
        <v>72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421"/>
      <c r="AK14" s="422"/>
      <c r="AL14" s="423"/>
      <c r="AM14" s="423"/>
      <c r="AN14" s="423"/>
      <c r="AO14" s="444"/>
      <c r="AP14" s="423"/>
      <c r="AQ14" s="423"/>
      <c r="AR14" s="423"/>
      <c r="AS14" s="445"/>
      <c r="AT14" s="443"/>
    </row>
    <row r="15" customHeight="1" spans="1:46">
      <c r="A15" s="267" t="s">
        <v>73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4" t="s">
        <v>36</v>
      </c>
      <c r="Q15" s="367"/>
      <c r="R15" s="368" t="s">
        <v>37</v>
      </c>
      <c r="S15" s="369"/>
      <c r="T15" s="369"/>
      <c r="U15" s="369"/>
      <c r="V15" s="370" t="s">
        <v>38</v>
      </c>
      <c r="W15" s="372" t="s">
        <v>39</v>
      </c>
      <c r="X15" s="372"/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72"/>
      <c r="AJ15" s="416"/>
      <c r="AK15" s="411" t="s">
        <v>40</v>
      </c>
      <c r="AL15" s="412" t="s">
        <v>41</v>
      </c>
      <c r="AM15" s="413"/>
      <c r="AN15" s="413"/>
      <c r="AO15" s="413"/>
      <c r="AP15" s="413"/>
      <c r="AQ15" s="413"/>
      <c r="AR15" s="413"/>
      <c r="AS15" s="436" t="s">
        <v>42</v>
      </c>
      <c r="AT15" s="441">
        <v>53</v>
      </c>
    </row>
    <row r="16" ht="18" customHeight="1" spans="1:46">
      <c r="A16" s="251"/>
      <c r="B16" s="252"/>
      <c r="C16" s="263" t="s">
        <v>43</v>
      </c>
      <c r="D16" s="264"/>
      <c r="E16" s="265" t="s">
        <v>44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5" t="s">
        <v>45</v>
      </c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  <c r="AJ16" s="417"/>
      <c r="AK16" s="414" t="s">
        <v>46</v>
      </c>
      <c r="AL16" s="415"/>
      <c r="AM16" s="415"/>
      <c r="AN16" s="415"/>
      <c r="AO16" s="438" t="s">
        <v>38</v>
      </c>
      <c r="AP16" s="439" t="s">
        <v>47</v>
      </c>
      <c r="AQ16" s="415"/>
      <c r="AR16" s="415"/>
      <c r="AS16" s="440"/>
      <c r="AT16" s="441"/>
    </row>
    <row r="17" spans="1:46">
      <c r="A17" s="251" t="s">
        <v>74</v>
      </c>
      <c r="B17" s="252"/>
      <c r="C17" s="268" t="str">
        <f>IF(P16="","",P16)</f>
        <v>船橋市大穴南3-7-20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8"/>
      <c r="AQ17" s="378"/>
      <c r="AR17" s="378"/>
      <c r="AS17" s="378"/>
      <c r="AT17" s="446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  <c r="AM18" s="379"/>
      <c r="AN18" s="379"/>
      <c r="AO18" s="379"/>
      <c r="AP18" s="379"/>
      <c r="AQ18" s="379"/>
      <c r="AR18" s="379"/>
      <c r="AS18" s="379"/>
      <c r="AT18" s="447"/>
    </row>
    <row r="19" ht="14.5" customHeight="1" spans="1:46">
      <c r="A19" s="251" t="s">
        <v>75</v>
      </c>
      <c r="B19" s="252"/>
      <c r="C19" s="268" t="str">
        <f>IF(AL15="","",AL15&amp;"-"&amp;AK16&amp;"-"&amp;AP16)</f>
        <v>090-3420-0830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/>
      <c r="AT19" s="447"/>
    </row>
    <row r="20" ht="14.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447"/>
    </row>
    <row r="21" ht="14.5" customHeight="1" spans="1:46">
      <c r="A21" s="251" t="s">
        <v>76</v>
      </c>
      <c r="B21" s="252"/>
      <c r="C21" s="449" t="s">
        <v>41</v>
      </c>
      <c r="D21" s="270"/>
      <c r="E21" s="270">
        <v>3420</v>
      </c>
      <c r="F21" s="270"/>
      <c r="G21" s="450" t="s">
        <v>47</v>
      </c>
      <c r="H21" s="270"/>
      <c r="I21" s="350"/>
      <c r="J21" s="350"/>
      <c r="K21" s="350"/>
      <c r="L21" s="350"/>
      <c r="M21" s="350"/>
      <c r="N21" s="350"/>
      <c r="O21" s="351"/>
      <c r="P21" s="34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/>
      <c r="AT21" s="447"/>
    </row>
    <row r="22" ht="14.5" customHeight="1" spans="1:46">
      <c r="A22" s="271"/>
      <c r="B22" s="272"/>
      <c r="C22" s="273"/>
      <c r="D22" s="274"/>
      <c r="E22" s="274"/>
      <c r="F22" s="274"/>
      <c r="G22" s="274"/>
      <c r="H22" s="274"/>
      <c r="I22" s="352"/>
      <c r="J22" s="352"/>
      <c r="K22" s="352"/>
      <c r="L22" s="352"/>
      <c r="M22" s="352"/>
      <c r="N22" s="352"/>
      <c r="O22" s="353"/>
      <c r="P22" s="354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448"/>
    </row>
    <row r="23" ht="14.15" customHeight="1" spans="1:45">
      <c r="A23" s="275" t="s">
        <v>77</v>
      </c>
      <c r="B23" s="276" t="s">
        <v>78</v>
      </c>
      <c r="C23" s="277" t="s">
        <v>79</v>
      </c>
      <c r="D23" s="278"/>
      <c r="E23" s="279" t="s">
        <v>80</v>
      </c>
      <c r="F23" s="280"/>
      <c r="G23" s="276" t="s">
        <v>81</v>
      </c>
      <c r="H23" s="276"/>
      <c r="I23" s="276" t="s">
        <v>82</v>
      </c>
      <c r="J23" s="276"/>
      <c r="K23" s="276"/>
      <c r="L23" s="276"/>
      <c r="M23" s="276" t="s">
        <v>83</v>
      </c>
      <c r="N23" s="276"/>
      <c r="O23" s="276"/>
      <c r="P23" s="355" t="s">
        <v>84</v>
      </c>
      <c r="Q23" s="276"/>
      <c r="R23" s="276"/>
      <c r="S23" s="276"/>
      <c r="T23" s="381"/>
      <c r="U23" s="382"/>
      <c r="V23" s="382"/>
      <c r="W23" s="382"/>
      <c r="X23" s="382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5" customHeight="1" spans="1:45">
      <c r="A24" s="281"/>
      <c r="B24" s="252"/>
      <c r="C24" s="282" t="s">
        <v>85</v>
      </c>
      <c r="D24" s="283"/>
      <c r="E24" s="284" t="s">
        <v>86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3"/>
      <c r="U24" s="36"/>
      <c r="V24" s="36"/>
      <c r="W24" s="36"/>
      <c r="X24" s="36"/>
      <c r="Y24" s="398" t="s">
        <v>87</v>
      </c>
      <c r="Z24" s="363"/>
      <c r="AA24" s="363"/>
      <c r="AB24" s="363"/>
      <c r="AC24" s="363"/>
      <c r="AD24" s="363"/>
      <c r="AE24" s="363"/>
      <c r="AF24" s="363"/>
      <c r="AG24" s="424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6" customHeight="1" spans="1:45">
      <c r="A25" s="286">
        <v>1</v>
      </c>
      <c r="B25" s="287" t="s">
        <v>88</v>
      </c>
      <c r="C25" s="258" t="s">
        <v>89</v>
      </c>
      <c r="D25" s="259"/>
      <c r="E25" s="260" t="s">
        <v>90</v>
      </c>
      <c r="F25" s="261"/>
      <c r="G25" s="288">
        <v>6</v>
      </c>
      <c r="H25" s="289"/>
      <c r="I25" s="356" t="s">
        <v>91</v>
      </c>
      <c r="J25" s="357"/>
      <c r="K25" s="357"/>
      <c r="L25" s="289"/>
      <c r="M25" s="288">
        <v>515131661</v>
      </c>
      <c r="N25" s="357"/>
      <c r="O25" s="289"/>
      <c r="P25" s="288">
        <v>148</v>
      </c>
      <c r="Q25" s="357"/>
      <c r="R25" s="357"/>
      <c r="S25" s="357"/>
      <c r="T25" s="384"/>
      <c r="U25" s="36"/>
      <c r="V25" s="36"/>
      <c r="W25" s="36"/>
      <c r="X25" s="36"/>
      <c r="Y25" s="399">
        <v>15</v>
      </c>
      <c r="Z25" s="400"/>
      <c r="AA25" s="400"/>
      <c r="AB25" s="400"/>
      <c r="AC25" s="400"/>
      <c r="AD25" s="400"/>
      <c r="AE25" s="400"/>
      <c r="AF25" s="400"/>
      <c r="AG25" s="425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5" customHeight="1" spans="1:45">
      <c r="A26" s="290"/>
      <c r="B26" s="291"/>
      <c r="C26" s="263" t="s">
        <v>92</v>
      </c>
      <c r="D26" s="264"/>
      <c r="E26" s="265" t="s">
        <v>93</v>
      </c>
      <c r="F26" s="266"/>
      <c r="G26" s="292"/>
      <c r="H26" s="293"/>
      <c r="I26" s="292"/>
      <c r="J26" s="358"/>
      <c r="K26" s="358"/>
      <c r="L26" s="293"/>
      <c r="M26" s="292"/>
      <c r="N26" s="358"/>
      <c r="O26" s="293"/>
      <c r="P26" s="292"/>
      <c r="Q26" s="358"/>
      <c r="R26" s="358"/>
      <c r="S26" s="358"/>
      <c r="T26" s="385"/>
      <c r="U26" s="36"/>
      <c r="V26" s="36"/>
      <c r="W26" s="36"/>
      <c r="X26" s="36"/>
      <c r="Y26" s="401"/>
      <c r="Z26" s="402"/>
      <c r="AA26" s="402"/>
      <c r="AB26" s="402"/>
      <c r="AC26" s="402"/>
      <c r="AD26" s="402"/>
      <c r="AE26" s="402"/>
      <c r="AF26" s="402"/>
      <c r="AG26" s="42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6" customHeight="1" spans="1:45">
      <c r="A27" s="286">
        <v>2</v>
      </c>
      <c r="B27" s="294">
        <v>2</v>
      </c>
      <c r="C27" s="258" t="s">
        <v>94</v>
      </c>
      <c r="D27" s="259"/>
      <c r="E27" s="260" t="s">
        <v>95</v>
      </c>
      <c r="F27" s="261"/>
      <c r="G27" s="288">
        <v>6</v>
      </c>
      <c r="H27" s="289"/>
      <c r="I27" s="356" t="s">
        <v>91</v>
      </c>
      <c r="J27" s="357"/>
      <c r="K27" s="357"/>
      <c r="L27" s="289"/>
      <c r="M27" s="288">
        <v>518606985</v>
      </c>
      <c r="N27" s="357"/>
      <c r="O27" s="289"/>
      <c r="P27" s="288">
        <v>145</v>
      </c>
      <c r="Q27" s="357"/>
      <c r="R27" s="357"/>
      <c r="S27" s="357"/>
      <c r="T27" s="384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5" customHeight="1" spans="1:45">
      <c r="A28" s="290"/>
      <c r="B28" s="291"/>
      <c r="C28" s="263" t="s">
        <v>96</v>
      </c>
      <c r="D28" s="264"/>
      <c r="E28" s="265" t="s">
        <v>97</v>
      </c>
      <c r="F28" s="266"/>
      <c r="G28" s="292"/>
      <c r="H28" s="293"/>
      <c r="I28" s="292"/>
      <c r="J28" s="358"/>
      <c r="K28" s="358"/>
      <c r="L28" s="293"/>
      <c r="M28" s="292"/>
      <c r="N28" s="358"/>
      <c r="O28" s="293"/>
      <c r="P28" s="292"/>
      <c r="Q28" s="358"/>
      <c r="R28" s="358"/>
      <c r="S28" s="358"/>
      <c r="T28" s="385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6" customHeight="1" spans="1:45">
      <c r="A29" s="286">
        <v>3</v>
      </c>
      <c r="B29" s="294">
        <v>3</v>
      </c>
      <c r="C29" s="258" t="s">
        <v>98</v>
      </c>
      <c r="D29" s="259"/>
      <c r="E29" s="260" t="s">
        <v>99</v>
      </c>
      <c r="F29" s="261"/>
      <c r="G29" s="288">
        <v>6</v>
      </c>
      <c r="H29" s="289"/>
      <c r="I29" s="356" t="s">
        <v>91</v>
      </c>
      <c r="J29" s="357"/>
      <c r="K29" s="357"/>
      <c r="L29" s="289"/>
      <c r="M29" s="288">
        <v>518606992</v>
      </c>
      <c r="N29" s="357"/>
      <c r="O29" s="289"/>
      <c r="P29" s="288">
        <v>148</v>
      </c>
      <c r="Q29" s="357"/>
      <c r="R29" s="357"/>
      <c r="S29" s="357"/>
      <c r="T29" s="384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5" customHeight="1" spans="1:45">
      <c r="A30" s="290"/>
      <c r="B30" s="291"/>
      <c r="C30" s="263" t="s">
        <v>100</v>
      </c>
      <c r="D30" s="264"/>
      <c r="E30" s="265" t="s">
        <v>101</v>
      </c>
      <c r="F30" s="266"/>
      <c r="G30" s="292"/>
      <c r="H30" s="293"/>
      <c r="I30" s="292"/>
      <c r="J30" s="358"/>
      <c r="K30" s="358"/>
      <c r="L30" s="293"/>
      <c r="M30" s="292"/>
      <c r="N30" s="358"/>
      <c r="O30" s="293"/>
      <c r="P30" s="292"/>
      <c r="Q30" s="358"/>
      <c r="R30" s="358"/>
      <c r="S30" s="358"/>
      <c r="T30" s="385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6" customHeight="1" spans="1:45">
      <c r="A31" s="286">
        <v>4</v>
      </c>
      <c r="B31" s="294">
        <v>4</v>
      </c>
      <c r="C31" s="258" t="s">
        <v>102</v>
      </c>
      <c r="D31" s="259"/>
      <c r="E31" s="260" t="s">
        <v>103</v>
      </c>
      <c r="F31" s="261"/>
      <c r="G31" s="288">
        <v>6</v>
      </c>
      <c r="H31" s="289"/>
      <c r="I31" s="356" t="s">
        <v>104</v>
      </c>
      <c r="J31" s="357"/>
      <c r="K31" s="357"/>
      <c r="L31" s="289"/>
      <c r="M31" s="288">
        <v>520305371</v>
      </c>
      <c r="N31" s="357"/>
      <c r="O31" s="289"/>
      <c r="P31" s="288">
        <v>145</v>
      </c>
      <c r="Q31" s="357"/>
      <c r="R31" s="357"/>
      <c r="S31" s="357"/>
      <c r="T31" s="384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5" customHeight="1" spans="1:45">
      <c r="A32" s="290"/>
      <c r="B32" s="291"/>
      <c r="C32" s="263" t="s">
        <v>105</v>
      </c>
      <c r="D32" s="264"/>
      <c r="E32" s="265" t="s">
        <v>106</v>
      </c>
      <c r="F32" s="266"/>
      <c r="G32" s="292"/>
      <c r="H32" s="293"/>
      <c r="I32" s="292"/>
      <c r="J32" s="358"/>
      <c r="K32" s="358"/>
      <c r="L32" s="293"/>
      <c r="M32" s="292"/>
      <c r="N32" s="358"/>
      <c r="O32" s="293"/>
      <c r="P32" s="292"/>
      <c r="Q32" s="358"/>
      <c r="R32" s="358"/>
      <c r="S32" s="358"/>
      <c r="T32" s="385"/>
      <c r="U32" s="36"/>
      <c r="V32" s="36"/>
      <c r="W32" s="36"/>
      <c r="X32" s="36"/>
      <c r="Y32" s="398" t="s">
        <v>107</v>
      </c>
      <c r="Z32" s="363"/>
      <c r="AA32" s="363"/>
      <c r="AB32" s="363"/>
      <c r="AC32" s="363"/>
      <c r="AD32" s="363"/>
      <c r="AE32" s="363"/>
      <c r="AF32" s="363"/>
      <c r="AG32" s="424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6" customHeight="1" spans="1:45">
      <c r="A33" s="286">
        <v>5</v>
      </c>
      <c r="B33" s="294">
        <v>5</v>
      </c>
      <c r="C33" s="258" t="s">
        <v>108</v>
      </c>
      <c r="D33" s="259"/>
      <c r="E33" s="260" t="s">
        <v>109</v>
      </c>
      <c r="F33" s="261"/>
      <c r="G33" s="288">
        <v>6</v>
      </c>
      <c r="H33" s="289"/>
      <c r="I33" s="356" t="s">
        <v>110</v>
      </c>
      <c r="J33" s="357"/>
      <c r="K33" s="357"/>
      <c r="L33" s="289"/>
      <c r="M33" s="288">
        <v>520305364</v>
      </c>
      <c r="N33" s="357"/>
      <c r="O33" s="289"/>
      <c r="P33" s="288">
        <v>150</v>
      </c>
      <c r="Q33" s="357"/>
      <c r="R33" s="357"/>
      <c r="S33" s="357"/>
      <c r="T33" s="384"/>
      <c r="U33" s="36"/>
      <c r="V33" s="36"/>
      <c r="W33" s="36"/>
      <c r="X33" s="36"/>
      <c r="Y33" s="403">
        <v>1</v>
      </c>
      <c r="Z33" s="404"/>
      <c r="AA33" s="404"/>
      <c r="AB33" s="404"/>
      <c r="AC33" s="404"/>
      <c r="AD33" s="404"/>
      <c r="AE33" s="404"/>
      <c r="AF33" s="404"/>
      <c r="AG33" s="427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5" customHeight="1" spans="1:45">
      <c r="A34" s="290"/>
      <c r="B34" s="291"/>
      <c r="C34" s="263" t="s">
        <v>111</v>
      </c>
      <c r="D34" s="264"/>
      <c r="E34" s="265" t="s">
        <v>112</v>
      </c>
      <c r="F34" s="266"/>
      <c r="G34" s="292"/>
      <c r="H34" s="293"/>
      <c r="I34" s="292"/>
      <c r="J34" s="358"/>
      <c r="K34" s="358"/>
      <c r="L34" s="293"/>
      <c r="M34" s="292"/>
      <c r="N34" s="358"/>
      <c r="O34" s="293"/>
      <c r="P34" s="292"/>
      <c r="Q34" s="358"/>
      <c r="R34" s="358"/>
      <c r="S34" s="358"/>
      <c r="T34" s="385"/>
      <c r="U34" s="36"/>
      <c r="V34" s="36"/>
      <c r="W34" s="36"/>
      <c r="X34" s="36"/>
      <c r="Y34" s="405"/>
      <c r="Z34" s="406"/>
      <c r="AA34" s="406"/>
      <c r="AB34" s="406"/>
      <c r="AC34" s="406"/>
      <c r="AD34" s="406"/>
      <c r="AE34" s="406"/>
      <c r="AF34" s="406"/>
      <c r="AG34" s="428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6" customHeight="1" spans="1:45">
      <c r="A35" s="286">
        <v>6</v>
      </c>
      <c r="B35" s="294">
        <v>6</v>
      </c>
      <c r="C35" s="258" t="s">
        <v>113</v>
      </c>
      <c r="D35" s="259"/>
      <c r="E35" s="260" t="s">
        <v>114</v>
      </c>
      <c r="F35" s="261"/>
      <c r="G35" s="288">
        <v>6</v>
      </c>
      <c r="H35" s="289"/>
      <c r="I35" s="356" t="s">
        <v>115</v>
      </c>
      <c r="J35" s="357"/>
      <c r="K35" s="357"/>
      <c r="L35" s="289"/>
      <c r="M35" s="288">
        <v>520859829</v>
      </c>
      <c r="N35" s="357"/>
      <c r="O35" s="289"/>
      <c r="P35" s="288">
        <v>145</v>
      </c>
      <c r="Q35" s="357"/>
      <c r="R35" s="357"/>
      <c r="S35" s="357"/>
      <c r="T35" s="384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5" customHeight="1" spans="1:45">
      <c r="A36" s="290"/>
      <c r="B36" s="291"/>
      <c r="C36" s="263" t="s">
        <v>116</v>
      </c>
      <c r="D36" s="264"/>
      <c r="E36" s="265" t="s">
        <v>117</v>
      </c>
      <c r="F36" s="266"/>
      <c r="G36" s="292"/>
      <c r="H36" s="293"/>
      <c r="I36" s="292"/>
      <c r="J36" s="358"/>
      <c r="K36" s="358"/>
      <c r="L36" s="293"/>
      <c r="M36" s="292"/>
      <c r="N36" s="358"/>
      <c r="O36" s="293"/>
      <c r="P36" s="292"/>
      <c r="Q36" s="358"/>
      <c r="R36" s="358"/>
      <c r="S36" s="358"/>
      <c r="T36" s="385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6" customHeight="1" spans="1:45">
      <c r="A37" s="286">
        <v>7</v>
      </c>
      <c r="B37" s="294">
        <v>7</v>
      </c>
      <c r="C37" s="258" t="s">
        <v>118</v>
      </c>
      <c r="D37" s="259"/>
      <c r="E37" s="260" t="s">
        <v>119</v>
      </c>
      <c r="F37" s="261"/>
      <c r="G37" s="288">
        <v>6</v>
      </c>
      <c r="H37" s="289"/>
      <c r="I37" s="356" t="s">
        <v>104</v>
      </c>
      <c r="J37" s="357"/>
      <c r="K37" s="357"/>
      <c r="L37" s="289"/>
      <c r="M37" s="288">
        <v>520859843</v>
      </c>
      <c r="N37" s="357"/>
      <c r="O37" s="289"/>
      <c r="P37" s="288">
        <v>158</v>
      </c>
      <c r="Q37" s="357"/>
      <c r="R37" s="357"/>
      <c r="S37" s="357"/>
      <c r="T37" s="384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5" customHeight="1" spans="1:45">
      <c r="A38" s="290"/>
      <c r="B38" s="291"/>
      <c r="C38" s="263" t="s">
        <v>120</v>
      </c>
      <c r="D38" s="264"/>
      <c r="E38" s="265" t="s">
        <v>121</v>
      </c>
      <c r="F38" s="266"/>
      <c r="G38" s="292"/>
      <c r="H38" s="293"/>
      <c r="I38" s="292"/>
      <c r="J38" s="358"/>
      <c r="K38" s="358"/>
      <c r="L38" s="293"/>
      <c r="M38" s="292"/>
      <c r="N38" s="358"/>
      <c r="O38" s="293"/>
      <c r="P38" s="292"/>
      <c r="Q38" s="358"/>
      <c r="R38" s="358"/>
      <c r="S38" s="358"/>
      <c r="T38" s="385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6" customHeight="1" spans="1:45">
      <c r="A39" s="286">
        <v>8</v>
      </c>
      <c r="B39" s="294">
        <v>8</v>
      </c>
      <c r="C39" s="258" t="s">
        <v>122</v>
      </c>
      <c r="D39" s="259"/>
      <c r="E39" s="260" t="s">
        <v>123</v>
      </c>
      <c r="F39" s="261"/>
      <c r="G39" s="288">
        <v>6</v>
      </c>
      <c r="H39" s="289"/>
      <c r="I39" s="356" t="s">
        <v>124</v>
      </c>
      <c r="J39" s="357"/>
      <c r="K39" s="357"/>
      <c r="L39" s="289"/>
      <c r="M39" s="288">
        <v>520859836</v>
      </c>
      <c r="N39" s="357"/>
      <c r="O39" s="289"/>
      <c r="P39" s="288">
        <v>145</v>
      </c>
      <c r="Q39" s="357"/>
      <c r="R39" s="357"/>
      <c r="S39" s="357"/>
      <c r="T39" s="384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5" customHeight="1" spans="1:45">
      <c r="A40" s="290"/>
      <c r="B40" s="291"/>
      <c r="C40" s="263" t="s">
        <v>125</v>
      </c>
      <c r="D40" s="264"/>
      <c r="E40" s="265" t="s">
        <v>126</v>
      </c>
      <c r="F40" s="266"/>
      <c r="G40" s="292"/>
      <c r="H40" s="293"/>
      <c r="I40" s="292"/>
      <c r="J40" s="358"/>
      <c r="K40" s="358"/>
      <c r="L40" s="293"/>
      <c r="M40" s="292"/>
      <c r="N40" s="358"/>
      <c r="O40" s="293"/>
      <c r="P40" s="292"/>
      <c r="Q40" s="358"/>
      <c r="R40" s="358"/>
      <c r="S40" s="358"/>
      <c r="T40" s="385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6" customHeight="1" spans="1:45">
      <c r="A41" s="286">
        <v>9</v>
      </c>
      <c r="B41" s="294">
        <v>9</v>
      </c>
      <c r="C41" s="258" t="s">
        <v>127</v>
      </c>
      <c r="D41" s="259"/>
      <c r="E41" s="260" t="s">
        <v>128</v>
      </c>
      <c r="F41" s="261"/>
      <c r="G41" s="288">
        <v>6</v>
      </c>
      <c r="H41" s="289"/>
      <c r="I41" s="356" t="s">
        <v>91</v>
      </c>
      <c r="J41" s="357"/>
      <c r="K41" s="357"/>
      <c r="L41" s="289"/>
      <c r="M41" s="288">
        <v>520859850</v>
      </c>
      <c r="N41" s="357"/>
      <c r="O41" s="289"/>
      <c r="P41" s="288">
        <v>145</v>
      </c>
      <c r="Q41" s="357"/>
      <c r="R41" s="357"/>
      <c r="S41" s="357"/>
      <c r="T41" s="384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5" customHeight="1" spans="1:45">
      <c r="A42" s="290"/>
      <c r="B42" s="291"/>
      <c r="C42" s="263" t="s">
        <v>129</v>
      </c>
      <c r="D42" s="264"/>
      <c r="E42" s="265" t="s">
        <v>130</v>
      </c>
      <c r="F42" s="266"/>
      <c r="G42" s="292"/>
      <c r="H42" s="293"/>
      <c r="I42" s="292"/>
      <c r="J42" s="358"/>
      <c r="K42" s="358"/>
      <c r="L42" s="293"/>
      <c r="M42" s="292"/>
      <c r="N42" s="358"/>
      <c r="O42" s="293"/>
      <c r="P42" s="292"/>
      <c r="Q42" s="358"/>
      <c r="R42" s="358"/>
      <c r="S42" s="358"/>
      <c r="T42" s="385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6" customHeight="1" spans="1:45">
      <c r="A43" s="286">
        <v>10</v>
      </c>
      <c r="B43" s="294">
        <v>10</v>
      </c>
      <c r="C43" s="258" t="s">
        <v>131</v>
      </c>
      <c r="D43" s="259"/>
      <c r="E43" s="260" t="s">
        <v>132</v>
      </c>
      <c r="F43" s="261"/>
      <c r="G43" s="288">
        <v>4</v>
      </c>
      <c r="H43" s="289"/>
      <c r="I43" s="356" t="s">
        <v>133</v>
      </c>
      <c r="J43" s="357"/>
      <c r="K43" s="357"/>
      <c r="L43" s="289"/>
      <c r="M43" s="288">
        <v>520305333</v>
      </c>
      <c r="N43" s="357"/>
      <c r="O43" s="289"/>
      <c r="P43" s="288">
        <v>130</v>
      </c>
      <c r="Q43" s="357"/>
      <c r="R43" s="357"/>
      <c r="S43" s="357"/>
      <c r="T43" s="384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5" customHeight="1" spans="1:45">
      <c r="A44" s="290"/>
      <c r="B44" s="291"/>
      <c r="C44" s="263" t="s">
        <v>134</v>
      </c>
      <c r="D44" s="264"/>
      <c r="E44" s="265" t="s">
        <v>135</v>
      </c>
      <c r="F44" s="266"/>
      <c r="G44" s="292"/>
      <c r="H44" s="293"/>
      <c r="I44" s="292"/>
      <c r="J44" s="358"/>
      <c r="K44" s="358"/>
      <c r="L44" s="293"/>
      <c r="M44" s="292"/>
      <c r="N44" s="358"/>
      <c r="O44" s="293"/>
      <c r="P44" s="292"/>
      <c r="Q44" s="358"/>
      <c r="R44" s="358"/>
      <c r="S44" s="358"/>
      <c r="T44" s="385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6" customHeight="1" spans="1:45">
      <c r="A45" s="286">
        <v>11</v>
      </c>
      <c r="B45" s="294">
        <v>11</v>
      </c>
      <c r="C45" s="258" t="s">
        <v>118</v>
      </c>
      <c r="D45" s="259"/>
      <c r="E45" s="260" t="s">
        <v>136</v>
      </c>
      <c r="F45" s="261"/>
      <c r="G45" s="288">
        <v>4</v>
      </c>
      <c r="H45" s="289"/>
      <c r="I45" s="356" t="s">
        <v>133</v>
      </c>
      <c r="J45" s="357"/>
      <c r="K45" s="357"/>
      <c r="L45" s="289"/>
      <c r="M45" s="288">
        <v>520859720</v>
      </c>
      <c r="N45" s="357"/>
      <c r="O45" s="289"/>
      <c r="P45" s="288">
        <v>130</v>
      </c>
      <c r="Q45" s="357"/>
      <c r="R45" s="357"/>
      <c r="S45" s="357"/>
      <c r="T45" s="384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5" customHeight="1" spans="1:45">
      <c r="A46" s="290"/>
      <c r="B46" s="291"/>
      <c r="C46" s="263" t="s">
        <v>120</v>
      </c>
      <c r="D46" s="264"/>
      <c r="E46" s="265" t="s">
        <v>137</v>
      </c>
      <c r="F46" s="266"/>
      <c r="G46" s="292"/>
      <c r="H46" s="293"/>
      <c r="I46" s="292"/>
      <c r="J46" s="358"/>
      <c r="K46" s="358"/>
      <c r="L46" s="293"/>
      <c r="M46" s="292"/>
      <c r="N46" s="358"/>
      <c r="O46" s="293"/>
      <c r="P46" s="292"/>
      <c r="Q46" s="358"/>
      <c r="R46" s="358"/>
      <c r="S46" s="358"/>
      <c r="T46" s="385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6" customHeight="1" spans="1:45">
      <c r="A47" s="286">
        <v>12</v>
      </c>
      <c r="B47" s="294">
        <v>12</v>
      </c>
      <c r="C47" s="258" t="s">
        <v>138</v>
      </c>
      <c r="D47" s="259"/>
      <c r="E47" s="260" t="s">
        <v>139</v>
      </c>
      <c r="F47" s="261"/>
      <c r="G47" s="288">
        <v>4</v>
      </c>
      <c r="H47" s="289"/>
      <c r="I47" s="356" t="s">
        <v>133</v>
      </c>
      <c r="J47" s="357"/>
      <c r="K47" s="357"/>
      <c r="L47" s="289"/>
      <c r="M47" s="288">
        <v>520859713</v>
      </c>
      <c r="N47" s="357"/>
      <c r="O47" s="289"/>
      <c r="P47" s="288">
        <v>130</v>
      </c>
      <c r="Q47" s="357"/>
      <c r="R47" s="357"/>
      <c r="S47" s="357"/>
      <c r="T47" s="384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5" customHeight="1" spans="1:45">
      <c r="A48" s="295"/>
      <c r="B48" s="296"/>
      <c r="C48" s="297" t="s">
        <v>140</v>
      </c>
      <c r="D48" s="298"/>
      <c r="E48" s="299" t="s">
        <v>141</v>
      </c>
      <c r="F48" s="300"/>
      <c r="G48" s="301"/>
      <c r="H48" s="302"/>
      <c r="I48" s="292"/>
      <c r="J48" s="358"/>
      <c r="K48" s="358"/>
      <c r="L48" s="293"/>
      <c r="M48" s="301"/>
      <c r="N48" s="359"/>
      <c r="O48" s="302"/>
      <c r="P48" s="301"/>
      <c r="Q48" s="359"/>
      <c r="R48" s="359"/>
      <c r="S48" s="359"/>
      <c r="T48" s="38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6" customHeight="1" spans="1:45">
      <c r="A49" s="303">
        <v>13</v>
      </c>
      <c r="B49" s="304"/>
      <c r="C49" s="305"/>
      <c r="D49" s="306"/>
      <c r="E49" s="306"/>
      <c r="F49" s="307"/>
      <c r="G49" s="308"/>
      <c r="H49" s="309"/>
      <c r="I49" s="308"/>
      <c r="J49" s="360"/>
      <c r="K49" s="360"/>
      <c r="L49" s="309"/>
      <c r="M49" s="308"/>
      <c r="N49" s="360"/>
      <c r="O49" s="309"/>
      <c r="P49" s="308"/>
      <c r="Q49" s="360"/>
      <c r="R49" s="360"/>
      <c r="S49" s="360"/>
      <c r="T49" s="387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5" customHeight="1" spans="1:45">
      <c r="A50" s="251"/>
      <c r="B50" s="310"/>
      <c r="C50" s="311"/>
      <c r="D50" s="312"/>
      <c r="E50" s="312"/>
      <c r="F50" s="313"/>
      <c r="G50" s="314"/>
      <c r="H50" s="315"/>
      <c r="I50" s="314"/>
      <c r="J50" s="361"/>
      <c r="K50" s="361"/>
      <c r="L50" s="315"/>
      <c r="M50" s="314"/>
      <c r="N50" s="361"/>
      <c r="O50" s="315"/>
      <c r="P50" s="314"/>
      <c r="Q50" s="361"/>
      <c r="R50" s="361"/>
      <c r="S50" s="361"/>
      <c r="T50" s="388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6" customHeight="1" spans="1:45">
      <c r="A51" s="251">
        <v>14</v>
      </c>
      <c r="B51" s="304"/>
      <c r="C51" s="305"/>
      <c r="D51" s="306"/>
      <c r="E51" s="306"/>
      <c r="F51" s="307"/>
      <c r="G51" s="308"/>
      <c r="H51" s="309"/>
      <c r="I51" s="308"/>
      <c r="J51" s="360"/>
      <c r="K51" s="360"/>
      <c r="L51" s="309"/>
      <c r="M51" s="308"/>
      <c r="N51" s="360"/>
      <c r="O51" s="309"/>
      <c r="P51" s="308"/>
      <c r="Q51" s="360"/>
      <c r="R51" s="360"/>
      <c r="S51" s="360"/>
      <c r="T51" s="387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5" customHeight="1" spans="1:45">
      <c r="A52" s="271"/>
      <c r="B52" s="316"/>
      <c r="C52" s="317"/>
      <c r="D52" s="318"/>
      <c r="E52" s="318"/>
      <c r="F52" s="319"/>
      <c r="G52" s="320"/>
      <c r="H52" s="321"/>
      <c r="I52" s="320"/>
      <c r="J52" s="362"/>
      <c r="K52" s="362"/>
      <c r="L52" s="321"/>
      <c r="M52" s="320"/>
      <c r="N52" s="362"/>
      <c r="O52" s="321"/>
      <c r="P52" s="320"/>
      <c r="Q52" s="362"/>
      <c r="R52" s="362"/>
      <c r="S52" s="362"/>
      <c r="T52" s="389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ht="15.75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2" t="s">
        <v>142</v>
      </c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90"/>
      <c r="U54" s="116"/>
      <c r="V54" s="391" t="s">
        <v>143</v>
      </c>
      <c r="W54" s="392"/>
      <c r="X54" s="392"/>
      <c r="Y54" s="392"/>
      <c r="Z54" s="392"/>
      <c r="AA54" s="392"/>
      <c r="AB54" s="392"/>
      <c r="AC54" s="392"/>
      <c r="AD54" s="392"/>
      <c r="AE54" s="392"/>
      <c r="AF54" s="407"/>
      <c r="AG54" s="429"/>
      <c r="AH54" s="429"/>
      <c r="AI54" s="429"/>
      <c r="AJ54" s="429"/>
      <c r="AK54" s="36"/>
      <c r="AL54" s="36"/>
      <c r="AM54" s="36"/>
      <c r="AN54" s="36"/>
      <c r="AO54" s="36"/>
      <c r="AP54" s="36"/>
      <c r="AQ54" s="36"/>
      <c r="AR54" s="36"/>
      <c r="AS54" s="36"/>
    </row>
    <row r="55" ht="88" customHeight="1" spans="1:45">
      <c r="A55" s="324" t="s">
        <v>144</v>
      </c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93"/>
      <c r="U55" s="116"/>
      <c r="V55" s="394">
        <f>LEN(A55)</f>
        <v>71</v>
      </c>
      <c r="W55" s="395"/>
      <c r="X55" s="395"/>
      <c r="Y55" s="395"/>
      <c r="Z55" s="395"/>
      <c r="AA55" s="395"/>
      <c r="AB55" s="395"/>
      <c r="AC55" s="395"/>
      <c r="AD55" s="395"/>
      <c r="AE55" s="395"/>
      <c r="AF55" s="408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08571428571429" style="36" customWidth="1"/>
    <col min="3" max="6" width="7.36190476190476" style="36" customWidth="1"/>
    <col min="7" max="15" width="6.08571428571429" style="36" customWidth="1"/>
    <col min="16" max="22" width="6.62857142857143" style="36" customWidth="1"/>
    <col min="23" max="16384" width="9" style="36"/>
  </cols>
  <sheetData>
    <row r="1" ht="26.25" spans="1:15">
      <c r="A1" s="232" t="s">
        <v>145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>
      <c r="A2" s="38" t="s">
        <v>146</v>
      </c>
      <c r="B2" s="38"/>
      <c r="C2" s="39" t="str">
        <f>IF(入力!C3="","",入力!C3)</f>
        <v>大穴JSCバレーボールクラブ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147</v>
      </c>
      <c r="B4" s="38"/>
      <c r="C4" s="40" t="str">
        <f>IF(入力!C4="","",IF(入力!C5="",入力!C4,入力!C4&amp;"　　"&amp;入力!C5))</f>
        <v>430415642　　435174843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木村　利昌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506010548</v>
      </c>
      <c r="H7" s="49"/>
      <c r="I7" s="49"/>
      <c r="J7" s="49">
        <f>IF(入力!J7="","",入力!J7)</f>
        <v>16955</v>
      </c>
      <c r="K7" s="49"/>
      <c r="L7" s="49"/>
      <c r="M7" s="49">
        <f>IF(入力!M7="","",入力!M7)</f>
        <v>429339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5" customHeight="1" spans="1:15">
      <c r="A9" s="38" t="s">
        <v>48</v>
      </c>
      <c r="B9" s="38"/>
      <c r="C9" s="44" t="str">
        <f>IF(入力!C10="","",入力!C10&amp;"　"&amp;入力!E10)</f>
        <v>島　雄大</v>
      </c>
      <c r="D9" s="45"/>
      <c r="E9" s="45"/>
      <c r="F9" s="45"/>
      <c r="G9" s="49">
        <f>IF(入力!G9="","",入力!G9)</f>
        <v>518920708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5" customHeight="1" spans="1:15">
      <c r="A11" s="38" t="s">
        <v>58</v>
      </c>
      <c r="B11" s="38"/>
      <c r="C11" s="44" t="str">
        <f>IF(入力!C12="","",入力!C12&amp;"　"&amp;入力!E12)</f>
        <v>本山　隆</v>
      </c>
      <c r="D11" s="45"/>
      <c r="E11" s="45"/>
      <c r="F11" s="45"/>
      <c r="G11" s="49">
        <f>IF(入力!G11="","",入力!G11)</f>
        <v>514412993</v>
      </c>
      <c r="H11" s="49"/>
      <c r="I11" s="49"/>
      <c r="J11" s="49">
        <f>IF(入力!J11="","",入力!J11)</f>
        <v>129718</v>
      </c>
      <c r="K11" s="49"/>
      <c r="L11" s="49"/>
      <c r="M11" s="49">
        <f>IF(入力!M11="","",入力!M11)</f>
        <v>388759</v>
      </c>
      <c r="N11" s="49"/>
      <c r="O11" s="49"/>
    </row>
    <row r="12" ht="14.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亀田　知恵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149</v>
      </c>
      <c r="B15" s="38"/>
      <c r="C15" s="44" t="str">
        <f>IF(入力!C16="","",入力!C16&amp;"　"&amp;入力!E16)</f>
        <v>木村　利昌</v>
      </c>
      <c r="D15" s="45"/>
      <c r="E15" s="45"/>
      <c r="F15" s="53" t="s">
        <v>150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spans="1:15">
      <c r="A17" s="38" t="s">
        <v>74</v>
      </c>
      <c r="B17" s="38"/>
      <c r="C17" s="39" t="str">
        <f>IF(入力!C17="","",入力!C17&amp;"　"&amp;入力!E17)</f>
        <v>船橋市大穴南3-7-20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5" customHeight="1" spans="1:15">
      <c r="A19" s="38" t="s">
        <v>75</v>
      </c>
      <c r="B19" s="38"/>
      <c r="C19" s="39" t="str">
        <f>IF(入力!C19="","",入力!C19&amp;"　"&amp;入力!E19)</f>
        <v>090-3420-0830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5" customHeight="1" spans="1:15">
      <c r="A21" s="38" t="s">
        <v>76</v>
      </c>
      <c r="B21" s="38"/>
      <c r="C21" s="39" t="str">
        <f>IF(入力!C21="","",入力!C21&amp;"－"&amp;入力!E21&amp;"－"&amp;入力!G21)</f>
        <v>090－3420－0830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78</v>
      </c>
      <c r="C23" s="38" t="s">
        <v>151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岡部　百花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大穴北小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515131661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本田　大気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大穴北小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518606985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工藤　輝祐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大穴北小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518606992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野中　翔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二和小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520305371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去渡　柊羽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緑が丘小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520305364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沖　結翔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薬園台南小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520859829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青木　翔太朗</v>
      </c>
      <c r="D37" s="45"/>
      <c r="E37" s="45"/>
      <c r="F37" s="45"/>
      <c r="G37" s="38">
        <f>IF(入力!G37="","",入力!G37)</f>
        <v>6</v>
      </c>
      <c r="H37" s="38" t="str">
        <f>IF(入力!H37="","",入力!H37)</f>
        <v/>
      </c>
      <c r="I37" s="38" t="str">
        <f>IF(入力!I37="","",入力!I37)</f>
        <v>二和小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520859843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手塚　千陽</v>
      </c>
      <c r="D39" s="45"/>
      <c r="E39" s="45"/>
      <c r="F39" s="45"/>
      <c r="G39" s="38">
        <f>IF(入力!G39="","",入力!G39)</f>
        <v>6</v>
      </c>
      <c r="H39" s="38" t="str">
        <f>IF(入力!H39="","",入力!H39)</f>
        <v/>
      </c>
      <c r="I39" s="38" t="str">
        <f>IF(入力!I39="","",入力!I39)</f>
        <v>八木が谷北小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520859836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嶋田　賢太郎</v>
      </c>
      <c r="D41" s="45"/>
      <c r="E41" s="45"/>
      <c r="F41" s="45"/>
      <c r="G41" s="38">
        <f>IF(入力!G41="","",入力!G41)</f>
        <v>6</v>
      </c>
      <c r="H41" s="38" t="str">
        <f>IF(入力!H41="","",入力!H41)</f>
        <v/>
      </c>
      <c r="I41" s="38" t="str">
        <f>IF(入力!I41="","",入力!I41)</f>
        <v>大穴北小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520859850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山本　若夏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三咲小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520305333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青木　陽香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三咲小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520859720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瀧村　仁香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三咲小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520859713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</mergeCells>
  <pageMargins left="0.393700787401575" right="0.393700787401575" top="0.590551181102362" bottom="0.19685039370078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workbookViewId="0">
      <selection activeCell="AP62" sqref="AP62"/>
    </sheetView>
  </sheetViews>
  <sheetFormatPr defaultColWidth="1.62857142857143" defaultRowHeight="15"/>
  <cols>
    <col min="58" max="58" width="2.26666666666667" customWidth="1"/>
  </cols>
  <sheetData>
    <row r="1" spans="45:58">
      <c r="AS1" s="69" t="s">
        <v>152</v>
      </c>
      <c r="AT1" s="69"/>
      <c r="AU1" s="69"/>
      <c r="AV1" s="200"/>
      <c r="AW1" s="200"/>
      <c r="AX1" s="69" t="s">
        <v>153</v>
      </c>
      <c r="AY1" s="209"/>
      <c r="AZ1" s="200"/>
      <c r="BA1" s="200"/>
      <c r="BB1" s="69" t="s">
        <v>154</v>
      </c>
      <c r="BC1" s="209"/>
      <c r="BD1" s="200"/>
      <c r="BE1" s="200"/>
      <c r="BF1" s="69" t="s">
        <v>155</v>
      </c>
    </row>
    <row r="3" ht="9.75" customHeight="1"/>
    <row r="4" ht="9.75" customHeight="1"/>
    <row r="5" ht="28.5" spans="1:60">
      <c r="A5" s="59"/>
      <c r="B5" s="59"/>
      <c r="C5" s="60" t="s">
        <v>156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157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158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159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160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ht="13.5" customHeight="1" spans="6:17">
      <c r="F13" s="69" t="s">
        <v>161</v>
      </c>
      <c r="G13" s="69"/>
      <c r="H13" s="71"/>
      <c r="I13" s="119"/>
      <c r="J13" s="120"/>
      <c r="K13" s="69" t="s">
        <v>162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163</v>
      </c>
      <c r="D16" s="75"/>
      <c r="E16" s="75"/>
      <c r="F16" s="75"/>
      <c r="G16" s="76"/>
      <c r="H16" s="77" t="s">
        <v>164</v>
      </c>
      <c r="I16" s="124"/>
      <c r="J16" s="124"/>
      <c r="K16" s="75" t="str">
        <f>IF(入力!C2="","",入力!C2)</f>
        <v>オオアナJSCバレーボールクラブ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165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166</v>
      </c>
      <c r="AK16" s="185"/>
      <c r="AL16" s="185"/>
      <c r="AM16" s="186"/>
      <c r="AN16" s="187" t="str">
        <f>IF(入力!P3="","",入力!P3)</f>
        <v>船橋市</v>
      </c>
      <c r="AO16" s="201"/>
      <c r="AP16" s="201"/>
      <c r="AQ16" s="201"/>
      <c r="AR16" s="201"/>
      <c r="AS16" s="201"/>
      <c r="AT16" s="185" t="s">
        <v>167</v>
      </c>
      <c r="AU16" s="186"/>
      <c r="AV16" s="202" t="s">
        <v>20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168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大穴JSCバレーボールクラブ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430415642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高根公団</v>
      </c>
      <c r="BA18" s="215"/>
      <c r="BB18" s="215"/>
      <c r="BC18" s="215"/>
      <c r="BD18" s="215"/>
      <c r="BE18" s="215"/>
      <c r="BF18" s="222" t="s">
        <v>169</v>
      </c>
    </row>
    <row r="19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170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171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172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customHeight="1" spans="3:58">
      <c r="C20" s="88" t="s">
        <v>173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16955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>
        <f>IF(入力!J11="","",入力!J11)</f>
        <v>129718</v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customHeight="1" spans="3:58">
      <c r="C21" s="88" t="s">
        <v>174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>
        <f>IF(入力!M7="","",入力!M7)</f>
        <v>429339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>
        <f>IF(入力!M11="","",入力!M11)</f>
        <v>388759</v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164</v>
      </c>
      <c r="D22" s="91"/>
      <c r="E22" s="91"/>
      <c r="F22" s="91"/>
      <c r="G22" s="92"/>
      <c r="H22" s="93" t="str">
        <f>IF(入力!C7="","",入力!C7&amp;"　"&amp;入力!E7)</f>
        <v>キムラ　トシマサ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175</v>
      </c>
      <c r="S22" s="128"/>
      <c r="T22" s="144">
        <f>IF(入力!AT7="","",入力!AT7)</f>
        <v>53</v>
      </c>
      <c r="U22" s="145"/>
      <c r="V22" s="146"/>
      <c r="W22" s="143" t="s">
        <v>176</v>
      </c>
      <c r="X22" s="143"/>
      <c r="Y22" s="143"/>
      <c r="Z22" s="178" t="s">
        <v>36</v>
      </c>
      <c r="AA22" s="179"/>
      <c r="AB22" s="128" t="str">
        <f>IF(入力!R7="","",入力!R7)</f>
        <v>274</v>
      </c>
      <c r="AC22" s="128"/>
      <c r="AD22" s="128"/>
      <c r="AE22" s="128"/>
      <c r="AF22" s="180" t="s">
        <v>38</v>
      </c>
      <c r="AG22" s="128" t="str">
        <f>IF(入力!W7="","",入力!W7)</f>
        <v>0067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177</v>
      </c>
      <c r="AV22" s="128"/>
      <c r="AW22" s="128"/>
      <c r="AX22" s="216" t="s">
        <v>40</v>
      </c>
      <c r="AY22" s="128" t="str">
        <f>IF(入力!AL7="","",入力!AL7)</f>
        <v>090</v>
      </c>
      <c r="AZ22" s="128"/>
      <c r="BA22" s="128"/>
      <c r="BB22" s="128"/>
      <c r="BC22" s="128"/>
      <c r="BD22" s="128"/>
      <c r="BE22" s="128"/>
      <c r="BF22" s="225" t="s">
        <v>42</v>
      </c>
    </row>
    <row r="23" ht="19.5" customHeight="1" spans="3:58">
      <c r="C23" s="82" t="s">
        <v>178</v>
      </c>
      <c r="D23" s="83"/>
      <c r="E23" s="83"/>
      <c r="F23" s="83"/>
      <c r="G23" s="84"/>
      <c r="H23" s="73" t="str">
        <f>IF(入力!C8="","",入力!C8&amp;"　"&amp;入力!E8)</f>
        <v>木村　利昌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船橋市大穴南3-7-20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3420</v>
      </c>
      <c r="AY23" s="83"/>
      <c r="AZ23" s="83"/>
      <c r="BA23" s="83"/>
      <c r="BB23" s="217" t="s">
        <v>38</v>
      </c>
      <c r="BC23" s="83" t="str">
        <f>IF(入力!AP8="","",入力!AP8)</f>
        <v>0830</v>
      </c>
      <c r="BD23" s="83"/>
      <c r="BE23" s="83"/>
      <c r="BF23" s="226"/>
    </row>
    <row r="24" ht="12" customHeight="1" spans="3:58">
      <c r="C24" s="90" t="s">
        <v>164</v>
      </c>
      <c r="D24" s="91"/>
      <c r="E24" s="91"/>
      <c r="F24" s="91"/>
      <c r="G24" s="92"/>
      <c r="H24" s="93" t="str">
        <f>IF(入力!C9="","",入力!C9&amp;"　"&amp;入力!E9)</f>
        <v>シマ　ユウダイ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175</v>
      </c>
      <c r="S24" s="128"/>
      <c r="T24" s="144">
        <f>IF(入力!AT9="","",入力!AT9)</f>
        <v>33</v>
      </c>
      <c r="U24" s="145"/>
      <c r="V24" s="146"/>
      <c r="W24" s="143" t="s">
        <v>176</v>
      </c>
      <c r="X24" s="143"/>
      <c r="Y24" s="143"/>
      <c r="Z24" s="178" t="s">
        <v>36</v>
      </c>
      <c r="AA24" s="179"/>
      <c r="AB24" s="128" t="str">
        <f>IF(入力!R9="","",入力!R9)</f>
        <v>274</v>
      </c>
      <c r="AC24" s="128"/>
      <c r="AD24" s="128"/>
      <c r="AE24" s="128"/>
      <c r="AF24" s="180" t="s">
        <v>38</v>
      </c>
      <c r="AG24" s="128" t="str">
        <f>IF(入力!W9="","",入力!W9)</f>
        <v>0068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177</v>
      </c>
      <c r="AV24" s="128"/>
      <c r="AW24" s="128"/>
      <c r="AX24" s="216" t="s">
        <v>40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42</v>
      </c>
    </row>
    <row r="25" ht="19.5" customHeight="1" spans="3:58">
      <c r="C25" s="82" t="s">
        <v>171</v>
      </c>
      <c r="D25" s="83"/>
      <c r="E25" s="83"/>
      <c r="F25" s="83"/>
      <c r="G25" s="84"/>
      <c r="H25" s="73" t="str">
        <f>IF(入力!C10="","",入力!C10&amp;"　"&amp;入力!E10)</f>
        <v>島　雄大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船橋市大穴北2-13-14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404</v>
      </c>
      <c r="AY25" s="83"/>
      <c r="AZ25" s="83"/>
      <c r="BA25" s="83"/>
      <c r="BB25" s="217" t="s">
        <v>38</v>
      </c>
      <c r="BC25" s="83" t="str">
        <f>IF(入力!AP10="","",入力!AP10)</f>
        <v>1419</v>
      </c>
      <c r="BD25" s="83"/>
      <c r="BE25" s="83"/>
      <c r="BF25" s="226"/>
    </row>
    <row r="26" ht="12" customHeight="1" spans="3:58">
      <c r="C26" s="90" t="s">
        <v>164</v>
      </c>
      <c r="D26" s="91"/>
      <c r="E26" s="91"/>
      <c r="F26" s="91"/>
      <c r="G26" s="92"/>
      <c r="H26" s="93" t="str">
        <f>IF(入力!C11="","",入力!C11&amp;"　"&amp;入力!E11)</f>
        <v>モトヤマ　タカシ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175</v>
      </c>
      <c r="S26" s="128"/>
      <c r="T26" s="144">
        <f>IF(入力!AT11="","",入力!AT11)</f>
        <v>47</v>
      </c>
      <c r="U26" s="145"/>
      <c r="V26" s="146"/>
      <c r="W26" s="143" t="s">
        <v>176</v>
      </c>
      <c r="X26" s="143"/>
      <c r="Y26" s="143"/>
      <c r="Z26" s="178" t="s">
        <v>36</v>
      </c>
      <c r="AA26" s="179"/>
      <c r="AB26" s="128" t="str">
        <f>IF(入力!R11="","",入力!R11)</f>
        <v>273</v>
      </c>
      <c r="AC26" s="128"/>
      <c r="AD26" s="128"/>
      <c r="AE26" s="128"/>
      <c r="AF26" s="180" t="s">
        <v>38</v>
      </c>
      <c r="AG26" s="128" t="str">
        <f>IF(入力!W11="","",入力!W11)</f>
        <v>0041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177</v>
      </c>
      <c r="AV26" s="128"/>
      <c r="AW26" s="128"/>
      <c r="AX26" s="216" t="s">
        <v>40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42</v>
      </c>
    </row>
    <row r="27" ht="19.5" customHeight="1" spans="3:58">
      <c r="C27" s="82" t="s">
        <v>172</v>
      </c>
      <c r="D27" s="83"/>
      <c r="E27" s="83"/>
      <c r="F27" s="83"/>
      <c r="G27" s="84"/>
      <c r="H27" s="73" t="str">
        <f>IF(入力!C12="","",入力!C12&amp;"　"&amp;入力!E12)</f>
        <v>本山　隆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船橋市旭町2-3-57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779</v>
      </c>
      <c r="AY27" s="83"/>
      <c r="AZ27" s="83"/>
      <c r="BA27" s="83"/>
      <c r="BB27" s="217" t="s">
        <v>38</v>
      </c>
      <c r="BC27" s="83" t="str">
        <f>IF(入力!AP12="","",入力!AP12)</f>
        <v>0849</v>
      </c>
      <c r="BD27" s="83"/>
      <c r="BE27" s="83"/>
      <c r="BF27" s="226"/>
    </row>
    <row r="28" ht="12" customHeight="1" spans="3:58">
      <c r="C28" s="90" t="s">
        <v>164</v>
      </c>
      <c r="D28" s="91"/>
      <c r="E28" s="91"/>
      <c r="F28" s="91"/>
      <c r="G28" s="92"/>
      <c r="H28" s="93" t="str">
        <f>IF(入力!C15="","",入力!C15&amp;"　"&amp;入力!E15)</f>
        <v>キムラ　トシマサ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175</v>
      </c>
      <c r="S28" s="128"/>
      <c r="T28" s="144">
        <f>IF(入力!AT15="","",入力!AT15)</f>
        <v>53</v>
      </c>
      <c r="U28" s="145"/>
      <c r="V28" s="146"/>
      <c r="W28" s="143" t="s">
        <v>176</v>
      </c>
      <c r="X28" s="143"/>
      <c r="Y28" s="143"/>
      <c r="Z28" s="178" t="s">
        <v>36</v>
      </c>
      <c r="AA28" s="179"/>
      <c r="AB28" s="128" t="str">
        <f>IF(入力!R15="","",入力!R15)</f>
        <v>274</v>
      </c>
      <c r="AC28" s="128"/>
      <c r="AD28" s="128"/>
      <c r="AE28" s="128"/>
      <c r="AF28" s="180" t="s">
        <v>38</v>
      </c>
      <c r="AG28" s="128" t="str">
        <f>IF(入力!W15="","",入力!W15)</f>
        <v>0067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177</v>
      </c>
      <c r="AV28" s="128"/>
      <c r="AW28" s="128"/>
      <c r="AX28" s="216" t="s">
        <v>40</v>
      </c>
      <c r="AY28" s="128" t="str">
        <f>IF(入力!AL15="","",入力!AL15)</f>
        <v>090</v>
      </c>
      <c r="AZ28" s="128"/>
      <c r="BA28" s="128"/>
      <c r="BB28" s="128"/>
      <c r="BC28" s="128"/>
      <c r="BD28" s="128"/>
      <c r="BE28" s="128"/>
      <c r="BF28" s="225" t="s">
        <v>42</v>
      </c>
    </row>
    <row r="29" ht="19.5" customHeight="1" spans="3:58">
      <c r="C29" s="94" t="s">
        <v>179</v>
      </c>
      <c r="D29" s="95"/>
      <c r="E29" s="95"/>
      <c r="F29" s="95"/>
      <c r="G29" s="96"/>
      <c r="H29" s="97" t="str">
        <f>IF(入力!C16="","",入力!C16&amp;"　"&amp;入力!E16)</f>
        <v>木村　利昌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船橋市大穴南3-7-20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3420</v>
      </c>
      <c r="AY29" s="95"/>
      <c r="AZ29" s="95"/>
      <c r="BA29" s="95"/>
      <c r="BB29" s="219" t="s">
        <v>38</v>
      </c>
      <c r="BC29" s="95" t="str">
        <f>IF(入力!AP16="","",入力!AP16)</f>
        <v>0830</v>
      </c>
      <c r="BD29" s="95"/>
      <c r="BE29" s="95"/>
      <c r="BF29" s="227"/>
    </row>
    <row r="30" ht="7.5" customHeight="1"/>
    <row r="31" ht="16.5" customHeight="1" spans="3:9">
      <c r="C31" s="98" t="s">
        <v>180</v>
      </c>
      <c r="D31" s="69"/>
      <c r="E31" s="69"/>
      <c r="F31" s="69"/>
      <c r="G31" s="69"/>
      <c r="H31" s="69"/>
      <c r="I31" s="130" t="s">
        <v>181</v>
      </c>
    </row>
    <row r="32" ht="3" customHeight="1"/>
    <row r="33" customHeight="1" spans="3:58">
      <c r="C33" s="99" t="s">
        <v>182</v>
      </c>
      <c r="D33" s="100"/>
      <c r="E33" s="100"/>
      <c r="F33" s="100" t="s">
        <v>183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184</v>
      </c>
      <c r="R33" s="100"/>
      <c r="S33" s="100"/>
      <c r="T33" s="100" t="s">
        <v>185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186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187</v>
      </c>
      <c r="BA33" s="100"/>
      <c r="BB33" s="100"/>
      <c r="BC33" s="100"/>
      <c r="BD33" s="100"/>
      <c r="BE33" s="100"/>
      <c r="BF33" s="228"/>
    </row>
    <row r="34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オカベ　モモカ
岡部　百花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大穴北小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515131661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148</v>
      </c>
      <c r="BA34" s="157"/>
      <c r="BB34" s="157"/>
      <c r="BC34" s="157"/>
      <c r="BD34" s="157"/>
      <c r="BE34" s="157"/>
      <c r="BF34" s="229"/>
    </row>
    <row r="3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ホンダ　タイキ
本田　大気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大穴北小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518606985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145</v>
      </c>
      <c r="BA36" s="157"/>
      <c r="BB36" s="157"/>
      <c r="BC36" s="157"/>
      <c r="BD36" s="157"/>
      <c r="BE36" s="157"/>
      <c r="BF36" s="229"/>
    </row>
    <row r="37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クドウ　コウスケ
工藤　輝祐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大穴北小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518606992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148</v>
      </c>
      <c r="BA38" s="157"/>
      <c r="BB38" s="157"/>
      <c r="BC38" s="157"/>
      <c r="BD38" s="157"/>
      <c r="BE38" s="157"/>
      <c r="BF38" s="229"/>
    </row>
    <row r="39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ノナカ　ショウ
野中　翔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二和小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520305371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145</v>
      </c>
      <c r="BA40" s="157"/>
      <c r="BB40" s="157"/>
      <c r="BC40" s="157"/>
      <c r="BD40" s="157"/>
      <c r="BE40" s="157"/>
      <c r="BF40" s="229"/>
    </row>
    <row r="41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シワタリ　シュウ
去渡　柊羽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緑が丘小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520305364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150</v>
      </c>
      <c r="BA42" s="157"/>
      <c r="BB42" s="157"/>
      <c r="BC42" s="157"/>
      <c r="BD42" s="157"/>
      <c r="BE42" s="157"/>
      <c r="BF42" s="229"/>
    </row>
    <row r="43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オキ　ユイト
沖　結翔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6</v>
      </c>
      <c r="R44" s="157"/>
      <c r="S44" s="158"/>
      <c r="T44" s="159" t="str">
        <f>IF(入力!I35="","",入力!I35)</f>
        <v>薬園台南小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520859829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145</v>
      </c>
      <c r="BA44" s="157"/>
      <c r="BB44" s="157"/>
      <c r="BC44" s="157"/>
      <c r="BD44" s="157"/>
      <c r="BE44" s="157"/>
      <c r="BF44" s="229"/>
    </row>
    <row r="4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アオキ　ショウタロウ
青木　翔太朗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6</v>
      </c>
      <c r="R46" s="157"/>
      <c r="S46" s="158"/>
      <c r="T46" s="159" t="str">
        <f>IF(入力!I37="","",入力!I37)</f>
        <v>二和小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520859843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158</v>
      </c>
      <c r="BA46" s="157"/>
      <c r="BB46" s="157"/>
      <c r="BC46" s="157"/>
      <c r="BD46" s="157"/>
      <c r="BE46" s="157"/>
      <c r="BF46" s="229"/>
    </row>
    <row r="47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テヅカ　チアキ
手塚　千陽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6</v>
      </c>
      <c r="R48" s="157"/>
      <c r="S48" s="158"/>
      <c r="T48" s="159" t="str">
        <f>IF(入力!I39="","",入力!I39)</f>
        <v>八木が谷北小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520859836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145</v>
      </c>
      <c r="BA48" s="157"/>
      <c r="BB48" s="157"/>
      <c r="BC48" s="157"/>
      <c r="BD48" s="157"/>
      <c r="BE48" s="157"/>
      <c r="BF48" s="229"/>
    </row>
    <row r="49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シマダ　ケンタロウ
嶋田　賢太郎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6</v>
      </c>
      <c r="R50" s="157"/>
      <c r="S50" s="158"/>
      <c r="T50" s="159" t="str">
        <f>IF(入力!I41="","",入力!I41)</f>
        <v>大穴北小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520859850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145</v>
      </c>
      <c r="BA50" s="157"/>
      <c r="BB50" s="157"/>
      <c r="BC50" s="157"/>
      <c r="BD50" s="157"/>
      <c r="BE50" s="157"/>
      <c r="BF50" s="229"/>
    </row>
    <row r="51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ヤマモト　ワカナ
山本　若夏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4</v>
      </c>
      <c r="R52" s="157"/>
      <c r="S52" s="158"/>
      <c r="T52" s="159" t="str">
        <f>IF(入力!I43="","",入力!I43)</f>
        <v>三咲小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520305333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130</v>
      </c>
      <c r="BA52" s="157"/>
      <c r="BB52" s="157"/>
      <c r="BC52" s="157"/>
      <c r="BD52" s="157"/>
      <c r="BE52" s="157"/>
      <c r="BF52" s="229"/>
    </row>
    <row r="53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アオキ　ハルカ
青木　陽香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4</v>
      </c>
      <c r="R54" s="157"/>
      <c r="S54" s="158"/>
      <c r="T54" s="159" t="str">
        <f>IF(入力!I45="","",入力!I45)</f>
        <v>三咲小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520859720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130</v>
      </c>
      <c r="BA54" s="157"/>
      <c r="BB54" s="157"/>
      <c r="BC54" s="157"/>
      <c r="BD54" s="157"/>
      <c r="BE54" s="157"/>
      <c r="BF54" s="229"/>
    </row>
    <row r="5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タキムラ　ニカ
瀧村　仁香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4</v>
      </c>
      <c r="R56" s="157"/>
      <c r="S56" s="158"/>
      <c r="T56" s="159" t="str">
        <f>IF(入力!I47="","",入力!I47)</f>
        <v>三咲小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520859713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130</v>
      </c>
      <c r="BA56" s="157"/>
      <c r="BB56" s="157"/>
      <c r="BC56" s="157"/>
      <c r="BD56" s="157"/>
      <c r="BE56" s="157"/>
      <c r="BF56" s="229"/>
    </row>
    <row r="57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188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189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190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191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192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193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194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T26:V27"/>
    <mergeCell ref="W26:Y27"/>
    <mergeCell ref="AU26:AW27"/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T24:V25"/>
    <mergeCell ref="W24:Y25"/>
    <mergeCell ref="AU24:AW25"/>
    <mergeCell ref="R26:S2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  <mergeCell ref="R24:S25"/>
  </mergeCells>
  <pageMargins left="0.236220472440945" right="0.236220472440945" top="0.354330708661417" bottom="0.354330708661417" header="0.118110236220472" footer="0.118110236220472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A1" sqref="A1:O1"/>
    </sheetView>
  </sheetViews>
  <sheetFormatPr defaultColWidth="9" defaultRowHeight="15"/>
  <cols>
    <col min="1" max="2" width="6.08571428571429" style="36" customWidth="1"/>
    <col min="3" max="6" width="7.36190476190476" style="36" customWidth="1"/>
    <col min="7" max="15" width="6.08571428571429" style="36" customWidth="1"/>
    <col min="16" max="22" width="6.62857142857143" style="36" customWidth="1"/>
    <col min="23" max="16384" width="9" style="36"/>
  </cols>
  <sheetData>
    <row r="1" ht="28.5" spans="1:15">
      <c r="A1" s="37" t="s">
        <v>195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5" customHeight="1" spans="1:15">
      <c r="A2" s="38" t="s">
        <v>146</v>
      </c>
      <c r="B2" s="38"/>
      <c r="C2" s="39" t="str">
        <f>IF(入力!C3="","",入力!C3)</f>
        <v>大穴JSCバレーボールクラブ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147</v>
      </c>
      <c r="B4" s="38"/>
      <c r="C4" s="40" t="str">
        <f>IF(入力!C4="","",IF(入力!C5="",入力!C4,入力!C4&amp;"　　"&amp;入力!C5))</f>
        <v>430415642　　435174843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木村　利昌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506010548</v>
      </c>
      <c r="H7" s="49"/>
      <c r="I7" s="49"/>
      <c r="J7" s="49">
        <f>IF(入力!J7="","",入力!J7)</f>
        <v>16955</v>
      </c>
      <c r="K7" s="49"/>
      <c r="L7" s="49"/>
      <c r="M7" s="49">
        <f>IF(入力!M7="","",入力!M7)</f>
        <v>429339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5" customHeight="1" spans="1:15">
      <c r="A9" s="38" t="s">
        <v>48</v>
      </c>
      <c r="B9" s="38"/>
      <c r="C9" s="44" t="str">
        <f>IF(入力!C10="","",入力!C10&amp;"　"&amp;入力!E10)</f>
        <v>島　雄大</v>
      </c>
      <c r="D9" s="45"/>
      <c r="E9" s="45"/>
      <c r="F9" s="45"/>
      <c r="G9" s="49">
        <f>IF(入力!G9="","",入力!G9)</f>
        <v>518920708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5" customHeight="1" spans="1:15">
      <c r="A11" s="38" t="s">
        <v>58</v>
      </c>
      <c r="B11" s="38"/>
      <c r="C11" s="44" t="str">
        <f>IF(入力!C12="","",入力!C12&amp;"　"&amp;入力!E12)</f>
        <v>本山　隆</v>
      </c>
      <c r="D11" s="45"/>
      <c r="E11" s="45"/>
      <c r="F11" s="45"/>
      <c r="G11" s="49">
        <f>IF(入力!G11="","",入力!G11)</f>
        <v>514412993</v>
      </c>
      <c r="H11" s="49"/>
      <c r="I11" s="49"/>
      <c r="J11" s="49">
        <f>IF(入力!J11="","",入力!J11)</f>
        <v>129718</v>
      </c>
      <c r="K11" s="49"/>
      <c r="L11" s="49"/>
      <c r="M11" s="49">
        <f>IF(入力!M11="","",入力!M11)</f>
        <v>388759</v>
      </c>
      <c r="N11" s="49"/>
      <c r="O11" s="49"/>
    </row>
    <row r="12" ht="14.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亀田　知恵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149</v>
      </c>
      <c r="B15" s="38"/>
      <c r="C15" s="44" t="str">
        <f>IF(入力!C16="","",入力!C16&amp;"　"&amp;入力!E16)</f>
        <v>木村　利昌</v>
      </c>
      <c r="D15" s="45"/>
      <c r="E15" s="45"/>
      <c r="F15" s="53" t="s">
        <v>150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5" customHeight="1" spans="1:15">
      <c r="A17" s="38" t="s">
        <v>74</v>
      </c>
      <c r="B17" s="38"/>
      <c r="C17" s="39" t="str">
        <f>IF(入力!C17="","",入力!C17&amp;"　"&amp;入力!E17)</f>
        <v>船橋市大穴南3-7-20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5" customHeight="1" spans="1:15">
      <c r="A19" s="38" t="s">
        <v>75</v>
      </c>
      <c r="B19" s="38"/>
      <c r="C19" s="39" t="str">
        <f>IF(入力!C19="","",入力!C19&amp;"　"&amp;入力!E19)</f>
        <v>090-3420-0830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5" customHeight="1" spans="1:15">
      <c r="A21" s="38" t="s">
        <v>76</v>
      </c>
      <c r="B21" s="38"/>
      <c r="C21" s="39" t="str">
        <f>IF(入力!C21="","",入力!C21&amp;"－"&amp;入力!E21&amp;"－"&amp;入力!G21)</f>
        <v>090－3420－0830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78</v>
      </c>
      <c r="C23" s="38" t="s">
        <v>151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岡部　百花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大穴北小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515131661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本田　大気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大穴北小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518606985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工藤　輝祐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大穴北小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518606992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野中　翔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二和小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520305371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去渡　柊羽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緑が丘小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520305364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沖　結翔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薬園台南小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520859829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青木　翔太朗</v>
      </c>
      <c r="D37" s="45"/>
      <c r="E37" s="45"/>
      <c r="F37" s="45"/>
      <c r="G37" s="38">
        <f>IF(入力!G37="","",入力!G37)</f>
        <v>6</v>
      </c>
      <c r="H37" s="38" t="str">
        <f>IF(入力!H37="","",入力!H37)</f>
        <v/>
      </c>
      <c r="I37" s="38" t="str">
        <f>IF(入力!I37="","",入力!I37)</f>
        <v>二和小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520859843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手塚　千陽</v>
      </c>
      <c r="D39" s="45"/>
      <c r="E39" s="45"/>
      <c r="F39" s="45"/>
      <c r="G39" s="38">
        <f>IF(入力!G39="","",入力!G39)</f>
        <v>6</v>
      </c>
      <c r="H39" s="38" t="str">
        <f>IF(入力!H39="","",入力!H39)</f>
        <v/>
      </c>
      <c r="I39" s="38" t="str">
        <f>IF(入力!I39="","",入力!I39)</f>
        <v>八木が谷北小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520859836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嶋田　賢太郎</v>
      </c>
      <c r="D41" s="45"/>
      <c r="E41" s="45"/>
      <c r="F41" s="45"/>
      <c r="G41" s="38">
        <f>IF(入力!G41="","",入力!G41)</f>
        <v>6</v>
      </c>
      <c r="H41" s="38" t="str">
        <f>IF(入力!H41="","",入力!H41)</f>
        <v/>
      </c>
      <c r="I41" s="38" t="str">
        <f>IF(入力!I41="","",入力!I41)</f>
        <v>大穴北小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520859850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山本　若夏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三咲小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520305333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青木　陽香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三咲小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520859720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瀧村　仁香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三咲小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520859713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1" right="0.4" top="0.58" bottom="0.58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08571428571429" style="36" customWidth="1"/>
    <col min="3" max="6" width="7.36190476190476" style="36" customWidth="1"/>
    <col min="7" max="15" width="6.08571428571429" style="36" customWidth="1"/>
    <col min="16" max="22" width="6.62857142857143" style="36" customWidth="1"/>
    <col min="23" max="16384" width="9" style="36"/>
  </cols>
  <sheetData>
    <row r="1" ht="28.5" spans="1:15">
      <c r="A1" s="37" t="s">
        <v>196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5" customHeight="1" spans="1:15">
      <c r="A2" s="38" t="s">
        <v>146</v>
      </c>
      <c r="B2" s="38"/>
      <c r="C2" s="39" t="str">
        <f>IF(入力!C3="","",入力!C3)</f>
        <v>大穴JSCバレーボールクラブ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147</v>
      </c>
      <c r="B4" s="38"/>
      <c r="C4" s="40" t="str">
        <f>IF(入力!C4="","",IF(入力!C5="",入力!C4,入力!C4&amp;"　　"&amp;入力!C5))</f>
        <v>430415642　　435174843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148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木村　利昌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506010548</v>
      </c>
      <c r="H7" s="49"/>
      <c r="I7" s="49"/>
      <c r="J7" s="49">
        <f>IF(入力!J7="","",入力!J7)</f>
        <v>16955</v>
      </c>
      <c r="K7" s="49"/>
      <c r="L7" s="49"/>
      <c r="M7" s="49">
        <f>IF(入力!M7="","",入力!M7)</f>
        <v>429339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5" customHeight="1" spans="1:15">
      <c r="A9" s="38" t="s">
        <v>48</v>
      </c>
      <c r="B9" s="38"/>
      <c r="C9" s="44" t="str">
        <f>IF(入力!C10="","",入力!C10&amp;"　"&amp;入力!E10)</f>
        <v>島　雄大</v>
      </c>
      <c r="D9" s="45"/>
      <c r="E9" s="45"/>
      <c r="F9" s="45"/>
      <c r="G9" s="49">
        <f>IF(入力!G9="","",入力!G9)</f>
        <v>518920708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5" customHeight="1" spans="1:15">
      <c r="A11" s="38" t="s">
        <v>58</v>
      </c>
      <c r="B11" s="38"/>
      <c r="C11" s="44" t="str">
        <f>IF(入力!C12="","",入力!C12&amp;"　"&amp;入力!E12)</f>
        <v>本山　隆</v>
      </c>
      <c r="D11" s="45"/>
      <c r="E11" s="45"/>
      <c r="F11" s="45"/>
      <c r="G11" s="49">
        <f>IF(入力!G11="","",入力!G11)</f>
        <v>514412993</v>
      </c>
      <c r="H11" s="49"/>
      <c r="I11" s="49"/>
      <c r="J11" s="49">
        <f>IF(入力!J11="","",入力!J11)</f>
        <v>129718</v>
      </c>
      <c r="K11" s="49"/>
      <c r="L11" s="49"/>
      <c r="M11" s="49">
        <f>IF(入力!M11="","",入力!M11)</f>
        <v>388759</v>
      </c>
      <c r="N11" s="49"/>
      <c r="O11" s="49"/>
    </row>
    <row r="12" ht="14.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亀田　知恵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149</v>
      </c>
      <c r="B15" s="38"/>
      <c r="C15" s="44" t="str">
        <f>IF(入力!C16="","",入力!C16&amp;"　"&amp;入力!E16)</f>
        <v>木村　利昌</v>
      </c>
      <c r="D15" s="45"/>
      <c r="E15" s="45"/>
      <c r="F15" s="53" t="s">
        <v>150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5" customHeight="1" spans="1:15">
      <c r="A17" s="38" t="s">
        <v>74</v>
      </c>
      <c r="B17" s="38"/>
      <c r="C17" s="39" t="str">
        <f>IF(入力!C17="","",入力!C17&amp;"　"&amp;入力!E17)</f>
        <v>船橋市大穴南3-7-20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5" customHeight="1" spans="1:15">
      <c r="A19" s="38" t="s">
        <v>75</v>
      </c>
      <c r="B19" s="38"/>
      <c r="C19" s="39" t="str">
        <f>IF(入力!C19="","",入力!C19&amp;"　"&amp;入力!E19)</f>
        <v>090-3420-0830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5" customHeight="1" spans="1:15">
      <c r="A21" s="38" t="s">
        <v>76</v>
      </c>
      <c r="B21" s="38"/>
      <c r="C21" s="39" t="str">
        <f>IF(入力!C21="","",入力!C21&amp;"－"&amp;入力!E21&amp;"－"&amp;入力!G21)</f>
        <v>090－3420－0830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78</v>
      </c>
      <c r="C23" s="38" t="s">
        <v>151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岡部　百花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大穴北小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515131661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本田　大気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大穴北小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518606985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工藤　輝祐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大穴北小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518606992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野中　翔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二和小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520305371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去渡　柊羽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緑が丘小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520305364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沖　結翔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薬園台南小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520859829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青木　翔太朗</v>
      </c>
      <c r="D37" s="45"/>
      <c r="E37" s="45"/>
      <c r="F37" s="45"/>
      <c r="G37" s="38">
        <f>IF(入力!G37="","",入力!G37)</f>
        <v>6</v>
      </c>
      <c r="H37" s="38" t="str">
        <f>IF(入力!H37="","",入力!H37)</f>
        <v/>
      </c>
      <c r="I37" s="38" t="str">
        <f>IF(入力!I37="","",入力!I37)</f>
        <v>二和小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520859843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手塚　千陽</v>
      </c>
      <c r="D39" s="45"/>
      <c r="E39" s="45"/>
      <c r="F39" s="45"/>
      <c r="G39" s="38">
        <f>IF(入力!G39="","",入力!G39)</f>
        <v>6</v>
      </c>
      <c r="H39" s="38" t="str">
        <f>IF(入力!H39="","",入力!H39)</f>
        <v/>
      </c>
      <c r="I39" s="38" t="str">
        <f>IF(入力!I39="","",入力!I39)</f>
        <v>八木が谷北小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520859836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嶋田　賢太郎</v>
      </c>
      <c r="D41" s="45"/>
      <c r="E41" s="45"/>
      <c r="F41" s="45"/>
      <c r="G41" s="38">
        <f>IF(入力!G41="","",入力!G41)</f>
        <v>6</v>
      </c>
      <c r="H41" s="38" t="str">
        <f>IF(入力!H41="","",入力!H41)</f>
        <v/>
      </c>
      <c r="I41" s="38" t="str">
        <f>IF(入力!I41="","",入力!I41)</f>
        <v>大穴北小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520859850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山本　若夏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三咲小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520305333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青木　陽香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三咲小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520859720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瀧村　仁香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三咲小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520859713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1" right="0.4" top="0.58" bottom="0.58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197</v>
      </c>
      <c r="B1" s="2"/>
      <c r="D1" s="3" t="s">
        <v>198</v>
      </c>
      <c r="E1" s="4" t="s">
        <v>199</v>
      </c>
      <c r="F1" s="5" t="s">
        <v>200</v>
      </c>
      <c r="G1" s="3" t="s">
        <v>198</v>
      </c>
      <c r="H1" s="4" t="s">
        <v>201</v>
      </c>
      <c r="I1" s="5" t="s">
        <v>202</v>
      </c>
      <c r="J1" s="3" t="s">
        <v>198</v>
      </c>
      <c r="K1" s="4" t="s">
        <v>201</v>
      </c>
      <c r="L1" s="5" t="s">
        <v>202</v>
      </c>
      <c r="M1" s="3" t="s">
        <v>198</v>
      </c>
      <c r="N1" s="4" t="s">
        <v>201</v>
      </c>
      <c r="O1" s="5" t="s">
        <v>202</v>
      </c>
      <c r="P1" s="3" t="s">
        <v>198</v>
      </c>
      <c r="Q1" s="4" t="s">
        <v>201</v>
      </c>
      <c r="R1" s="5" t="s">
        <v>202</v>
      </c>
      <c r="S1" s="3" t="s">
        <v>198</v>
      </c>
      <c r="T1" s="4" t="s">
        <v>201</v>
      </c>
      <c r="U1" s="5" t="s">
        <v>202</v>
      </c>
      <c r="V1" s="3" t="s">
        <v>198</v>
      </c>
      <c r="W1" s="4" t="s">
        <v>201</v>
      </c>
      <c r="X1" s="5" t="s">
        <v>202</v>
      </c>
      <c r="Y1" s="3" t="s">
        <v>198</v>
      </c>
      <c r="Z1" s="4" t="s">
        <v>201</v>
      </c>
      <c r="AA1" s="5" t="s">
        <v>202</v>
      </c>
      <c r="AB1" s="3" t="s">
        <v>198</v>
      </c>
      <c r="AC1" s="4" t="s">
        <v>201</v>
      </c>
      <c r="AD1" s="5" t="s">
        <v>202</v>
      </c>
      <c r="AE1" s="3" t="s">
        <v>198</v>
      </c>
      <c r="AF1" s="4" t="s">
        <v>201</v>
      </c>
      <c r="AG1" s="5" t="s">
        <v>202</v>
      </c>
      <c r="AH1" s="3" t="s">
        <v>198</v>
      </c>
      <c r="AI1" s="4" t="s">
        <v>201</v>
      </c>
      <c r="AJ1" s="5" t="s">
        <v>202</v>
      </c>
    </row>
    <row r="2" ht="14.25" spans="1:36">
      <c r="A2" s="2"/>
      <c r="B2" s="2"/>
      <c r="C2" s="6"/>
      <c r="D2" s="7">
        <v>1</v>
      </c>
      <c r="E2" s="8" t="s">
        <v>203</v>
      </c>
      <c r="F2" s="9">
        <v>42443</v>
      </c>
      <c r="G2" s="7">
        <v>1.01</v>
      </c>
      <c r="H2" s="8" t="s">
        <v>203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204</v>
      </c>
      <c r="B4" s="12"/>
      <c r="C4" s="12"/>
      <c r="D4" s="12"/>
      <c r="E4" s="12"/>
      <c r="F4" s="12"/>
      <c r="G4" s="13"/>
      <c r="H4" s="4" t="s">
        <v>205</v>
      </c>
      <c r="I4" s="4" t="s">
        <v>87</v>
      </c>
      <c r="J4" s="29" t="s">
        <v>206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15</v>
      </c>
      <c r="J5" s="30" t="str">
        <f>IF(入力!A55="","",入力!A55)</f>
        <v>バレー経験が浅い選手ばかりですが、何かやってくれる気がします。一戦一戦、全力で楽しみ、全力で戦います。奇跡を起こします。やるぞ・やるぞ・やるぞ</v>
      </c>
      <c r="K5" s="31"/>
      <c r="L5" s="31"/>
      <c r="M5" s="31"/>
      <c r="N5" s="31"/>
      <c r="O5" s="31"/>
      <c r="P5" s="31"/>
      <c r="Q5" s="32"/>
    </row>
    <row r="6" spans="1:41">
      <c r="A6" s="3" t="s">
        <v>207</v>
      </c>
      <c r="B6" s="4" t="s">
        <v>9</v>
      </c>
      <c r="C6" s="4" t="s">
        <v>208</v>
      </c>
      <c r="D6" s="4" t="s">
        <v>209</v>
      </c>
      <c r="E6" s="4" t="s">
        <v>205</v>
      </c>
      <c r="F6" s="4" t="s">
        <v>210</v>
      </c>
      <c r="G6" s="4" t="s">
        <v>211</v>
      </c>
      <c r="H6" s="4" t="s">
        <v>157</v>
      </c>
      <c r="I6" s="4" t="s">
        <v>212</v>
      </c>
      <c r="J6" s="4" t="s">
        <v>213</v>
      </c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  <c r="T6" s="33" t="s">
        <v>223</v>
      </c>
      <c r="U6" s="33" t="s">
        <v>224</v>
      </c>
      <c r="V6" s="33" t="s">
        <v>224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32003</v>
      </c>
      <c r="B7" s="18" t="str">
        <f>IF(入力!C3="","",入力!C3)</f>
        <v>大穴JSCバレーボールクラブ</v>
      </c>
      <c r="C7" s="18" t="str">
        <f>IF(入力!C2="","",入力!C2)</f>
        <v>オオアナJSCバレーボールクラブ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高根公団</v>
      </c>
      <c r="T7" s="18"/>
      <c r="U7" s="18">
        <f>IF(入力!C4="","",入力!C4)</f>
        <v>430415642</v>
      </c>
      <c r="V7" s="18">
        <f>IF(入力!C5="","",入力!C5)</f>
        <v>435174843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225</v>
      </c>
      <c r="B15" s="4" t="s">
        <v>226</v>
      </c>
      <c r="C15" s="4" t="s">
        <v>227</v>
      </c>
      <c r="D15" s="4" t="s">
        <v>228</v>
      </c>
      <c r="E15" s="4" t="s">
        <v>229</v>
      </c>
      <c r="F15" s="4" t="s">
        <v>230</v>
      </c>
      <c r="G15" s="4" t="s">
        <v>231</v>
      </c>
      <c r="H15" s="4" t="s">
        <v>232</v>
      </c>
      <c r="I15" s="4" t="s">
        <v>233</v>
      </c>
      <c r="J15" s="4" t="s">
        <v>234</v>
      </c>
      <c r="K15" s="4" t="s">
        <v>235</v>
      </c>
      <c r="L15" s="4" t="s">
        <v>33</v>
      </c>
      <c r="M15" s="4" t="s">
        <v>236</v>
      </c>
      <c r="N15" s="4" t="s">
        <v>237</v>
      </c>
      <c r="O15" s="4" t="s">
        <v>238</v>
      </c>
      <c r="P15" s="4" t="s">
        <v>239</v>
      </c>
      <c r="Q15" s="4" t="s">
        <v>240</v>
      </c>
      <c r="R15" s="4" t="s">
        <v>210</v>
      </c>
      <c r="S15" s="4" t="s">
        <v>211</v>
      </c>
      <c r="T15" s="4" t="s">
        <v>241</v>
      </c>
      <c r="U15" s="4" t="s">
        <v>242</v>
      </c>
      <c r="V15" s="4" t="s">
        <v>243</v>
      </c>
      <c r="W15" s="4" t="s">
        <v>244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245</v>
      </c>
      <c r="C16" s="18" t="str">
        <f>IF(入力!C8="","",入力!C8)</f>
        <v>木村</v>
      </c>
      <c r="D16" s="18" t="str">
        <f>IF(入力!E8="","",入力!E8)</f>
        <v>利昌</v>
      </c>
      <c r="E16" s="18" t="str">
        <f>IF(入力!C7="","",入力!C7)</f>
        <v>キムラ</v>
      </c>
      <c r="F16" s="18" t="str">
        <f>IF(入力!E7="","",入力!E7)</f>
        <v>トシマサ</v>
      </c>
      <c r="G16" s="18">
        <f>IF(入力!G7="","",入力!G7)</f>
        <v>506010548</v>
      </c>
      <c r="H16" s="18">
        <f>IF(入力!J7="","",入力!J7)</f>
        <v>16955</v>
      </c>
      <c r="I16" s="18">
        <f>IF(入力!M7="","",入力!M7)</f>
        <v>429339</v>
      </c>
      <c r="J16" s="18"/>
      <c r="K16" s="18"/>
      <c r="L16" s="18">
        <f>IF(入力!AT7="","",入力!AT7)</f>
        <v>53</v>
      </c>
      <c r="M16" s="18"/>
      <c r="N16" s="18"/>
      <c r="O16" s="18"/>
      <c r="P16" s="18"/>
      <c r="Q16" s="18"/>
      <c r="R16" s="18" t="str">
        <f>IF(入力!R7="","",入力!R7)</f>
        <v>274</v>
      </c>
      <c r="S16" s="18" t="str">
        <f>IF(入力!W7="","",入力!W7)</f>
        <v>0067</v>
      </c>
      <c r="T16" s="18" t="str">
        <f>IF(入力!P8="","",入力!P8)</f>
        <v>船橋市大穴南3-7-20</v>
      </c>
      <c r="U16" s="18" t="str">
        <f>IF(入力!AL7="","",入力!AL7)</f>
        <v>090</v>
      </c>
      <c r="V16" s="18" t="str">
        <f>IF(入力!AK8="","",入力!AK8)</f>
        <v>3420</v>
      </c>
      <c r="W16" s="18" t="str">
        <f>IF(入力!AP8="","",入力!AP8)</f>
        <v>0830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246</v>
      </c>
      <c r="C17" s="18" t="str">
        <f>IF(入力!C10="","",入力!C10)</f>
        <v>島</v>
      </c>
      <c r="D17" s="18" t="str">
        <f>IF(入力!E10="","",入力!E10)</f>
        <v>雄大</v>
      </c>
      <c r="E17" s="18" t="str">
        <f>IF(入力!C9="","",入力!C9)</f>
        <v>シマ</v>
      </c>
      <c r="F17" s="18" t="str">
        <f>IF(入力!E9="","",入力!E9)</f>
        <v>ユウダイ</v>
      </c>
      <c r="G17" s="18">
        <f>IF(入力!G9="","",入力!G9)</f>
        <v>518920708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33</v>
      </c>
      <c r="M17" s="18"/>
      <c r="N17" s="18"/>
      <c r="O17" s="18"/>
      <c r="P17" s="18"/>
      <c r="Q17" s="18"/>
      <c r="R17" s="18" t="str">
        <f>IF(入力!R9="","",入力!R9)</f>
        <v>274</v>
      </c>
      <c r="S17" s="18" t="str">
        <f>IF(入力!W9="","",入力!W9)</f>
        <v>0068</v>
      </c>
      <c r="T17" s="18" t="str">
        <f>IF(入力!P10="","",入力!P10)</f>
        <v>船橋市大穴北2-13-14</v>
      </c>
      <c r="U17" s="18" t="str">
        <f>IF(入力!AL9="","",入力!AL9)</f>
        <v>047</v>
      </c>
      <c r="V17" s="18" t="str">
        <f>IF(入力!AK10="","",入力!AK10)</f>
        <v>404</v>
      </c>
      <c r="W17" s="18" t="str">
        <f>IF(入力!AP10="","",入力!AP10)</f>
        <v>1419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247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248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172</v>
      </c>
      <c r="C20" s="18" t="str">
        <f>IF(入力!C12="","",入力!C12)</f>
        <v>本山</v>
      </c>
      <c r="D20" s="18" t="str">
        <f>IF(入力!E12="","",入力!E12)</f>
        <v>隆</v>
      </c>
      <c r="E20" s="18" t="str">
        <f>IF(入力!C11="","",入力!C11)</f>
        <v>モトヤマ</v>
      </c>
      <c r="F20" s="18" t="str">
        <f>IF(入力!E11="","",入力!E11)</f>
        <v>タカシ</v>
      </c>
      <c r="G20" s="18">
        <f>IF(入力!G11="","",入力!G11)</f>
        <v>514412993</v>
      </c>
      <c r="H20" s="18">
        <f>IF(入力!J11="","",入力!J11)</f>
        <v>129718</v>
      </c>
      <c r="I20" s="18">
        <f>IF(入力!M11="","",入力!M11)</f>
        <v>388759</v>
      </c>
      <c r="J20" s="18"/>
      <c r="K20" s="18"/>
      <c r="L20" s="18">
        <f>IF(入力!AT11="","",入力!AT11)</f>
        <v>47</v>
      </c>
      <c r="M20" s="18"/>
      <c r="N20" s="18"/>
      <c r="O20" s="18"/>
      <c r="P20" s="18"/>
      <c r="Q20" s="18"/>
      <c r="R20" s="18" t="str">
        <f>IF(入力!R11="","",入力!R11)</f>
        <v>273</v>
      </c>
      <c r="S20" s="18" t="str">
        <f>IF(入力!W11="","",入力!W11)</f>
        <v>0041</v>
      </c>
      <c r="T20" s="18" t="str">
        <f>IF(入力!P12="","",入力!P12)</f>
        <v>船橋市旭町2-3-57</v>
      </c>
      <c r="U20" s="18" t="str">
        <f>IF(入力!AL11="","",入力!AL11)</f>
        <v>047</v>
      </c>
      <c r="V20" s="18" t="str">
        <f>IF(入力!AK12="","",入力!AK12)</f>
        <v>779</v>
      </c>
      <c r="W20" s="18" t="str">
        <f>IF(入力!AP12="","",入力!AP12)</f>
        <v>0849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249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250</v>
      </c>
      <c r="C22" s="18" t="str">
        <f>IF(入力!C16="","",入力!C16)</f>
        <v>木村</v>
      </c>
      <c r="D22" s="18" t="str">
        <f>IF(入力!E16="","",入力!E16)</f>
        <v>利昌</v>
      </c>
      <c r="E22" s="18" t="str">
        <f>IF(入力!C15="","",入力!C15)</f>
        <v>キムラ</v>
      </c>
      <c r="F22" s="18" t="str">
        <f>IF(入力!E15="","",入力!E15)</f>
        <v>トシマサ</v>
      </c>
      <c r="G22" s="18"/>
      <c r="H22" s="18"/>
      <c r="I22" s="18"/>
      <c r="J22" s="18"/>
      <c r="K22" s="18"/>
      <c r="L22" s="18">
        <f>IF(入力!AT15="","",入力!AT15)</f>
        <v>53</v>
      </c>
      <c r="M22" s="18"/>
      <c r="N22" s="18" t="str">
        <f>IF(入力!C21="","",入力!C21)</f>
        <v>090</v>
      </c>
      <c r="O22" s="18">
        <f>IF(入力!E21="","",入力!E21)</f>
        <v>3420</v>
      </c>
      <c r="P22" s="18" t="str">
        <f>IF(入力!G21="","",入力!G21)</f>
        <v>0830</v>
      </c>
      <c r="Q22" s="18"/>
      <c r="R22" s="18" t="str">
        <f>IF(入力!R15="","",入力!R15)</f>
        <v>274</v>
      </c>
      <c r="S22" s="18" t="str">
        <f>IF(入力!W15="","",入力!W15)</f>
        <v>0067</v>
      </c>
      <c r="T22" s="18" t="str">
        <f>IF(入力!P16="","",入力!P16)</f>
        <v>船橋市大穴南3-7-20</v>
      </c>
      <c r="U22" s="18" t="str">
        <f>IF(入力!AL15="","",入力!AL15)</f>
        <v>090</v>
      </c>
      <c r="V22" s="18" t="str">
        <f>IF(入力!AK16="","",入力!AK16)</f>
        <v>3420</v>
      </c>
      <c r="W22" s="18" t="str">
        <f>IF(入力!AP16="","",入力!AP16)</f>
        <v>0830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251</v>
      </c>
      <c r="C23" s="18" t="str">
        <f>IF(入力!$C$14="","",入力!$C$14)</f>
        <v>亀田</v>
      </c>
      <c r="D23" s="18" t="str">
        <f>IF(入力!$E$14="","",入力!$E$14)</f>
        <v>知恵</v>
      </c>
      <c r="E23" s="18" t="str">
        <f>IF(入力!$C$13="","",入力!$C$13)</f>
        <v>カメダ</v>
      </c>
      <c r="F23" s="18" t="str">
        <f>IF(入力!$E$13="","",入力!$E$13)</f>
        <v>チエ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107</v>
      </c>
      <c r="C24" s="22" t="str">
        <f>VLOOKUP($B$51,$A$53:$F$352,3)</f>
        <v>岡部</v>
      </c>
      <c r="D24" s="22" t="str">
        <f>VLOOKUP($B$51,$A$53:$F$352,4)</f>
        <v>百花</v>
      </c>
      <c r="E24" s="22" t="str">
        <f>VLOOKUP($B$51,$A$53:$F$352,5)</f>
        <v>オカベ</v>
      </c>
      <c r="F24" s="22" t="str">
        <f>VLOOKUP($B$51,$A$53:$F$352,6)</f>
        <v>モモカ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252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253</v>
      </c>
      <c r="B52" s="28" t="s">
        <v>182</v>
      </c>
      <c r="C52" s="4" t="s">
        <v>254</v>
      </c>
      <c r="D52" s="4" t="s">
        <v>255</v>
      </c>
      <c r="E52" s="4" t="s">
        <v>256</v>
      </c>
      <c r="F52" s="4" t="s">
        <v>257</v>
      </c>
      <c r="G52" s="4" t="s">
        <v>231</v>
      </c>
      <c r="H52" s="4" t="s">
        <v>258</v>
      </c>
      <c r="I52" s="4" t="s">
        <v>184</v>
      </c>
      <c r="J52" s="4" t="s">
        <v>259</v>
      </c>
      <c r="K52" s="4" t="s">
        <v>260</v>
      </c>
      <c r="L52" s="4" t="s">
        <v>261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岡部</v>
      </c>
      <c r="D53" s="18" t="str">
        <f>IF(入力!E26="","",入力!E26)</f>
        <v>百花</v>
      </c>
      <c r="E53" s="18" t="str">
        <f>IF(入力!C25="","",入力!C25)</f>
        <v>オカベ</v>
      </c>
      <c r="F53" s="18" t="str">
        <f>IF(入力!E25="","",入力!E25)</f>
        <v>モモカ</v>
      </c>
      <c r="G53" s="18">
        <f>IF(入力!M25="","",入力!M25)</f>
        <v>515131661</v>
      </c>
      <c r="H53" s="18" t="str">
        <f>IF(入力!I25="","",入力!I25)</f>
        <v>大穴北小</v>
      </c>
      <c r="I53" s="18">
        <f>IF(入力!G25="","",入力!G25)</f>
        <v>6</v>
      </c>
      <c r="J53" s="18">
        <f>IF(入力!P25="","",入力!P25)</f>
        <v>148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本田</v>
      </c>
      <c r="D54" s="18" t="str">
        <f>IF(入力!E28="","",入力!E28)</f>
        <v>大気</v>
      </c>
      <c r="E54" s="18" t="str">
        <f>IF(入力!C27="","",入力!C27)</f>
        <v>ホンダ</v>
      </c>
      <c r="F54" s="18" t="str">
        <f>IF(入力!E27="","",入力!E27)</f>
        <v>タイキ</v>
      </c>
      <c r="G54" s="18">
        <f>IF(入力!M27="","",入力!M27)</f>
        <v>518606985</v>
      </c>
      <c r="H54" s="18" t="str">
        <f>IF(入力!I27="","",入力!I27)</f>
        <v>大穴北小</v>
      </c>
      <c r="I54" s="18">
        <f>IF(入力!G27="","",入力!G27)</f>
        <v>6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工藤</v>
      </c>
      <c r="D55" s="18" t="str">
        <f>IF(入力!E30="","",入力!E30)</f>
        <v>輝祐</v>
      </c>
      <c r="E55" s="18" t="str">
        <f>IF(入力!C29="","",入力!C29)</f>
        <v>クドウ</v>
      </c>
      <c r="F55" s="18" t="str">
        <f>IF(入力!E29="","",入力!E29)</f>
        <v>コウスケ</v>
      </c>
      <c r="G55" s="18">
        <f>IF(入力!M29="","",入力!M29)</f>
        <v>518606992</v>
      </c>
      <c r="H55" s="18" t="str">
        <f>IF(入力!I29="","",入力!I29)</f>
        <v>大穴北小</v>
      </c>
      <c r="I55" s="18">
        <f>IF(入力!G29="","",入力!G29)</f>
        <v>6</v>
      </c>
      <c r="J55" s="18">
        <f>IF(入力!P29="","",入力!P29)</f>
        <v>148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野中</v>
      </c>
      <c r="D56" s="18" t="str">
        <f>IF(入力!E32="","",入力!E32)</f>
        <v>翔</v>
      </c>
      <c r="E56" s="18" t="str">
        <f>IF(入力!C31="","",入力!C31)</f>
        <v>ノナカ</v>
      </c>
      <c r="F56" s="18" t="str">
        <f>IF(入力!E31="","",入力!E31)</f>
        <v>ショウ</v>
      </c>
      <c r="G56" s="18">
        <f>IF(入力!M31="","",入力!M31)</f>
        <v>520305371</v>
      </c>
      <c r="H56" s="18" t="str">
        <f>IF(入力!I31="","",入力!I31)</f>
        <v>二和小</v>
      </c>
      <c r="I56" s="18">
        <f>IF(入力!G31="","",入力!G31)</f>
        <v>6</v>
      </c>
      <c r="J56" s="18">
        <f>IF(入力!P31="","",入力!P31)</f>
        <v>145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去渡</v>
      </c>
      <c r="D57" s="18" t="str">
        <f>IF(入力!E34="","",入力!E34)</f>
        <v>柊羽</v>
      </c>
      <c r="E57" s="18" t="str">
        <f>IF(入力!C33="","",入力!C33)</f>
        <v>シワタリ</v>
      </c>
      <c r="F57" s="18" t="str">
        <f>IF(入力!E33="","",入力!E33)</f>
        <v>シュウ</v>
      </c>
      <c r="G57" s="18">
        <f>IF(入力!M33="","",入力!M33)</f>
        <v>520305364</v>
      </c>
      <c r="H57" s="18" t="str">
        <f>IF(入力!I33="","",入力!I33)</f>
        <v>緑が丘小</v>
      </c>
      <c r="I57" s="18">
        <f>IF(入力!G33="","",入力!G33)</f>
        <v>6</v>
      </c>
      <c r="J57" s="18">
        <f>IF(入力!P33="","",入力!P33)</f>
        <v>150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沖</v>
      </c>
      <c r="D58" s="18" t="str">
        <f>IF(入力!E36="","",入力!E36)</f>
        <v>結翔</v>
      </c>
      <c r="E58" s="18" t="str">
        <f>IF(入力!C35="","",入力!C35)</f>
        <v>オキ</v>
      </c>
      <c r="F58" s="18" t="str">
        <f>IF(入力!E35="","",入力!E35)</f>
        <v>ユイト</v>
      </c>
      <c r="G58" s="18">
        <f>IF(入力!M35="","",入力!M35)</f>
        <v>520859829</v>
      </c>
      <c r="H58" s="18" t="str">
        <f>IF(入力!I35="","",入力!I35)</f>
        <v>薬園台南小</v>
      </c>
      <c r="I58" s="18">
        <f>IF(入力!G35="","",入力!G35)</f>
        <v>6</v>
      </c>
      <c r="J58" s="18">
        <f>IF(入力!P35="","",入力!P35)</f>
        <v>145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青木</v>
      </c>
      <c r="D59" s="18" t="str">
        <f>IF(入力!E38="","",入力!E38)</f>
        <v>翔太朗</v>
      </c>
      <c r="E59" s="18" t="str">
        <f>IF(入力!C37="","",入力!C37)</f>
        <v>アオキ</v>
      </c>
      <c r="F59" s="18" t="str">
        <f>IF(入力!E37="","",入力!E37)</f>
        <v>ショウタロウ</v>
      </c>
      <c r="G59" s="18">
        <f>IF(入力!M37="","",入力!M37)</f>
        <v>520859843</v>
      </c>
      <c r="H59" s="18" t="str">
        <f>IF(入力!I37="","",入力!I37)</f>
        <v>二和小</v>
      </c>
      <c r="I59" s="18">
        <f>IF(入力!G37="","",入力!G37)</f>
        <v>6</v>
      </c>
      <c r="J59" s="18">
        <f>IF(入力!P37="","",入力!P37)</f>
        <v>158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手塚</v>
      </c>
      <c r="D60" s="18" t="str">
        <f>IF(入力!E40="","",入力!E40)</f>
        <v>千陽</v>
      </c>
      <c r="E60" s="18" t="str">
        <f>IF(入力!C39="","",入力!C39)</f>
        <v>テヅカ</v>
      </c>
      <c r="F60" s="18" t="str">
        <f>IF(入力!E39="","",入力!E39)</f>
        <v>チアキ</v>
      </c>
      <c r="G60" s="18">
        <f>IF(入力!M39="","",入力!M39)</f>
        <v>520859836</v>
      </c>
      <c r="H60" s="18" t="str">
        <f>IF(入力!I39="","",入力!I39)</f>
        <v>八木が谷北小</v>
      </c>
      <c r="I60" s="18">
        <f>IF(入力!G39="","",入力!G39)</f>
        <v>6</v>
      </c>
      <c r="J60" s="18">
        <f>IF(入力!P39="","",入力!P39)</f>
        <v>145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嶋田</v>
      </c>
      <c r="D61" s="18" t="str">
        <f>IF(入力!E42="","",入力!E42)</f>
        <v>賢太郎</v>
      </c>
      <c r="E61" s="18" t="str">
        <f>IF(入力!C41="","",入力!C41)</f>
        <v>シマダ</v>
      </c>
      <c r="F61" s="18" t="str">
        <f>IF(入力!E41="","",入力!E41)</f>
        <v>ケンタロウ</v>
      </c>
      <c r="G61" s="18">
        <f>IF(入力!M41="","",入力!M41)</f>
        <v>520859850</v>
      </c>
      <c r="H61" s="18" t="str">
        <f>IF(入力!I41="","",入力!I41)</f>
        <v>大穴北小</v>
      </c>
      <c r="I61" s="18">
        <f>IF(入力!G41="","",入力!G41)</f>
        <v>6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山本</v>
      </c>
      <c r="D62" s="18" t="str">
        <f>IF(入力!E44="","",入力!E44)</f>
        <v>若夏</v>
      </c>
      <c r="E62" s="18" t="str">
        <f>IF(入力!C43="","",入力!C43)</f>
        <v>ヤマモト</v>
      </c>
      <c r="F62" s="18" t="str">
        <f>IF(入力!E43="","",入力!E43)</f>
        <v>ワカナ</v>
      </c>
      <c r="G62" s="18">
        <f>IF(入力!M43="","",入力!M43)</f>
        <v>520305333</v>
      </c>
      <c r="H62" s="18" t="str">
        <f>IF(入力!I43="","",入力!I43)</f>
        <v>三咲小</v>
      </c>
      <c r="I62" s="18">
        <f>IF(入力!G43="","",入力!G43)</f>
        <v>4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青木</v>
      </c>
      <c r="D63" s="18" t="str">
        <f>IF(入力!E46="","",入力!E46)</f>
        <v>陽香</v>
      </c>
      <c r="E63" s="18" t="str">
        <f>IF(入力!C45="","",入力!C45)</f>
        <v>アオキ</v>
      </c>
      <c r="F63" s="18" t="str">
        <f>IF(入力!E45="","",入力!E45)</f>
        <v>ハルカ</v>
      </c>
      <c r="G63" s="18">
        <f>IF(入力!M45="","",入力!M45)</f>
        <v>520859720</v>
      </c>
      <c r="H63" s="18" t="str">
        <f>IF(入力!I45="","",入力!I45)</f>
        <v>三咲小</v>
      </c>
      <c r="I63" s="18">
        <f>IF(入力!G45="","",入力!G45)</f>
        <v>4</v>
      </c>
      <c r="J63" s="18">
        <f>IF(入力!P45="","",入力!P45)</f>
        <v>130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瀧村</v>
      </c>
      <c r="D64" s="18" t="str">
        <f>IF(入力!E48="","",入力!E48)</f>
        <v>仁香</v>
      </c>
      <c r="E64" s="18" t="str">
        <f>IF(入力!C47="","",入力!C47)</f>
        <v>タキムラ</v>
      </c>
      <c r="F64" s="18" t="str">
        <f>IF(入力!E47="","",入力!E47)</f>
        <v>ニカ</v>
      </c>
      <c r="G64" s="18">
        <f>IF(入力!M47="","",入力!M47)</f>
        <v>520859713</v>
      </c>
      <c r="H64" s="18" t="str">
        <f>IF(入力!I47="","",入力!I47)</f>
        <v>三咲小</v>
      </c>
      <c r="I64" s="18">
        <f>IF(入力!G47="","",入力!G47)</f>
        <v>4</v>
      </c>
      <c r="J64" s="18">
        <f>IF(入力!P47="","",入力!P47)</f>
        <v>130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2021-05-16T04:50:37Z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