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崇\Desktop\"/>
    </mc:Choice>
  </mc:AlternateContent>
  <workbookProtection lockStructure="1"/>
  <bookViews>
    <workbookView xWindow="0" yWindow="0" windowWidth="20490" windowHeight="907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<sst xmlns="http://schemas.openxmlformats.org/spreadsheetml/2006/main" count="418" uniqueCount="282">
  <si>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</si>
  <si>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</si>
  <si>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</si>
  <si>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</si>
  <si>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</si>
  <si>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</si>
  <si>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</si>
  <si>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</si>
  <si>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</si>
  <si>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</si>
  <si>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</si>
  <si>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</si>
  <si>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</si>
  <si>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</si>
  <si>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</si>
  <si>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</si>
  <si>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</si>
  <si>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</si>
  <si>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</si>
  <si>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</si>
  <si>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</si>
  <si>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</si>
  <si>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</si>
  <si>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</si>
  <si>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</si>
  <si>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</si>
  <si>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</si>
  <si>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</si>
  <si>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</si>
  <si>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</si>
  <si>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</si>
  <si>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</si>
  <si>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</si>
  <si>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</si>
  <si>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</si>
  <si>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</si>
  <si>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</si>
  <si>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</si>
  <si>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</si>
  <si>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</si>
  <si>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</si>
  <si>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</si>
  <si>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</si>
  <si>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</si>
  <si>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</si>
  <si>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</si>
  <si>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</si>
  <si>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</si>
  <si>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</si>
  <si>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</si>
  <si>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</si>
  <si>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</si>
  <si>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</si>
  <si>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</si>
  <si>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</si>
  <si>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</si>
  <si>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</si>
  <si>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</si>
  <si>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</si>
  <si>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</si>
  <si>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</si>
  <si>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</si>
  <si>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</si>
  <si>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</si>
  <si>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</si>
  <si>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</si>
  <si>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</si>
  <si>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</si>
  <si>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</si>
  <si>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</si>
  <si>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</si>
  <si>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</si>
  <si>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</si>
  <si>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</si>
  <si>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</si>
  <si>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</si>
  <si>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</si>
  <si>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</si>
  <si>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</si>
  <si>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</si>
  <si>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</si>
  <si>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</si>
  <si>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</si>
  <si>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</si>
  <si>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</si>
  <si>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</si>
  <si>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</si>
  <si>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</si>
  <si>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</si>
  <si>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</si>
  <si>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</si>
  <si>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</si>
  <si>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</si>
  <si>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</si>
  <si>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</si>
  <si>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</si>
  <si>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</si>
  <si>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</si>
  <si>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</si>
  <si>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</si>
  <si>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</si>
  <si>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</si>
  <si>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</si>
  <si>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</si>
  <si>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</si>
  <si>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</si>
  <si>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</si>
  <si>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</si>
  <si>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</si>
  <si>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</si>
  <si>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</si>
  <si>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</si>
  <si>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</si>
  <si>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</si>
  <si>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</si>
  <si>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</si>
  <si>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</si>
  <si>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</si>
  <si>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</si>
  <si>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</si>
  <si>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</si>
  <si>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</si>
  <si>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</si>
  <si>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</si>
  <si>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</si>
  <si>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</si>
  <si>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</si>
  <si>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</si>
  <si>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</si>
  <si>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</si>
  <si>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</si>
  <si>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</si>
  <si>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</si>
  <si>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</si>
  <si>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</si>
  <si>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</si>
  <si>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</si>
  <si>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</si>
  <si>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</si>
  <si>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</si>
  <si>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</si>
  <si>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</si>
  <si>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</si>
  <si>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</si>
  <si>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</si>
  <si>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</si>
  <si>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</si>
  <si>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</si>
  <si>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</si>
  <si>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</si>
  <si>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</si>
  <si>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</si>
  <si>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</si>
  <si>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</si>
  <si>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</si>
  <si>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</si>
  <si>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</si>
  <si>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</si>
  <si>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</si>
  <si>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</si>
  <si>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</si>
  <si>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</si>
  <si>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</si>
  <si>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</si>
  <si>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</si>
  <si>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</si>
  <si>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</si>
  <si>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</si>
  <si>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</si>
  <si>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</si>
  <si>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</si>
  <si>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</si>
  <si>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</si>
  <si>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</si>
  <si>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</si>
  <si>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</si>
  <si>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</si>
  <si>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</si>
  <si>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</si>
  <si>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</si>
  <si>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</si>
  <si>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</si>
  <si>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</si>
  <si>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</si>
  <si>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</si>
  <si>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</si>
  <si>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</si>
  <si>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</si>
  <si>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</si>
  <si>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</si>
  <si>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</si>
  <si>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</si>
  <si>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</si>
  <si>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</si>
  <si>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</si>
  <si>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</si>
  <si>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</si>
  <si>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</si>
  <si>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</si>
  <si>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</si>
  <si>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2">
      <t>マクハリ</t>
    </rPh>
    <rPh sb="2" eb="4">
      <t>カイヒン</t>
    </rPh>
    <phoneticPr fontId="2"/>
  </si>
  <si>
    <t>千葉市</t>
    <rPh sb="0" eb="3">
      <t>チバシ</t>
    </rPh>
    <phoneticPr fontId="2"/>
  </si>
  <si>
    <t>松田</t>
    <rPh sb="0" eb="2">
      <t>マツダ</t>
    </rPh>
    <phoneticPr fontId="2"/>
  </si>
  <si>
    <t>崇</t>
    <rPh sb="0" eb="1">
      <t>タカシ</t>
    </rPh>
    <phoneticPr fontId="2"/>
  </si>
  <si>
    <t>マツダ</t>
    <phoneticPr fontId="2"/>
  </si>
  <si>
    <t>タカシ</t>
    <phoneticPr fontId="2"/>
  </si>
  <si>
    <t>小坂</t>
    <rPh sb="0" eb="2">
      <t>コサカ</t>
    </rPh>
    <phoneticPr fontId="2"/>
  </si>
  <si>
    <t>コサカ</t>
    <phoneticPr fontId="2"/>
  </si>
  <si>
    <t>マコト</t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</si>
  <si>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</si>
  <si>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</si>
  <si>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タカハシ</t>
    <phoneticPr fontId="2"/>
  </si>
  <si>
    <t>ナオミ</t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</si>
  <si>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</si>
  <si>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</si>
  <si>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0025</t>
    <phoneticPr fontId="2"/>
  </si>
  <si>
    <t>261</t>
    <phoneticPr fontId="2"/>
  </si>
  <si>
    <t>262</t>
    <phoneticPr fontId="2"/>
  </si>
  <si>
    <t>千葉市花見川区幕張本郷2-13-17-307</t>
    <rPh sb="0" eb="3">
      <t>チバシ</t>
    </rPh>
    <rPh sb="3" eb="7">
      <t>ハナミガワク</t>
    </rPh>
    <rPh sb="7" eb="11">
      <t>マクハリホンゴウ</t>
    </rPh>
    <phoneticPr fontId="2"/>
  </si>
  <si>
    <t>090</t>
    <phoneticPr fontId="2"/>
  </si>
  <si>
    <t>4837</t>
    <phoneticPr fontId="2"/>
  </si>
  <si>
    <t>6273</t>
    <phoneticPr fontId="2"/>
  </si>
  <si>
    <t>真</t>
    <rPh sb="0" eb="1">
      <t>マコト</t>
    </rPh>
    <phoneticPr fontId="2"/>
  </si>
  <si>
    <t>木虎</t>
    <rPh sb="0" eb="2">
      <t>キトラ</t>
    </rPh>
    <phoneticPr fontId="2"/>
  </si>
  <si>
    <t>優</t>
    <rPh sb="0" eb="1">
      <t>ユウ</t>
    </rPh>
    <phoneticPr fontId="2"/>
  </si>
  <si>
    <t>キトラ</t>
    <phoneticPr fontId="2"/>
  </si>
  <si>
    <t>ユウ</t>
    <phoneticPr fontId="2"/>
  </si>
  <si>
    <t>中嶋</t>
    <rPh sb="0" eb="2">
      <t>ナカジマ</t>
    </rPh>
    <phoneticPr fontId="2"/>
  </si>
  <si>
    <t>琉倭</t>
    <rPh sb="0" eb="1">
      <t>ル</t>
    </rPh>
    <rPh sb="1" eb="2">
      <t>ワ</t>
    </rPh>
    <phoneticPr fontId="2"/>
  </si>
  <si>
    <t>ナカジマ</t>
    <phoneticPr fontId="2"/>
  </si>
  <si>
    <t>ルイ</t>
    <phoneticPr fontId="2"/>
  </si>
  <si>
    <t>井口</t>
    <rPh sb="0" eb="2">
      <t>イグチ</t>
    </rPh>
    <phoneticPr fontId="2"/>
  </si>
  <si>
    <t>領</t>
    <rPh sb="0" eb="1">
      <t>リョウ</t>
    </rPh>
    <phoneticPr fontId="2"/>
  </si>
  <si>
    <t>リョウ</t>
    <phoneticPr fontId="2"/>
  </si>
  <si>
    <t>樋口</t>
    <rPh sb="0" eb="2">
      <t>ヒグチ</t>
    </rPh>
    <phoneticPr fontId="2"/>
  </si>
  <si>
    <t>碧海</t>
    <rPh sb="0" eb="2">
      <t>ヘキカイ</t>
    </rPh>
    <phoneticPr fontId="2"/>
  </si>
  <si>
    <t>ミウ</t>
    <phoneticPr fontId="2"/>
  </si>
  <si>
    <t>ヒグチ</t>
    <phoneticPr fontId="2"/>
  </si>
  <si>
    <t>谷</t>
    <rPh sb="0" eb="1">
      <t>タニ</t>
    </rPh>
    <phoneticPr fontId="2"/>
  </si>
  <si>
    <t>タニ</t>
    <phoneticPr fontId="2"/>
  </si>
  <si>
    <t>祐希人</t>
    <rPh sb="0" eb="1">
      <t>ユウ</t>
    </rPh>
    <rPh sb="1" eb="2">
      <t>キ</t>
    </rPh>
    <rPh sb="2" eb="3">
      <t>ニン</t>
    </rPh>
    <phoneticPr fontId="2"/>
  </si>
  <si>
    <t>ユキト</t>
    <phoneticPr fontId="2"/>
  </si>
  <si>
    <t>大輝</t>
    <rPh sb="0" eb="1">
      <t>オオ</t>
    </rPh>
    <rPh sb="1" eb="2">
      <t>カガヤ</t>
    </rPh>
    <phoneticPr fontId="2"/>
  </si>
  <si>
    <t>マツダ</t>
    <phoneticPr fontId="2"/>
  </si>
  <si>
    <t>タイキ</t>
    <phoneticPr fontId="2"/>
  </si>
  <si>
    <t>颯太</t>
    <rPh sb="0" eb="2">
      <t>ソウタ</t>
    </rPh>
    <phoneticPr fontId="2"/>
  </si>
  <si>
    <t>ソウタ</t>
    <phoneticPr fontId="2"/>
  </si>
  <si>
    <t>風間</t>
    <rPh sb="0" eb="2">
      <t>カザマ</t>
    </rPh>
    <phoneticPr fontId="2"/>
  </si>
  <si>
    <t>瑠衣</t>
    <rPh sb="0" eb="2">
      <t>ルイ</t>
    </rPh>
    <phoneticPr fontId="2"/>
  </si>
  <si>
    <t>カザマ</t>
    <phoneticPr fontId="2"/>
  </si>
  <si>
    <t>木村</t>
    <rPh sb="0" eb="2">
      <t>キムラ</t>
    </rPh>
    <phoneticPr fontId="2"/>
  </si>
  <si>
    <t>キムラ</t>
    <phoneticPr fontId="2"/>
  </si>
  <si>
    <t>優李</t>
    <rPh sb="0" eb="1">
      <t>ヤサ</t>
    </rPh>
    <phoneticPr fontId="2"/>
  </si>
  <si>
    <t>ユリ</t>
    <phoneticPr fontId="2"/>
  </si>
  <si>
    <t>7176</t>
    <phoneticPr fontId="2"/>
  </si>
  <si>
    <t>6787</t>
    <phoneticPr fontId="2"/>
  </si>
  <si>
    <t>⑤</t>
    <phoneticPr fontId="2"/>
  </si>
  <si>
    <t>美浜打瀬小学校</t>
    <rPh sb="0" eb="2">
      <t>ミハマ</t>
    </rPh>
    <rPh sb="2" eb="4">
      <t>ウタセ</t>
    </rPh>
    <rPh sb="4" eb="7">
      <t>ショウガッコウ</t>
    </rPh>
    <phoneticPr fontId="2"/>
  </si>
  <si>
    <t>幕張西小学校</t>
    <rPh sb="0" eb="2">
      <t>マクハリ</t>
    </rPh>
    <rPh sb="2" eb="3">
      <t>ニシ</t>
    </rPh>
    <rPh sb="3" eb="6">
      <t>ショウガッコウ</t>
    </rPh>
    <phoneticPr fontId="2"/>
  </si>
  <si>
    <t>幕張小学校</t>
    <rPh sb="0" eb="2">
      <t>マクハリ</t>
    </rPh>
    <rPh sb="2" eb="5">
      <t>ショウガッコウ</t>
    </rPh>
    <phoneticPr fontId="2"/>
  </si>
  <si>
    <t>西の谷小学校</t>
    <rPh sb="0" eb="1">
      <t>ニシ</t>
    </rPh>
    <rPh sb="2" eb="3">
      <t>タニ</t>
    </rPh>
    <rPh sb="3" eb="6">
      <t>ショウガッコウ</t>
    </rPh>
    <phoneticPr fontId="2"/>
  </si>
  <si>
    <t>133</t>
    <phoneticPr fontId="2"/>
  </si>
  <si>
    <t>0053</t>
    <phoneticPr fontId="2"/>
  </si>
  <si>
    <t>江戸川区北篠崎2-9-2</t>
    <rPh sb="0" eb="4">
      <t>エドガワク</t>
    </rPh>
    <rPh sb="4" eb="5">
      <t>キタ</t>
    </rPh>
    <rPh sb="5" eb="7">
      <t>シノサキ</t>
    </rPh>
    <phoneticPr fontId="2"/>
  </si>
  <si>
    <t>タカシ</t>
    <phoneticPr fontId="2"/>
  </si>
  <si>
    <t>262</t>
    <phoneticPr fontId="2"/>
  </si>
  <si>
    <t>マツダ</t>
    <phoneticPr fontId="2"/>
  </si>
  <si>
    <t>4837</t>
    <phoneticPr fontId="2"/>
  </si>
  <si>
    <t>6273</t>
    <phoneticPr fontId="2"/>
  </si>
  <si>
    <t>0033</t>
    <phoneticPr fontId="2"/>
  </si>
  <si>
    <t>0033</t>
    <phoneticPr fontId="2"/>
  </si>
  <si>
    <t>千葉市美浜区浜田1-4-522</t>
    <rPh sb="0" eb="2">
      <t>チバ</t>
    </rPh>
    <phoneticPr fontId="2"/>
  </si>
  <si>
    <t>090</t>
    <phoneticPr fontId="2"/>
  </si>
  <si>
    <t>0364188</t>
    <phoneticPr fontId="2"/>
  </si>
  <si>
    <t>0200759</t>
    <phoneticPr fontId="2"/>
  </si>
  <si>
    <t>2240</t>
    <phoneticPr fontId="2"/>
  </si>
  <si>
    <t>0879</t>
    <phoneticPr fontId="2"/>
  </si>
  <si>
    <t>マクハリカイヒンジュニアバレーボールクラブ</t>
    <phoneticPr fontId="2"/>
  </si>
  <si>
    <t>松田　崇</t>
    <rPh sb="0" eb="2">
      <t>マツダ</t>
    </rPh>
    <rPh sb="3" eb="4">
      <t>タカシ</t>
    </rPh>
    <phoneticPr fontId="2"/>
  </si>
  <si>
    <t>434718954 / 435120954</t>
    <phoneticPr fontId="2"/>
  </si>
  <si>
    <t>明るく・楽しく・元気よく！！</t>
    <rPh sb="0" eb="1">
      <t>アカ</t>
    </rPh>
    <rPh sb="4" eb="5">
      <t>タノ</t>
    </rPh>
    <rPh sb="8" eb="10">
      <t>ゲンキ</t>
    </rPh>
    <phoneticPr fontId="2"/>
  </si>
  <si>
    <t>イノクチ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</si>
</sst>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ＪＳＰ明朝"/>
      <family val="1"/>
      <charset val="128"/>
    </font>
    <font>
      <sz val="8"/>
      <color indexed="8"/>
      <name val="Century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28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61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1</xdr:row>
      <xdr:rowOff>104775</xdr:rowOff>
    </xdr:from>
    <xdr:to>
      <xdr:col>12</xdr:col>
      <xdr:colOff>276225</xdr:colOff>
      <xdr:row>21</xdr:row>
      <xdr:rowOff>133350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4219575" y="2762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95" zoomScaleNormal="100" zoomScaleSheetLayoutView="95" workbookViewId="0">
      <selection activeCell="AU32" sqref="AU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14" t="s">
        <v>189</v>
      </c>
      <c r="B2" s="215"/>
      <c r="C2" s="216" t="s">
        <v>277</v>
      </c>
      <c r="D2" s="217"/>
      <c r="E2" s="217"/>
      <c r="F2" s="217"/>
      <c r="G2" s="217"/>
      <c r="H2" s="217"/>
      <c r="I2" s="218"/>
      <c r="J2" s="88" t="s">
        <v>187</v>
      </c>
      <c r="K2" s="89"/>
      <c r="L2" s="89"/>
      <c r="M2" s="89"/>
      <c r="N2" s="89"/>
      <c r="O2" s="90"/>
      <c r="P2" s="88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9" t="s">
        <v>190</v>
      </c>
      <c r="B3" s="220"/>
      <c r="C3" s="221" t="s">
        <v>200</v>
      </c>
      <c r="D3" s="222"/>
      <c r="E3" s="222"/>
      <c r="F3" s="222"/>
      <c r="G3" s="222"/>
      <c r="H3" s="222"/>
      <c r="I3" s="223"/>
      <c r="J3" s="85" t="s">
        <v>161</v>
      </c>
      <c r="K3" s="86"/>
      <c r="L3" s="86"/>
      <c r="M3" s="86"/>
      <c r="N3" s="86"/>
      <c r="O3" s="87"/>
      <c r="P3" s="211" t="s">
        <v>201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4" t="s">
        <v>186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6" t="s">
        <v>191</v>
      </c>
      <c r="B4" s="107"/>
      <c r="C4" s="96" t="s">
        <v>279</v>
      </c>
      <c r="D4" s="97"/>
      <c r="E4" s="97"/>
      <c r="F4" s="97"/>
      <c r="G4" s="97"/>
      <c r="H4" s="97"/>
      <c r="I4" s="98"/>
      <c r="J4" s="115" t="s">
        <v>185</v>
      </c>
      <c r="K4" s="116"/>
      <c r="L4" s="116"/>
      <c r="M4" s="116"/>
      <c r="N4" s="116"/>
      <c r="O4" s="117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8" t="s">
        <v>184</v>
      </c>
      <c r="B5" s="109"/>
      <c r="C5" s="99">
        <v>435506702</v>
      </c>
      <c r="D5" s="100"/>
      <c r="E5" s="100"/>
      <c r="F5" s="100"/>
      <c r="G5" s="100"/>
      <c r="H5" s="100"/>
      <c r="I5" s="101"/>
      <c r="J5" s="151">
        <v>33004</v>
      </c>
      <c r="K5" s="151"/>
      <c r="L5" s="151"/>
      <c r="M5" s="151"/>
      <c r="N5" s="151"/>
      <c r="O5" s="151"/>
      <c r="P5" s="201" t="s">
        <v>213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214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102" t="s">
        <v>148</v>
      </c>
      <c r="B6" s="103"/>
      <c r="C6" s="233" t="s">
        <v>175</v>
      </c>
      <c r="D6" s="234"/>
      <c r="E6" s="206" t="s">
        <v>176</v>
      </c>
      <c r="F6" s="207"/>
      <c r="G6" s="93" t="s">
        <v>149</v>
      </c>
      <c r="H6" s="93"/>
      <c r="I6" s="93"/>
      <c r="J6" s="93" t="s">
        <v>14</v>
      </c>
      <c r="K6" s="93"/>
      <c r="L6" s="93"/>
      <c r="M6" s="93" t="s">
        <v>15</v>
      </c>
      <c r="N6" s="93"/>
      <c r="O6" s="93"/>
      <c r="P6" s="200" t="s">
        <v>163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164</v>
      </c>
      <c r="AL6" s="210"/>
      <c r="AM6" s="210"/>
      <c r="AN6" s="210"/>
      <c r="AO6" s="210"/>
      <c r="AP6" s="210"/>
      <c r="AQ6" s="210"/>
      <c r="AR6" s="210"/>
      <c r="AS6" s="210"/>
      <c r="AT6" s="57" t="s">
        <v>192</v>
      </c>
    </row>
    <row r="7" spans="1:51" ht="13.5" customHeight="1">
      <c r="A7" s="102"/>
      <c r="B7" s="103"/>
      <c r="C7" s="142" t="s">
        <v>204</v>
      </c>
      <c r="D7" s="113"/>
      <c r="E7" s="143" t="s">
        <v>205</v>
      </c>
      <c r="F7" s="114"/>
      <c r="G7" s="94">
        <v>514751852</v>
      </c>
      <c r="H7" s="94"/>
      <c r="I7" s="94"/>
      <c r="J7" s="94"/>
      <c r="K7" s="94"/>
      <c r="L7" s="94"/>
      <c r="M7" s="94"/>
      <c r="N7" s="94"/>
      <c r="O7" s="94"/>
      <c r="P7" s="91" t="s">
        <v>72</v>
      </c>
      <c r="Q7" s="92"/>
      <c r="R7" s="111" t="s">
        <v>217</v>
      </c>
      <c r="S7" s="111"/>
      <c r="T7" s="111"/>
      <c r="U7" s="111"/>
      <c r="V7" s="50" t="s">
        <v>73</v>
      </c>
      <c r="W7" s="110" t="s">
        <v>269</v>
      </c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58" t="s">
        <v>74</v>
      </c>
      <c r="AL7" s="152" t="s">
        <v>219</v>
      </c>
      <c r="AM7" s="152"/>
      <c r="AN7" s="152"/>
      <c r="AO7" s="152"/>
      <c r="AP7" s="152"/>
      <c r="AQ7" s="152"/>
      <c r="AR7" s="152"/>
      <c r="AS7" s="59" t="s">
        <v>75</v>
      </c>
      <c r="AT7" s="260">
        <v>41</v>
      </c>
    </row>
    <row r="8" spans="1:51" ht="18" customHeight="1">
      <c r="A8" s="102"/>
      <c r="B8" s="103"/>
      <c r="C8" s="144" t="s">
        <v>202</v>
      </c>
      <c r="D8" s="140"/>
      <c r="E8" s="145" t="s">
        <v>203</v>
      </c>
      <c r="F8" s="141"/>
      <c r="G8" s="94"/>
      <c r="H8" s="94"/>
      <c r="I8" s="94"/>
      <c r="J8" s="94"/>
      <c r="K8" s="94"/>
      <c r="L8" s="94"/>
      <c r="M8" s="94"/>
      <c r="N8" s="94"/>
      <c r="O8" s="94"/>
      <c r="P8" s="153" t="s">
        <v>218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5" t="s">
        <v>220</v>
      </c>
      <c r="AL8" s="156"/>
      <c r="AM8" s="156"/>
      <c r="AN8" s="156"/>
      <c r="AO8" s="60" t="s">
        <v>76</v>
      </c>
      <c r="AP8" s="156" t="s">
        <v>221</v>
      </c>
      <c r="AQ8" s="156"/>
      <c r="AR8" s="156"/>
      <c r="AS8" s="157"/>
      <c r="AT8" s="260"/>
    </row>
    <row r="9" spans="1:51" ht="14.45" customHeight="1">
      <c r="A9" s="102" t="s">
        <v>150</v>
      </c>
      <c r="B9" s="103"/>
      <c r="C9" s="142" t="s">
        <v>207</v>
      </c>
      <c r="D9" s="113"/>
      <c r="E9" s="143" t="s">
        <v>208</v>
      </c>
      <c r="F9" s="114"/>
      <c r="G9" s="94">
        <v>512577936</v>
      </c>
      <c r="H9" s="94"/>
      <c r="I9" s="94"/>
      <c r="J9" s="94"/>
      <c r="K9" s="94"/>
      <c r="L9" s="94"/>
      <c r="M9" s="95" t="s">
        <v>273</v>
      </c>
      <c r="N9" s="95"/>
      <c r="O9" s="95"/>
      <c r="P9" s="91" t="s">
        <v>72</v>
      </c>
      <c r="Q9" s="92"/>
      <c r="R9" s="111" t="s">
        <v>261</v>
      </c>
      <c r="S9" s="111"/>
      <c r="T9" s="111"/>
      <c r="U9" s="111"/>
      <c r="V9" s="50" t="s">
        <v>73</v>
      </c>
      <c r="W9" s="110" t="s">
        <v>262</v>
      </c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2"/>
      <c r="AK9" s="58" t="s">
        <v>193</v>
      </c>
      <c r="AL9" s="152" t="s">
        <v>272</v>
      </c>
      <c r="AM9" s="152"/>
      <c r="AN9" s="152"/>
      <c r="AO9" s="152"/>
      <c r="AP9" s="152"/>
      <c r="AQ9" s="152"/>
      <c r="AR9" s="152"/>
      <c r="AS9" s="59" t="s">
        <v>194</v>
      </c>
      <c r="AT9" s="261">
        <v>63</v>
      </c>
    </row>
    <row r="10" spans="1:51" ht="18" customHeight="1">
      <c r="A10" s="102"/>
      <c r="B10" s="103"/>
      <c r="C10" s="144" t="s">
        <v>206</v>
      </c>
      <c r="D10" s="140"/>
      <c r="E10" s="145" t="s">
        <v>222</v>
      </c>
      <c r="F10" s="141"/>
      <c r="G10" s="94"/>
      <c r="H10" s="94"/>
      <c r="I10" s="94"/>
      <c r="J10" s="94"/>
      <c r="K10" s="94"/>
      <c r="L10" s="94"/>
      <c r="M10" s="95"/>
      <c r="N10" s="95"/>
      <c r="O10" s="95"/>
      <c r="P10" s="153" t="s">
        <v>263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208"/>
      <c r="AK10" s="155" t="s">
        <v>275</v>
      </c>
      <c r="AL10" s="156"/>
      <c r="AM10" s="156"/>
      <c r="AN10" s="156"/>
      <c r="AO10" s="60" t="s">
        <v>195</v>
      </c>
      <c r="AP10" s="156" t="s">
        <v>276</v>
      </c>
      <c r="AQ10" s="156"/>
      <c r="AR10" s="156"/>
      <c r="AS10" s="157"/>
      <c r="AT10" s="261"/>
    </row>
    <row r="11" spans="1:51" ht="14.45" customHeight="1">
      <c r="A11" s="102" t="s">
        <v>151</v>
      </c>
      <c r="B11" s="103"/>
      <c r="C11" s="142" t="s">
        <v>211</v>
      </c>
      <c r="D11" s="113"/>
      <c r="E11" s="143" t="s">
        <v>212</v>
      </c>
      <c r="F11" s="114"/>
      <c r="G11" s="94">
        <v>508325975</v>
      </c>
      <c r="H11" s="94"/>
      <c r="I11" s="94"/>
      <c r="J11" s="94"/>
      <c r="K11" s="94"/>
      <c r="L11" s="94"/>
      <c r="M11" s="95" t="s">
        <v>274</v>
      </c>
      <c r="N11" s="95"/>
      <c r="O11" s="95"/>
      <c r="P11" s="91" t="s">
        <v>72</v>
      </c>
      <c r="Q11" s="92"/>
      <c r="R11" s="111" t="s">
        <v>216</v>
      </c>
      <c r="S11" s="111"/>
      <c r="T11" s="111"/>
      <c r="U11" s="111"/>
      <c r="V11" s="50" t="s">
        <v>73</v>
      </c>
      <c r="W11" s="110" t="s">
        <v>215</v>
      </c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2"/>
      <c r="AK11" s="58" t="s">
        <v>193</v>
      </c>
      <c r="AL11" s="152" t="s">
        <v>219</v>
      </c>
      <c r="AM11" s="152"/>
      <c r="AN11" s="152"/>
      <c r="AO11" s="152"/>
      <c r="AP11" s="152"/>
      <c r="AQ11" s="152"/>
      <c r="AR11" s="152"/>
      <c r="AS11" s="59" t="s">
        <v>194</v>
      </c>
      <c r="AT11" s="261">
        <v>54</v>
      </c>
    </row>
    <row r="12" spans="1:51" ht="18" customHeight="1">
      <c r="A12" s="102"/>
      <c r="B12" s="103"/>
      <c r="C12" s="144" t="s">
        <v>209</v>
      </c>
      <c r="D12" s="140"/>
      <c r="E12" s="145" t="s">
        <v>210</v>
      </c>
      <c r="F12" s="141"/>
      <c r="G12" s="94"/>
      <c r="H12" s="94"/>
      <c r="I12" s="94"/>
      <c r="J12" s="94"/>
      <c r="K12" s="94"/>
      <c r="L12" s="94"/>
      <c r="M12" s="95"/>
      <c r="N12" s="95"/>
      <c r="O12" s="95"/>
      <c r="P12" s="153" t="s">
        <v>271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208"/>
      <c r="AK12" s="155" t="s">
        <v>254</v>
      </c>
      <c r="AL12" s="156"/>
      <c r="AM12" s="156"/>
      <c r="AN12" s="156"/>
      <c r="AO12" s="60" t="s">
        <v>195</v>
      </c>
      <c r="AP12" s="156" t="s">
        <v>255</v>
      </c>
      <c r="AQ12" s="156"/>
      <c r="AR12" s="156"/>
      <c r="AS12" s="157"/>
      <c r="AT12" s="261"/>
    </row>
    <row r="13" spans="1:51" ht="15" customHeight="1">
      <c r="A13" s="102" t="s">
        <v>152</v>
      </c>
      <c r="B13" s="103"/>
      <c r="C13" s="137"/>
      <c r="D13" s="113"/>
      <c r="E13" s="113"/>
      <c r="F13" s="114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2"/>
    </row>
    <row r="14" spans="1:51" ht="18" customHeight="1">
      <c r="A14" s="102"/>
      <c r="B14" s="103"/>
      <c r="C14" s="139"/>
      <c r="D14" s="140"/>
      <c r="E14" s="140"/>
      <c r="F14" s="141"/>
      <c r="G14" s="138"/>
      <c r="H14" s="138"/>
      <c r="I14" s="138"/>
      <c r="J14" s="138"/>
      <c r="K14" s="138"/>
      <c r="L14" s="138"/>
      <c r="M14" s="138"/>
      <c r="N14" s="138"/>
      <c r="O14" s="138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2"/>
    </row>
    <row r="15" spans="1:51" ht="15" customHeight="1">
      <c r="A15" s="150" t="s">
        <v>166</v>
      </c>
      <c r="B15" s="103"/>
      <c r="C15" s="142" t="s">
        <v>266</v>
      </c>
      <c r="D15" s="113"/>
      <c r="E15" s="143" t="s">
        <v>264</v>
      </c>
      <c r="F15" s="114"/>
      <c r="G15" s="138"/>
      <c r="H15" s="138"/>
      <c r="I15" s="138"/>
      <c r="J15" s="138"/>
      <c r="K15" s="138"/>
      <c r="L15" s="138"/>
      <c r="M15" s="138"/>
      <c r="N15" s="138"/>
      <c r="O15" s="138"/>
      <c r="P15" s="91" t="s">
        <v>72</v>
      </c>
      <c r="Q15" s="92"/>
      <c r="R15" s="111" t="s">
        <v>265</v>
      </c>
      <c r="S15" s="111"/>
      <c r="T15" s="111"/>
      <c r="U15" s="111"/>
      <c r="V15" s="49" t="s">
        <v>73</v>
      </c>
      <c r="W15" s="110" t="s">
        <v>270</v>
      </c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2"/>
      <c r="AK15" s="58" t="s">
        <v>193</v>
      </c>
      <c r="AL15" s="152" t="s">
        <v>219</v>
      </c>
      <c r="AM15" s="152"/>
      <c r="AN15" s="152"/>
      <c r="AO15" s="152"/>
      <c r="AP15" s="152"/>
      <c r="AQ15" s="152"/>
      <c r="AR15" s="152"/>
      <c r="AS15" s="59" t="s">
        <v>194</v>
      </c>
      <c r="AT15" s="261">
        <v>41</v>
      </c>
    </row>
    <row r="16" spans="1:51" ht="18" customHeight="1">
      <c r="A16" s="102"/>
      <c r="B16" s="103"/>
      <c r="C16" s="144" t="s">
        <v>202</v>
      </c>
      <c r="D16" s="140"/>
      <c r="E16" s="145" t="s">
        <v>203</v>
      </c>
      <c r="F16" s="141"/>
      <c r="G16" s="138"/>
      <c r="H16" s="138"/>
      <c r="I16" s="138"/>
      <c r="J16" s="138"/>
      <c r="K16" s="138"/>
      <c r="L16" s="138"/>
      <c r="M16" s="138"/>
      <c r="N16" s="138"/>
      <c r="O16" s="138"/>
      <c r="P16" s="153" t="s">
        <v>218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5" t="s">
        <v>267</v>
      </c>
      <c r="AL16" s="156"/>
      <c r="AM16" s="156"/>
      <c r="AN16" s="156"/>
      <c r="AO16" s="60" t="s">
        <v>195</v>
      </c>
      <c r="AP16" s="156" t="s">
        <v>268</v>
      </c>
      <c r="AQ16" s="156"/>
      <c r="AR16" s="156"/>
      <c r="AS16" s="157"/>
      <c r="AT16" s="261"/>
    </row>
    <row r="17" spans="1:46">
      <c r="A17" s="102" t="s">
        <v>6</v>
      </c>
      <c r="B17" s="103"/>
      <c r="C17" s="161" t="str">
        <f>IF(P16="","",P16)</f>
        <v>千葉市花見川区幕張本郷2-13-17-307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2"/>
      <c r="B18" s="103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2" t="s">
        <v>7</v>
      </c>
      <c r="B19" s="103"/>
      <c r="C19" s="161" t="str">
        <f>IF(AL15="","",AL15&amp;"-"&amp;AK16&amp;"-"&amp;AP16)</f>
        <v>090-4837-6273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2"/>
      <c r="B20" s="103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2" t="s">
        <v>153</v>
      </c>
      <c r="B21" s="103"/>
      <c r="C21" s="77" t="s">
        <v>272</v>
      </c>
      <c r="D21" s="78"/>
      <c r="E21" s="81">
        <v>4837</v>
      </c>
      <c r="F21" s="81"/>
      <c r="G21" s="81">
        <v>6273</v>
      </c>
      <c r="H21" s="8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4"/>
      <c r="B22" s="105"/>
      <c r="C22" s="79"/>
      <c r="D22" s="80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8" t="s">
        <v>198</v>
      </c>
      <c r="B23" s="147" t="s">
        <v>154</v>
      </c>
      <c r="C23" s="162" t="s">
        <v>173</v>
      </c>
      <c r="D23" s="163"/>
      <c r="E23" s="164" t="s">
        <v>174</v>
      </c>
      <c r="F23" s="165"/>
      <c r="G23" s="147" t="s">
        <v>155</v>
      </c>
      <c r="H23" s="147"/>
      <c r="I23" s="147" t="s">
        <v>156</v>
      </c>
      <c r="J23" s="147"/>
      <c r="K23" s="147"/>
      <c r="L23" s="147"/>
      <c r="M23" s="147" t="s">
        <v>157</v>
      </c>
      <c r="N23" s="147"/>
      <c r="O23" s="147"/>
      <c r="P23" s="230" t="s">
        <v>167</v>
      </c>
      <c r="Q23" s="147"/>
      <c r="R23" s="147"/>
      <c r="S23" s="147"/>
      <c r="T23" s="23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9"/>
      <c r="B24" s="103"/>
      <c r="C24" s="172" t="s">
        <v>171</v>
      </c>
      <c r="D24" s="173"/>
      <c r="E24" s="174" t="s">
        <v>172</v>
      </c>
      <c r="F24" s="175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232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135">
        <v>1</v>
      </c>
      <c r="C25" s="142" t="s">
        <v>229</v>
      </c>
      <c r="D25" s="113"/>
      <c r="E25" s="143" t="s">
        <v>230</v>
      </c>
      <c r="F25" s="114"/>
      <c r="G25" s="118">
        <v>5</v>
      </c>
      <c r="H25" s="120"/>
      <c r="I25" s="132" t="s">
        <v>259</v>
      </c>
      <c r="J25" s="119"/>
      <c r="K25" s="119"/>
      <c r="L25" s="120"/>
      <c r="M25" s="118">
        <v>518091286</v>
      </c>
      <c r="N25" s="119"/>
      <c r="O25" s="120"/>
      <c r="P25" s="118">
        <v>138</v>
      </c>
      <c r="Q25" s="119"/>
      <c r="R25" s="119"/>
      <c r="S25" s="119"/>
      <c r="T25" s="124"/>
      <c r="U25" s="1"/>
      <c r="V25" s="1"/>
      <c r="W25" s="1"/>
      <c r="X25" s="1"/>
      <c r="Y25" s="126">
        <v>9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4" t="s">
        <v>227</v>
      </c>
      <c r="D26" s="140"/>
      <c r="E26" s="145" t="s">
        <v>228</v>
      </c>
      <c r="F26" s="141"/>
      <c r="G26" s="121"/>
      <c r="H26" s="123"/>
      <c r="I26" s="121"/>
      <c r="J26" s="122"/>
      <c r="K26" s="122"/>
      <c r="L26" s="123"/>
      <c r="M26" s="121"/>
      <c r="N26" s="122"/>
      <c r="O26" s="123"/>
      <c r="P26" s="121"/>
      <c r="Q26" s="122"/>
      <c r="R26" s="122"/>
      <c r="S26" s="122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42" t="s">
        <v>281</v>
      </c>
      <c r="D27" s="113"/>
      <c r="E27" s="143" t="s">
        <v>233</v>
      </c>
      <c r="F27" s="114"/>
      <c r="G27" s="118">
        <v>4</v>
      </c>
      <c r="H27" s="120"/>
      <c r="I27" s="132" t="s">
        <v>257</v>
      </c>
      <c r="J27" s="119"/>
      <c r="K27" s="119"/>
      <c r="L27" s="120"/>
      <c r="M27" s="118">
        <v>518092351</v>
      </c>
      <c r="N27" s="119"/>
      <c r="O27" s="120"/>
      <c r="P27" s="118">
        <v>140</v>
      </c>
      <c r="Q27" s="119"/>
      <c r="R27" s="119"/>
      <c r="S27" s="119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44" t="s">
        <v>231</v>
      </c>
      <c r="D28" s="140"/>
      <c r="E28" s="145" t="s">
        <v>232</v>
      </c>
      <c r="F28" s="141"/>
      <c r="G28" s="121"/>
      <c r="H28" s="123"/>
      <c r="I28" s="121"/>
      <c r="J28" s="122"/>
      <c r="K28" s="122"/>
      <c r="L28" s="123"/>
      <c r="M28" s="121"/>
      <c r="N28" s="122"/>
      <c r="O28" s="123"/>
      <c r="P28" s="121"/>
      <c r="Q28" s="122"/>
      <c r="R28" s="122"/>
      <c r="S28" s="122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42" t="s">
        <v>237</v>
      </c>
      <c r="D29" s="113"/>
      <c r="E29" s="143" t="s">
        <v>236</v>
      </c>
      <c r="F29" s="114"/>
      <c r="G29" s="118">
        <v>4</v>
      </c>
      <c r="H29" s="120"/>
      <c r="I29" s="132" t="s">
        <v>260</v>
      </c>
      <c r="J29" s="119"/>
      <c r="K29" s="119"/>
      <c r="L29" s="120"/>
      <c r="M29" s="118">
        <v>514754824</v>
      </c>
      <c r="N29" s="119"/>
      <c r="O29" s="120"/>
      <c r="P29" s="118">
        <v>143</v>
      </c>
      <c r="Q29" s="119"/>
      <c r="R29" s="119"/>
      <c r="S29" s="119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44" t="s">
        <v>234</v>
      </c>
      <c r="D30" s="140"/>
      <c r="E30" s="145" t="s">
        <v>235</v>
      </c>
      <c r="F30" s="141"/>
      <c r="G30" s="121"/>
      <c r="H30" s="123"/>
      <c r="I30" s="121"/>
      <c r="J30" s="122"/>
      <c r="K30" s="122"/>
      <c r="L30" s="123"/>
      <c r="M30" s="121"/>
      <c r="N30" s="122"/>
      <c r="O30" s="123"/>
      <c r="P30" s="121"/>
      <c r="Q30" s="122"/>
      <c r="R30" s="122"/>
      <c r="S30" s="122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42" t="s">
        <v>239</v>
      </c>
      <c r="D31" s="113"/>
      <c r="E31" s="143" t="s">
        <v>246</v>
      </c>
      <c r="F31" s="114"/>
      <c r="G31" s="118">
        <v>4</v>
      </c>
      <c r="H31" s="120"/>
      <c r="I31" s="132" t="s">
        <v>260</v>
      </c>
      <c r="J31" s="119"/>
      <c r="K31" s="119"/>
      <c r="L31" s="120"/>
      <c r="M31" s="118">
        <v>518091163</v>
      </c>
      <c r="N31" s="119"/>
      <c r="O31" s="120"/>
      <c r="P31" s="118">
        <v>131</v>
      </c>
      <c r="Q31" s="119"/>
      <c r="R31" s="119"/>
      <c r="S31" s="119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44" t="s">
        <v>238</v>
      </c>
      <c r="D32" s="140"/>
      <c r="E32" s="145" t="s">
        <v>245</v>
      </c>
      <c r="F32" s="141"/>
      <c r="G32" s="121"/>
      <c r="H32" s="123"/>
      <c r="I32" s="121"/>
      <c r="J32" s="122"/>
      <c r="K32" s="122"/>
      <c r="L32" s="123"/>
      <c r="M32" s="121"/>
      <c r="N32" s="122"/>
      <c r="O32" s="123"/>
      <c r="P32" s="121"/>
      <c r="Q32" s="122"/>
      <c r="R32" s="122"/>
      <c r="S32" s="122"/>
      <c r="T32" s="125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46" t="s">
        <v>256</v>
      </c>
      <c r="C33" s="142" t="s">
        <v>225</v>
      </c>
      <c r="D33" s="113"/>
      <c r="E33" s="143" t="s">
        <v>226</v>
      </c>
      <c r="F33" s="114"/>
      <c r="G33" s="118">
        <v>6</v>
      </c>
      <c r="H33" s="120"/>
      <c r="I33" s="132" t="s">
        <v>260</v>
      </c>
      <c r="J33" s="119"/>
      <c r="K33" s="119"/>
      <c r="L33" s="120"/>
      <c r="M33" s="118">
        <v>518089016</v>
      </c>
      <c r="N33" s="119"/>
      <c r="O33" s="120"/>
      <c r="P33" s="118">
        <v>144</v>
      </c>
      <c r="Q33" s="119"/>
      <c r="R33" s="119"/>
      <c r="S33" s="119"/>
      <c r="T33" s="124"/>
      <c r="U33" s="1"/>
      <c r="V33" s="1"/>
      <c r="W33" s="1"/>
      <c r="X33" s="1"/>
      <c r="Y33" s="224">
        <v>5</v>
      </c>
      <c r="Z33" s="225"/>
      <c r="AA33" s="225"/>
      <c r="AB33" s="225"/>
      <c r="AC33" s="225"/>
      <c r="AD33" s="225"/>
      <c r="AE33" s="225"/>
      <c r="AF33" s="225"/>
      <c r="AG33" s="22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44" t="s">
        <v>223</v>
      </c>
      <c r="D34" s="140"/>
      <c r="E34" s="145" t="s">
        <v>224</v>
      </c>
      <c r="F34" s="141"/>
      <c r="G34" s="121"/>
      <c r="H34" s="123"/>
      <c r="I34" s="121"/>
      <c r="J34" s="122"/>
      <c r="K34" s="122"/>
      <c r="L34" s="123"/>
      <c r="M34" s="121"/>
      <c r="N34" s="122"/>
      <c r="O34" s="123"/>
      <c r="P34" s="121"/>
      <c r="Q34" s="122"/>
      <c r="R34" s="122"/>
      <c r="S34" s="122"/>
      <c r="T34" s="125"/>
      <c r="U34" s="1"/>
      <c r="V34" s="1"/>
      <c r="W34" s="1"/>
      <c r="X34" s="1"/>
      <c r="Y34" s="227"/>
      <c r="Z34" s="228"/>
      <c r="AA34" s="228"/>
      <c r="AB34" s="228"/>
      <c r="AC34" s="228"/>
      <c r="AD34" s="228"/>
      <c r="AE34" s="228"/>
      <c r="AF34" s="228"/>
      <c r="AG34" s="2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42" t="s">
        <v>249</v>
      </c>
      <c r="D35" s="113"/>
      <c r="E35" s="143" t="s">
        <v>230</v>
      </c>
      <c r="F35" s="114"/>
      <c r="G35" s="118">
        <v>4</v>
      </c>
      <c r="H35" s="120"/>
      <c r="I35" s="132" t="s">
        <v>258</v>
      </c>
      <c r="J35" s="119"/>
      <c r="K35" s="119"/>
      <c r="L35" s="120"/>
      <c r="M35" s="118">
        <v>516678034</v>
      </c>
      <c r="N35" s="119"/>
      <c r="O35" s="120"/>
      <c r="P35" s="118">
        <v>125</v>
      </c>
      <c r="Q35" s="119"/>
      <c r="R35" s="119"/>
      <c r="S35" s="119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44" t="s">
        <v>247</v>
      </c>
      <c r="D36" s="140"/>
      <c r="E36" s="145" t="s">
        <v>248</v>
      </c>
      <c r="F36" s="141"/>
      <c r="G36" s="121"/>
      <c r="H36" s="123"/>
      <c r="I36" s="121"/>
      <c r="J36" s="122"/>
      <c r="K36" s="122"/>
      <c r="L36" s="123"/>
      <c r="M36" s="121"/>
      <c r="N36" s="122"/>
      <c r="O36" s="123"/>
      <c r="P36" s="121"/>
      <c r="Q36" s="122"/>
      <c r="R36" s="122"/>
      <c r="S36" s="122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142" t="s">
        <v>251</v>
      </c>
      <c r="D37" s="113"/>
      <c r="E37" s="143" t="s">
        <v>253</v>
      </c>
      <c r="F37" s="114"/>
      <c r="G37" s="118">
        <v>4</v>
      </c>
      <c r="H37" s="120"/>
      <c r="I37" s="132" t="s">
        <v>258</v>
      </c>
      <c r="J37" s="119"/>
      <c r="K37" s="119"/>
      <c r="L37" s="120"/>
      <c r="M37" s="118">
        <v>516678693</v>
      </c>
      <c r="N37" s="119"/>
      <c r="O37" s="120"/>
      <c r="P37" s="118">
        <v>132</v>
      </c>
      <c r="Q37" s="119"/>
      <c r="R37" s="119"/>
      <c r="S37" s="119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44" t="s">
        <v>250</v>
      </c>
      <c r="D38" s="140"/>
      <c r="E38" s="145" t="s">
        <v>252</v>
      </c>
      <c r="F38" s="141"/>
      <c r="G38" s="121"/>
      <c r="H38" s="123"/>
      <c r="I38" s="121"/>
      <c r="J38" s="122"/>
      <c r="K38" s="122"/>
      <c r="L38" s="123"/>
      <c r="M38" s="121"/>
      <c r="N38" s="122"/>
      <c r="O38" s="123"/>
      <c r="P38" s="121"/>
      <c r="Q38" s="122"/>
      <c r="R38" s="122"/>
      <c r="S38" s="122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142" t="s">
        <v>243</v>
      </c>
      <c r="D39" s="113"/>
      <c r="E39" s="143" t="s">
        <v>244</v>
      </c>
      <c r="F39" s="114"/>
      <c r="G39" s="118">
        <v>2</v>
      </c>
      <c r="H39" s="120"/>
      <c r="I39" s="132" t="s">
        <v>260</v>
      </c>
      <c r="J39" s="119"/>
      <c r="K39" s="119"/>
      <c r="L39" s="120"/>
      <c r="M39" s="118">
        <v>516023168</v>
      </c>
      <c r="N39" s="119"/>
      <c r="O39" s="120"/>
      <c r="P39" s="118">
        <v>131</v>
      </c>
      <c r="Q39" s="119"/>
      <c r="R39" s="119"/>
      <c r="S39" s="119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144" t="s">
        <v>202</v>
      </c>
      <c r="D40" s="140"/>
      <c r="E40" s="145" t="s">
        <v>242</v>
      </c>
      <c r="F40" s="141"/>
      <c r="G40" s="121"/>
      <c r="H40" s="123"/>
      <c r="I40" s="121"/>
      <c r="J40" s="122"/>
      <c r="K40" s="122"/>
      <c r="L40" s="123"/>
      <c r="M40" s="121"/>
      <c r="N40" s="122"/>
      <c r="O40" s="123"/>
      <c r="P40" s="121"/>
      <c r="Q40" s="122"/>
      <c r="R40" s="122"/>
      <c r="S40" s="122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42" t="s">
        <v>239</v>
      </c>
      <c r="D41" s="113"/>
      <c r="E41" s="143" t="s">
        <v>241</v>
      </c>
      <c r="F41" s="114"/>
      <c r="G41" s="118">
        <v>2</v>
      </c>
      <c r="H41" s="120"/>
      <c r="I41" s="132" t="s">
        <v>260</v>
      </c>
      <c r="J41" s="119"/>
      <c r="K41" s="119"/>
      <c r="L41" s="120"/>
      <c r="M41" s="118">
        <v>518091255</v>
      </c>
      <c r="N41" s="119"/>
      <c r="O41" s="120"/>
      <c r="P41" s="118">
        <v>121</v>
      </c>
      <c r="Q41" s="119"/>
      <c r="R41" s="119"/>
      <c r="S41" s="119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4" t="s">
        <v>238</v>
      </c>
      <c r="D42" s="140"/>
      <c r="E42" s="145" t="s">
        <v>240</v>
      </c>
      <c r="F42" s="141"/>
      <c r="G42" s="121"/>
      <c r="H42" s="123"/>
      <c r="I42" s="121"/>
      <c r="J42" s="122"/>
      <c r="K42" s="122"/>
      <c r="L42" s="123"/>
      <c r="M42" s="121"/>
      <c r="N42" s="122"/>
      <c r="O42" s="123"/>
      <c r="P42" s="121"/>
      <c r="Q42" s="122"/>
      <c r="R42" s="122"/>
      <c r="S42" s="122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/>
      <c r="C43" s="137"/>
      <c r="D43" s="113"/>
      <c r="E43" s="113"/>
      <c r="F43" s="114"/>
      <c r="G43" s="118"/>
      <c r="H43" s="120"/>
      <c r="I43" s="118"/>
      <c r="J43" s="119"/>
      <c r="K43" s="119"/>
      <c r="L43" s="120"/>
      <c r="M43" s="118"/>
      <c r="N43" s="119"/>
      <c r="O43" s="120"/>
      <c r="P43" s="118"/>
      <c r="Q43" s="119"/>
      <c r="R43" s="119"/>
      <c r="S43" s="119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39"/>
      <c r="D44" s="140"/>
      <c r="E44" s="140"/>
      <c r="F44" s="141"/>
      <c r="G44" s="121"/>
      <c r="H44" s="123"/>
      <c r="I44" s="121"/>
      <c r="J44" s="122"/>
      <c r="K44" s="122"/>
      <c r="L44" s="123"/>
      <c r="M44" s="121"/>
      <c r="N44" s="122"/>
      <c r="O44" s="123"/>
      <c r="P44" s="121"/>
      <c r="Q44" s="122"/>
      <c r="R44" s="122"/>
      <c r="S44" s="122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/>
      <c r="C45" s="137"/>
      <c r="D45" s="113"/>
      <c r="E45" s="113"/>
      <c r="F45" s="114"/>
      <c r="G45" s="118"/>
      <c r="H45" s="120"/>
      <c r="I45" s="118"/>
      <c r="J45" s="119"/>
      <c r="K45" s="119"/>
      <c r="L45" s="120"/>
      <c r="M45" s="118"/>
      <c r="N45" s="119"/>
      <c r="O45" s="120"/>
      <c r="P45" s="118"/>
      <c r="Q45" s="119"/>
      <c r="R45" s="119"/>
      <c r="S45" s="119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39"/>
      <c r="D46" s="140"/>
      <c r="E46" s="140"/>
      <c r="F46" s="141"/>
      <c r="G46" s="121"/>
      <c r="H46" s="123"/>
      <c r="I46" s="121"/>
      <c r="J46" s="122"/>
      <c r="K46" s="122"/>
      <c r="L46" s="123"/>
      <c r="M46" s="121"/>
      <c r="N46" s="122"/>
      <c r="O46" s="123"/>
      <c r="P46" s="121"/>
      <c r="Q46" s="122"/>
      <c r="R46" s="122"/>
      <c r="S46" s="122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/>
      <c r="C47" s="137"/>
      <c r="D47" s="113"/>
      <c r="E47" s="113"/>
      <c r="F47" s="114"/>
      <c r="G47" s="118"/>
      <c r="H47" s="120"/>
      <c r="I47" s="118"/>
      <c r="J47" s="119"/>
      <c r="K47" s="119"/>
      <c r="L47" s="120"/>
      <c r="M47" s="118"/>
      <c r="N47" s="119"/>
      <c r="O47" s="120"/>
      <c r="P47" s="118"/>
      <c r="Q47" s="119"/>
      <c r="R47" s="119"/>
      <c r="S47" s="119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81"/>
      <c r="D48" s="182"/>
      <c r="E48" s="182"/>
      <c r="F48" s="183"/>
      <c r="G48" s="176"/>
      <c r="H48" s="177"/>
      <c r="I48" s="176"/>
      <c r="J48" s="178"/>
      <c r="K48" s="178"/>
      <c r="L48" s="177"/>
      <c r="M48" s="176"/>
      <c r="N48" s="178"/>
      <c r="O48" s="177"/>
      <c r="P48" s="176"/>
      <c r="Q48" s="178"/>
      <c r="R48" s="178"/>
      <c r="S48" s="178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3">
        <v>13</v>
      </c>
      <c r="B49" s="244"/>
      <c r="C49" s="246"/>
      <c r="D49" s="247"/>
      <c r="E49" s="247"/>
      <c r="F49" s="248"/>
      <c r="G49" s="235"/>
      <c r="H49" s="237"/>
      <c r="I49" s="235"/>
      <c r="J49" s="236"/>
      <c r="K49" s="236"/>
      <c r="L49" s="237"/>
      <c r="M49" s="235"/>
      <c r="N49" s="236"/>
      <c r="O49" s="237"/>
      <c r="P49" s="235"/>
      <c r="Q49" s="236"/>
      <c r="R49" s="236"/>
      <c r="S49" s="236"/>
      <c r="T49" s="24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2"/>
      <c r="B50" s="245"/>
      <c r="C50" s="249"/>
      <c r="D50" s="250"/>
      <c r="E50" s="250"/>
      <c r="F50" s="251"/>
      <c r="G50" s="238"/>
      <c r="H50" s="240"/>
      <c r="I50" s="238"/>
      <c r="J50" s="239"/>
      <c r="K50" s="239"/>
      <c r="L50" s="240"/>
      <c r="M50" s="238"/>
      <c r="N50" s="239"/>
      <c r="O50" s="240"/>
      <c r="P50" s="238"/>
      <c r="Q50" s="239"/>
      <c r="R50" s="239"/>
      <c r="S50" s="239"/>
      <c r="T50" s="24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2">
        <v>14</v>
      </c>
      <c r="B51" s="244"/>
      <c r="C51" s="246"/>
      <c r="D51" s="247"/>
      <c r="E51" s="247"/>
      <c r="F51" s="248"/>
      <c r="G51" s="235"/>
      <c r="H51" s="237"/>
      <c r="I51" s="235"/>
      <c r="J51" s="236"/>
      <c r="K51" s="236"/>
      <c r="L51" s="237"/>
      <c r="M51" s="235"/>
      <c r="N51" s="236"/>
      <c r="O51" s="237"/>
      <c r="P51" s="235"/>
      <c r="Q51" s="236"/>
      <c r="R51" s="236"/>
      <c r="S51" s="236"/>
      <c r="T51" s="24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4"/>
      <c r="B52" s="256"/>
      <c r="C52" s="257"/>
      <c r="D52" s="258"/>
      <c r="E52" s="258"/>
      <c r="F52" s="259"/>
      <c r="G52" s="252"/>
      <c r="H52" s="253"/>
      <c r="I52" s="252"/>
      <c r="J52" s="254"/>
      <c r="K52" s="254"/>
      <c r="L52" s="253"/>
      <c r="M52" s="252"/>
      <c r="N52" s="254"/>
      <c r="O52" s="253"/>
      <c r="P52" s="252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6" t="s">
        <v>170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8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9" t="s">
        <v>280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1"/>
      <c r="U55" s="22"/>
      <c r="V55" s="263">
        <f>LEN(A55)</f>
        <v>14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2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幕張海浜ジュニアバレーボールクラブ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 t="str">
        <f>IF(入力!C4="","",IF(入力!C5="",入力!C4,入力!C4&amp;"　　"&amp;入力!C5))</f>
        <v>434718954 / 435120954　　435506702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松田　崇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514751852</v>
      </c>
      <c r="H7" s="268"/>
      <c r="I7" s="268"/>
      <c r="J7" s="268" t="str">
        <f>IF(入力!J7="","",入力!J7)</f>
        <v/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小坂　真</v>
      </c>
      <c r="D9" s="279"/>
      <c r="E9" s="279"/>
      <c r="F9" s="279"/>
      <c r="G9" s="268">
        <f>IF(入力!G9="","",入力!G9)</f>
        <v>512577936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>0364188</v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髙橋　直美</v>
      </c>
      <c r="D11" s="279"/>
      <c r="E11" s="279"/>
      <c r="F11" s="279"/>
      <c r="G11" s="268">
        <f>IF(入力!G11="","",入力!G11)</f>
        <v>508325975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>0200759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/>
      </c>
      <c r="D13" s="279"/>
      <c r="E13" s="279"/>
      <c r="F13" s="279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6"/>
      <c r="B14" s="266"/>
      <c r="C14" s="280"/>
      <c r="D14" s="281"/>
      <c r="E14" s="281"/>
      <c r="F14" s="281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6" t="s">
        <v>5</v>
      </c>
      <c r="B15" s="266"/>
      <c r="C15" s="278" t="str">
        <f>IF(入力!C16="","",入力!C16&amp;"　"&amp;入力!E16)</f>
        <v>松田　崇</v>
      </c>
      <c r="D15" s="279"/>
      <c r="E15" s="279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6"/>
      <c r="B16" s="266"/>
      <c r="C16" s="280"/>
      <c r="D16" s="281"/>
      <c r="E16" s="281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6" t="s">
        <v>6</v>
      </c>
      <c r="B17" s="266"/>
      <c r="C17" s="269" t="str">
        <f>IF(入力!C17="","",入力!C17&amp;"　"&amp;入力!E17)</f>
        <v>千葉市花見川区幕張本郷2-13-17-307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090-4837-6273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090－4837－6273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>
        <f>IF(入力!B25="","",入力!B25)</f>
        <v>1</v>
      </c>
      <c r="C25" s="278" t="str">
        <f>IF(入力!C26="","",入力!C26&amp;"　"&amp;入力!E26)</f>
        <v>中嶋　琉倭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幕張小学校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518091286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井口　領</v>
      </c>
      <c r="D27" s="279"/>
      <c r="E27" s="279"/>
      <c r="F27" s="279"/>
      <c r="G27" s="266">
        <f>IF(入力!G27="","",入力!G27)</f>
        <v>4</v>
      </c>
      <c r="H27" s="266" t="str">
        <f>IF(入力!H27="","",入力!H27)</f>
        <v/>
      </c>
      <c r="I27" s="266" t="str">
        <f>IF(入力!I27="","",入力!I27)</f>
        <v>美浜打瀬小学校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518092351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樋口　碧海</v>
      </c>
      <c r="D29" s="279"/>
      <c r="E29" s="279"/>
      <c r="F29" s="279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西の谷小学校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514754824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谷　颯太</v>
      </c>
      <c r="D31" s="279"/>
      <c r="E31" s="279"/>
      <c r="F31" s="279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西の谷小学校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518091163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 t="str">
        <f>IF(入力!B33="","",入力!B33)</f>
        <v>⑤</v>
      </c>
      <c r="C33" s="278" t="str">
        <f>IF(入力!C34="","",入力!C34&amp;"　"&amp;入力!E34)</f>
        <v>木虎　優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西の谷小学校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518089016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風間　瑠衣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幕張西小学校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516678034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木村　優李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幕張西小学校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516678693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松田　大輝</v>
      </c>
      <c r="D39" s="279"/>
      <c r="E39" s="279"/>
      <c r="F39" s="279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西の谷小学校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516023168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谷　祐希人</v>
      </c>
      <c r="D41" s="279"/>
      <c r="E41" s="279"/>
      <c r="F41" s="279"/>
      <c r="G41" s="266">
        <f>IF(入力!G41="","",入力!G41)</f>
        <v>2</v>
      </c>
      <c r="H41" s="266" t="str">
        <f>IF(入力!H41="","",入力!H41)</f>
        <v/>
      </c>
      <c r="I41" s="266" t="str">
        <f>IF(入力!I41="","",入力!I41)</f>
        <v>西の谷小学校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518091255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9" zoomScaleNormal="100" zoomScaleSheetLayoutView="100" workbookViewId="0">
      <selection activeCell="BX20" sqref="BX20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5"/>
      <c r="AW1" s="305"/>
      <c r="AX1" s="4" t="s">
        <v>28</v>
      </c>
      <c r="AY1" s="5"/>
      <c r="AZ1" s="305"/>
      <c r="BA1" s="305"/>
      <c r="BB1" s="4" t="s">
        <v>29</v>
      </c>
      <c r="BC1" s="5"/>
      <c r="BD1" s="305"/>
      <c r="BE1" s="30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6" t="s">
        <v>65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6" t="s">
        <v>32</v>
      </c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9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2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38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5" t="s">
        <v>37</v>
      </c>
      <c r="D16" s="317"/>
      <c r="E16" s="317"/>
      <c r="F16" s="317"/>
      <c r="G16" s="318"/>
      <c r="H16" s="345" t="s">
        <v>66</v>
      </c>
      <c r="I16" s="333"/>
      <c r="J16" s="333"/>
      <c r="K16" s="333" t="str">
        <f>IF(入力!C2="","",入力!C2)</f>
        <v>マクハリカイヒンジュニアバレーボールクラブ</v>
      </c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4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08" t="s">
        <v>38</v>
      </c>
      <c r="AK16" s="309"/>
      <c r="AL16" s="309"/>
      <c r="AM16" s="310"/>
      <c r="AN16" s="339" t="str">
        <f>IF(入力!P3="","",入力!P3)</f>
        <v>千葉市</v>
      </c>
      <c r="AO16" s="340"/>
      <c r="AP16" s="340"/>
      <c r="AQ16" s="340"/>
      <c r="AR16" s="340"/>
      <c r="AS16" s="340"/>
      <c r="AT16" s="309" t="s">
        <v>68</v>
      </c>
      <c r="AU16" s="310"/>
      <c r="AV16" s="316" t="s">
        <v>39</v>
      </c>
      <c r="AW16" s="317"/>
      <c r="AX16" s="317"/>
      <c r="AY16" s="318"/>
      <c r="AZ16" s="323" t="str">
        <f>IF(入力!P5="","",入力!P5)</f>
        <v>総武</v>
      </c>
      <c r="BA16" s="324"/>
      <c r="BB16" s="324"/>
      <c r="BC16" s="324"/>
      <c r="BD16" s="324"/>
      <c r="BE16" s="324"/>
      <c r="BF16" s="378" t="s">
        <v>40</v>
      </c>
    </row>
    <row r="17" spans="3:58" ht="4.5" customHeight="1">
      <c r="C17" s="376"/>
      <c r="D17" s="320"/>
      <c r="E17" s="320"/>
      <c r="F17" s="320"/>
      <c r="G17" s="321"/>
      <c r="H17" s="335" t="str">
        <f>IF(入力!C3="","",入力!C3)</f>
        <v>幕張海浜ジュニアバレーボールクラブ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29" t="str">
        <f>IF(入力!J3="","","("&amp;入力!J3&amp;")")</f>
        <v>(男女混合)</v>
      </c>
      <c r="V17" s="329"/>
      <c r="W17" s="329"/>
      <c r="X17" s="330"/>
      <c r="Y17" s="360" t="str">
        <f>IF(入力!C4="","",入力!C4)</f>
        <v>434718954 / 435120954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11"/>
      <c r="AK17" s="312"/>
      <c r="AL17" s="312"/>
      <c r="AM17" s="313"/>
      <c r="AN17" s="341"/>
      <c r="AO17" s="342"/>
      <c r="AP17" s="342"/>
      <c r="AQ17" s="342"/>
      <c r="AR17" s="342"/>
      <c r="AS17" s="342"/>
      <c r="AT17" s="312"/>
      <c r="AU17" s="313"/>
      <c r="AV17" s="319"/>
      <c r="AW17" s="320"/>
      <c r="AX17" s="320"/>
      <c r="AY17" s="321"/>
      <c r="AZ17" s="325"/>
      <c r="BA17" s="326"/>
      <c r="BB17" s="326"/>
      <c r="BC17" s="326"/>
      <c r="BD17" s="326"/>
      <c r="BE17" s="326"/>
      <c r="BF17" s="379"/>
    </row>
    <row r="18" spans="3:58" ht="16.5" customHeight="1">
      <c r="C18" s="377"/>
      <c r="D18" s="298"/>
      <c r="E18" s="298"/>
      <c r="F18" s="298"/>
      <c r="G18" s="322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1"/>
      <c r="V18" s="331"/>
      <c r="W18" s="331"/>
      <c r="X18" s="332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14"/>
      <c r="AK18" s="304"/>
      <c r="AL18" s="304"/>
      <c r="AM18" s="315"/>
      <c r="AN18" s="343"/>
      <c r="AO18" s="344"/>
      <c r="AP18" s="344"/>
      <c r="AQ18" s="344"/>
      <c r="AR18" s="344"/>
      <c r="AS18" s="344"/>
      <c r="AT18" s="304"/>
      <c r="AU18" s="315"/>
      <c r="AV18" s="299"/>
      <c r="AW18" s="298"/>
      <c r="AX18" s="298"/>
      <c r="AY18" s="322"/>
      <c r="AZ18" s="327" t="str">
        <f>IF(入力!AE5="","",入力!AE5)</f>
        <v>幕張本郷</v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287" t="s">
        <v>42</v>
      </c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 t="s">
        <v>69</v>
      </c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 t="s">
        <v>70</v>
      </c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307"/>
    </row>
    <row r="20" spans="3:58" ht="15" customHeight="1">
      <c r="C20" s="286" t="s">
        <v>43</v>
      </c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5" t="str">
        <f>IF(入力!J7="","",入力!J7)</f>
        <v/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6"/>
    </row>
    <row r="21" spans="3:58" ht="15" customHeight="1">
      <c r="C21" s="286" t="s">
        <v>44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5" t="str">
        <f>IF(入力!M7="","",入力!M7)</f>
        <v/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>0364188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>0200759</v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6"/>
    </row>
    <row r="22" spans="3:58" ht="12" customHeight="1">
      <c r="C22" s="383" t="s">
        <v>71</v>
      </c>
      <c r="D22" s="384"/>
      <c r="E22" s="384"/>
      <c r="F22" s="384"/>
      <c r="G22" s="385"/>
      <c r="H22" s="386" t="str">
        <f>IF(入力!C7="","",入力!C7&amp;"　"&amp;入力!E7)</f>
        <v>マツダ　タカシ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97" t="s">
        <v>45</v>
      </c>
      <c r="S22" s="288"/>
      <c r="T22" s="290">
        <f>IF(入力!AT7="","",入力!AT7)</f>
        <v>41</v>
      </c>
      <c r="U22" s="291"/>
      <c r="V22" s="292"/>
      <c r="W22" s="297" t="s">
        <v>46</v>
      </c>
      <c r="X22" s="297"/>
      <c r="Y22" s="297"/>
      <c r="Z22" s="14" t="s">
        <v>72</v>
      </c>
      <c r="AA22" s="15"/>
      <c r="AB22" s="288" t="str">
        <f>IF(入力!R7="","",入力!R7)</f>
        <v>262</v>
      </c>
      <c r="AC22" s="288"/>
      <c r="AD22" s="288"/>
      <c r="AE22" s="288"/>
      <c r="AF22" s="16" t="s">
        <v>73</v>
      </c>
      <c r="AG22" s="288" t="str">
        <f>IF(入力!W7="","",入力!W7)</f>
        <v>0033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97" t="s">
        <v>47</v>
      </c>
      <c r="AV22" s="288"/>
      <c r="AW22" s="288"/>
      <c r="AX22" s="17" t="s">
        <v>74</v>
      </c>
      <c r="AY22" s="288" t="str">
        <f>IF(入力!AL7="","",入力!AL7)</f>
        <v>090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7" t="s">
        <v>48</v>
      </c>
      <c r="D23" s="298"/>
      <c r="E23" s="298"/>
      <c r="F23" s="298"/>
      <c r="G23" s="322"/>
      <c r="H23" s="352" t="str">
        <f>IF(入力!C8="","",入力!C8&amp;"　"&amp;入力!E8)</f>
        <v>松田　崇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8"/>
      <c r="S23" s="298"/>
      <c r="T23" s="293"/>
      <c r="U23" s="294"/>
      <c r="V23" s="295"/>
      <c r="W23" s="304"/>
      <c r="X23" s="304"/>
      <c r="Y23" s="304"/>
      <c r="Z23" s="301" t="str">
        <f>IF(入力!P8="","",入力!P8)</f>
        <v>千葉市花見川区幕張本郷2-13-17-307</v>
      </c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3"/>
      <c r="AU23" s="298"/>
      <c r="AV23" s="298"/>
      <c r="AW23" s="298"/>
      <c r="AX23" s="299" t="str">
        <f>IF(入力!AK8="","",入力!AK8)</f>
        <v>4837</v>
      </c>
      <c r="AY23" s="298"/>
      <c r="AZ23" s="298"/>
      <c r="BA23" s="298"/>
      <c r="BB23" s="19" t="s">
        <v>76</v>
      </c>
      <c r="BC23" s="298" t="str">
        <f>IF(入力!AP8="","",入力!AP8)</f>
        <v>6273</v>
      </c>
      <c r="BD23" s="298"/>
      <c r="BE23" s="298"/>
      <c r="BF23" s="300"/>
    </row>
    <row r="24" spans="3:58" ht="12" customHeight="1">
      <c r="C24" s="383" t="s">
        <v>77</v>
      </c>
      <c r="D24" s="384"/>
      <c r="E24" s="384"/>
      <c r="F24" s="384"/>
      <c r="G24" s="385"/>
      <c r="H24" s="386" t="str">
        <f>IF(入力!C9="","",入力!C9&amp;"　"&amp;入力!E9)</f>
        <v>コサカ　マコト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97" t="s">
        <v>45</v>
      </c>
      <c r="S24" s="288"/>
      <c r="T24" s="290">
        <f>IF(入力!AT9="","",入力!AT9)</f>
        <v>63</v>
      </c>
      <c r="U24" s="291"/>
      <c r="V24" s="292"/>
      <c r="W24" s="297" t="s">
        <v>46</v>
      </c>
      <c r="X24" s="297"/>
      <c r="Y24" s="297"/>
      <c r="Z24" s="14" t="s">
        <v>72</v>
      </c>
      <c r="AA24" s="15"/>
      <c r="AB24" s="288" t="str">
        <f>IF(入力!R9="","",入力!R9)</f>
        <v>133</v>
      </c>
      <c r="AC24" s="288"/>
      <c r="AD24" s="288"/>
      <c r="AE24" s="288"/>
      <c r="AF24" s="16" t="s">
        <v>73</v>
      </c>
      <c r="AG24" s="288" t="str">
        <f>IF(入力!W9="","",入力!W9)</f>
        <v>0053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97" t="s">
        <v>47</v>
      </c>
      <c r="AV24" s="288"/>
      <c r="AW24" s="288"/>
      <c r="AX24" s="17" t="s">
        <v>74</v>
      </c>
      <c r="AY24" s="288" t="str">
        <f>IF(入力!AL9="","",入力!AL9)</f>
        <v>090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7" t="s">
        <v>78</v>
      </c>
      <c r="D25" s="298"/>
      <c r="E25" s="298"/>
      <c r="F25" s="298"/>
      <c r="G25" s="322"/>
      <c r="H25" s="352" t="str">
        <f>IF(入力!C10="","",入力!C10&amp;"　"&amp;入力!E10)</f>
        <v>小坂　真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8"/>
      <c r="S25" s="298"/>
      <c r="T25" s="293"/>
      <c r="U25" s="294"/>
      <c r="V25" s="295"/>
      <c r="W25" s="304"/>
      <c r="X25" s="304"/>
      <c r="Y25" s="304"/>
      <c r="Z25" s="301" t="str">
        <f>IF(入力!P10="","",入力!P10)</f>
        <v>江戸川区北篠崎2-9-2</v>
      </c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3"/>
      <c r="AU25" s="298"/>
      <c r="AV25" s="298"/>
      <c r="AW25" s="298"/>
      <c r="AX25" s="299" t="str">
        <f>IF(入力!AK10="","",入力!AK10)</f>
        <v>2240</v>
      </c>
      <c r="AY25" s="298"/>
      <c r="AZ25" s="298"/>
      <c r="BA25" s="298"/>
      <c r="BB25" s="19" t="s">
        <v>76</v>
      </c>
      <c r="BC25" s="298" t="str">
        <f>IF(入力!AP10="","",入力!AP10)</f>
        <v>0879</v>
      </c>
      <c r="BD25" s="298"/>
      <c r="BE25" s="298"/>
      <c r="BF25" s="300"/>
    </row>
    <row r="26" spans="3:58" ht="12" customHeight="1">
      <c r="C26" s="383" t="s">
        <v>71</v>
      </c>
      <c r="D26" s="384"/>
      <c r="E26" s="384"/>
      <c r="F26" s="384"/>
      <c r="G26" s="385"/>
      <c r="H26" s="386" t="str">
        <f>IF(入力!C11="","",入力!C11&amp;"　"&amp;入力!E11)</f>
        <v>タカハシ　ナオミ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97" t="s">
        <v>45</v>
      </c>
      <c r="S26" s="288"/>
      <c r="T26" s="290">
        <f>IF(入力!AT11="","",入力!AT11)</f>
        <v>54</v>
      </c>
      <c r="U26" s="291"/>
      <c r="V26" s="292"/>
      <c r="W26" s="297" t="s">
        <v>46</v>
      </c>
      <c r="X26" s="297"/>
      <c r="Y26" s="297"/>
      <c r="Z26" s="14" t="s">
        <v>72</v>
      </c>
      <c r="AA26" s="15"/>
      <c r="AB26" s="288" t="str">
        <f>IF(入力!R11="","",入力!R11)</f>
        <v>261</v>
      </c>
      <c r="AC26" s="288"/>
      <c r="AD26" s="288"/>
      <c r="AE26" s="288"/>
      <c r="AF26" s="16" t="s">
        <v>73</v>
      </c>
      <c r="AG26" s="288" t="str">
        <f>IF(入力!W11="","",入力!W11)</f>
        <v>0025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97" t="s">
        <v>47</v>
      </c>
      <c r="AV26" s="288"/>
      <c r="AW26" s="288"/>
      <c r="AX26" s="17" t="s">
        <v>74</v>
      </c>
      <c r="AY26" s="288" t="str">
        <f>IF(入力!AL11="","",入力!AL11)</f>
        <v>090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7" t="s">
        <v>79</v>
      </c>
      <c r="D27" s="298"/>
      <c r="E27" s="298"/>
      <c r="F27" s="298"/>
      <c r="G27" s="322"/>
      <c r="H27" s="352" t="str">
        <f>IF(入力!C12="","",入力!C12&amp;"　"&amp;入力!E12)</f>
        <v>髙橋　直美</v>
      </c>
      <c r="I27" s="353"/>
      <c r="J27" s="353"/>
      <c r="K27" s="353"/>
      <c r="L27" s="353"/>
      <c r="M27" s="353"/>
      <c r="N27" s="353"/>
      <c r="O27" s="353"/>
      <c r="P27" s="353"/>
      <c r="Q27" s="354"/>
      <c r="R27" s="298"/>
      <c r="S27" s="298"/>
      <c r="T27" s="293"/>
      <c r="U27" s="294"/>
      <c r="V27" s="295"/>
      <c r="W27" s="304"/>
      <c r="X27" s="304"/>
      <c r="Y27" s="304"/>
      <c r="Z27" s="301" t="str">
        <f>IF(入力!P12="","",入力!P12)</f>
        <v>千葉市美浜区浜田1-4-522</v>
      </c>
      <c r="AA27" s="302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3"/>
      <c r="AU27" s="298"/>
      <c r="AV27" s="298"/>
      <c r="AW27" s="298"/>
      <c r="AX27" s="299" t="str">
        <f>IF(入力!AK12="","",入力!AK12)</f>
        <v>7176</v>
      </c>
      <c r="AY27" s="298"/>
      <c r="AZ27" s="298"/>
      <c r="BA27" s="298"/>
      <c r="BB27" s="19" t="s">
        <v>76</v>
      </c>
      <c r="BC27" s="298" t="str">
        <f>IF(入力!AP12="","",入力!AP12)</f>
        <v>6787</v>
      </c>
      <c r="BD27" s="298"/>
      <c r="BE27" s="298"/>
      <c r="BF27" s="300"/>
    </row>
    <row r="28" spans="3:58" ht="12" customHeight="1">
      <c r="C28" s="383" t="s">
        <v>71</v>
      </c>
      <c r="D28" s="384"/>
      <c r="E28" s="384"/>
      <c r="F28" s="384"/>
      <c r="G28" s="385"/>
      <c r="H28" s="386" t="str">
        <f>IF(入力!C15="","",入力!C15&amp;"　"&amp;入力!E15)</f>
        <v>マツダ　タカシ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97" t="s">
        <v>45</v>
      </c>
      <c r="S28" s="288"/>
      <c r="T28" s="290">
        <f>IF(入力!AT15="","",入力!AT15)</f>
        <v>41</v>
      </c>
      <c r="U28" s="291"/>
      <c r="V28" s="292"/>
      <c r="W28" s="297" t="s">
        <v>46</v>
      </c>
      <c r="X28" s="297"/>
      <c r="Y28" s="297"/>
      <c r="Z28" s="14" t="s">
        <v>72</v>
      </c>
      <c r="AA28" s="15"/>
      <c r="AB28" s="288" t="str">
        <f>IF(入力!R15="","",入力!R15)</f>
        <v>262</v>
      </c>
      <c r="AC28" s="288"/>
      <c r="AD28" s="288"/>
      <c r="AE28" s="288"/>
      <c r="AF28" s="16" t="s">
        <v>73</v>
      </c>
      <c r="AG28" s="288" t="str">
        <f>IF(入力!W15="","",入力!W15)</f>
        <v>0033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97" t="s">
        <v>47</v>
      </c>
      <c r="AV28" s="288"/>
      <c r="AW28" s="288"/>
      <c r="AX28" s="17" t="s">
        <v>74</v>
      </c>
      <c r="AY28" s="288" t="str">
        <f>IF(入力!AL15="","",入力!AL15)</f>
        <v>090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80" t="s">
        <v>49</v>
      </c>
      <c r="D29" s="381"/>
      <c r="E29" s="381"/>
      <c r="F29" s="381"/>
      <c r="G29" s="382"/>
      <c r="H29" s="391" t="str">
        <f>IF(入力!C16="","",入力!C16&amp;"　"&amp;入力!E16)</f>
        <v>松田　崇</v>
      </c>
      <c r="I29" s="392"/>
      <c r="J29" s="392"/>
      <c r="K29" s="392"/>
      <c r="L29" s="392"/>
      <c r="M29" s="392"/>
      <c r="N29" s="392"/>
      <c r="O29" s="392"/>
      <c r="P29" s="392"/>
      <c r="Q29" s="393"/>
      <c r="R29" s="381"/>
      <c r="S29" s="381"/>
      <c r="T29" s="388"/>
      <c r="U29" s="389"/>
      <c r="V29" s="390"/>
      <c r="W29" s="387"/>
      <c r="X29" s="387"/>
      <c r="Y29" s="387"/>
      <c r="Z29" s="404" t="str">
        <f>IF(入力!P16="","",入力!P16)</f>
        <v>千葉市花見川区幕張本郷2-13-17-307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81"/>
      <c r="AV29" s="381"/>
      <c r="AW29" s="381"/>
      <c r="AX29" s="407" t="str">
        <f>IF(入力!AK16="","",入力!AK16)</f>
        <v>4837</v>
      </c>
      <c r="AY29" s="381"/>
      <c r="AZ29" s="381"/>
      <c r="BA29" s="381"/>
      <c r="BB29" s="73" t="s">
        <v>76</v>
      </c>
      <c r="BC29" s="381" t="str">
        <f>IF(入力!AP16="","",入力!AP16)</f>
        <v>6273</v>
      </c>
      <c r="BD29" s="381"/>
      <c r="BE29" s="381"/>
      <c r="BF29" s="40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394"/>
      <c r="E33" s="394"/>
      <c r="F33" s="394" t="s">
        <v>53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54</v>
      </c>
      <c r="R33" s="394"/>
      <c r="S33" s="394"/>
      <c r="T33" s="394" t="s">
        <v>55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56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57</v>
      </c>
      <c r="BA33" s="394"/>
      <c r="BB33" s="394"/>
      <c r="BC33" s="394"/>
      <c r="BD33" s="394"/>
      <c r="BE33" s="394"/>
      <c r="BF33" s="395"/>
    </row>
    <row r="34" spans="3:58" ht="15" customHeight="1">
      <c r="C34" s="422">
        <f>IF(入力!B25="","",入力!B25)</f>
        <v>1</v>
      </c>
      <c r="D34" s="423"/>
      <c r="E34" s="424"/>
      <c r="F34" s="409" t="str">
        <f>IF(入力!C26="","",入力!C25&amp;"　"&amp;入力!E25&amp;"
"&amp;入力!C26&amp;"　"&amp;入力!E26)</f>
        <v>ナカジマ　ルイ
中嶋　琉倭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>
        <f>IF(入力!G25="","",入力!G25)</f>
        <v>5</v>
      </c>
      <c r="R34" s="397"/>
      <c r="S34" s="398"/>
      <c r="T34" s="415" t="str">
        <f>IF(入力!I25="","",入力!I25)</f>
        <v>幕張小学校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518091286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138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イノクチ　リョウ
井口　領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>
        <f>IF(入力!G27="","",入力!G27)</f>
        <v>4</v>
      </c>
      <c r="R36" s="397"/>
      <c r="S36" s="398"/>
      <c r="T36" s="415" t="str">
        <f>IF(入力!I27="","",入力!I27)</f>
        <v>美浜打瀬小学校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518092351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140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ヒグチ　ミウ
樋口　碧海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>
        <f>IF(入力!G29="","",入力!G29)</f>
        <v>4</v>
      </c>
      <c r="R38" s="397"/>
      <c r="S38" s="398"/>
      <c r="T38" s="415" t="str">
        <f>IF(入力!I29="","",入力!I29)</f>
        <v>西の谷小学校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514754824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143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タニ　ソウタ
谷　颯太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>
        <f>IF(入力!G31="","",入力!G31)</f>
        <v>4</v>
      </c>
      <c r="R40" s="397"/>
      <c r="S40" s="398"/>
      <c r="T40" s="415" t="str">
        <f>IF(入力!I31="","",入力!I31)</f>
        <v>西の谷小学校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518091163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131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 t="str">
        <f>IF(入力!B33="","",入力!B33)</f>
        <v>⑤</v>
      </c>
      <c r="D42" s="423"/>
      <c r="E42" s="424"/>
      <c r="F42" s="409" t="str">
        <f>IF(入力!C34="","",入力!C33&amp;"　"&amp;入力!E33&amp;"
"&amp;入力!C34&amp;"　"&amp;入力!E34)</f>
        <v>キトラ　ユウ
木虎　優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>
        <f>IF(入力!G33="","",入力!G33)</f>
        <v>6</v>
      </c>
      <c r="R42" s="397"/>
      <c r="S42" s="398"/>
      <c r="T42" s="415" t="str">
        <f>IF(入力!I33="","",入力!I33)</f>
        <v>西の谷小学校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518089016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144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カザマ　ルイ
風間　瑠衣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>
        <f>IF(入力!G35="","",入力!G35)</f>
        <v>4</v>
      </c>
      <c r="R44" s="397"/>
      <c r="S44" s="398"/>
      <c r="T44" s="415" t="str">
        <f>IF(入力!I35="","",入力!I35)</f>
        <v>幕張西小学校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516678034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125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キムラ　ユリ
木村　優李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>
        <f>IF(入力!G37="","",入力!G37)</f>
        <v>4</v>
      </c>
      <c r="R46" s="397"/>
      <c r="S46" s="398"/>
      <c r="T46" s="415" t="str">
        <f>IF(入力!I37="","",入力!I37)</f>
        <v>幕張西小学校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516678693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132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マツダ　タイキ
松田　大輝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>
        <f>IF(入力!G39="","",入力!G39)</f>
        <v>2</v>
      </c>
      <c r="R48" s="397"/>
      <c r="S48" s="398"/>
      <c r="T48" s="415" t="str">
        <f>IF(入力!I39="","",入力!I39)</f>
        <v>西の谷小学校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516023168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131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>
        <f>IF(入力!B41="","",入力!B41)</f>
        <v>9</v>
      </c>
      <c r="D50" s="423"/>
      <c r="E50" s="424"/>
      <c r="F50" s="409" t="str">
        <f>IF(入力!C42="","",入力!C41&amp;"　"&amp;入力!E41&amp;"
"&amp;入力!C42&amp;"　"&amp;入力!E42)</f>
        <v>タニ　ユキト
谷　祐希人</v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>
        <f>IF(入力!G41="","",入力!G41)</f>
        <v>2</v>
      </c>
      <c r="R50" s="397"/>
      <c r="S50" s="398"/>
      <c r="T50" s="415" t="str">
        <f>IF(入力!I41="","",入力!I41)</f>
        <v>西の谷小学校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>
        <f>IF(入力!M41="","",入力!M41)</f>
        <v>518091255</v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>
        <f>IF(入力!P41="","",入力!P41)</f>
        <v>121</v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 t="str">
        <f>IF(入力!B43="","",入力!B43)</f>
        <v/>
      </c>
      <c r="D52" s="423"/>
      <c r="E52" s="424"/>
      <c r="F52" s="409" t="str">
        <f>IF(入力!C44="","",入力!C43&amp;"　"&amp;入力!E43&amp;"
"&amp;入力!C44&amp;"　"&amp;入力!E44)</f>
        <v/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 t="str">
        <f>IF(入力!G43="","",入力!G43)</f>
        <v/>
      </c>
      <c r="R52" s="397"/>
      <c r="S52" s="398"/>
      <c r="T52" s="415" t="str">
        <f>IF(入力!I43="","",入力!I43)</f>
        <v/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 t="str">
        <f>IF(入力!M43="","",入力!M43)</f>
        <v/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 t="str">
        <f>IF(入力!P43="","",入力!P43)</f>
        <v/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 t="str">
        <f>IF(入力!B45="","",入力!B45)</f>
        <v/>
      </c>
      <c r="D54" s="423"/>
      <c r="E54" s="424"/>
      <c r="F54" s="409" t="str">
        <f>IF(入力!C46="","",入力!C45&amp;"　"&amp;入力!E45&amp;"
"&amp;入力!C46&amp;"　"&amp;入力!E46)</f>
        <v/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 t="str">
        <f>IF(入力!G45="","",入力!G45)</f>
        <v/>
      </c>
      <c r="R54" s="397"/>
      <c r="S54" s="398"/>
      <c r="T54" s="415" t="str">
        <f>IF(入力!I45="","",入力!I45)</f>
        <v/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 t="str">
        <f>IF(入力!M45="","",入力!M45)</f>
        <v/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 t="str">
        <f>IF(入力!P45="","",入力!P45)</f>
        <v/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 t="str">
        <f>IF(入力!B47="","",入力!B47)</f>
        <v/>
      </c>
      <c r="D56" s="423"/>
      <c r="E56" s="424"/>
      <c r="F56" s="409" t="str">
        <f>IF(入力!C48="","",入力!C47&amp;"　"&amp;入力!E47&amp;"
"&amp;入力!C48&amp;"　"&amp;入力!E48)</f>
        <v/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 t="str">
        <f>IF(入力!G47="","",入力!G47)</f>
        <v/>
      </c>
      <c r="R56" s="397"/>
      <c r="S56" s="398"/>
      <c r="T56" s="415" t="str">
        <f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 t="str">
        <f>IF(入力!M47="","",入力!M47)</f>
        <v/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 t="str">
        <f>IF(入力!P47="","",入力!P47)</f>
        <v/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30"/>
      <c r="D57" s="431"/>
      <c r="E57" s="432"/>
      <c r="F57" s="433"/>
      <c r="G57" s="434"/>
      <c r="H57" s="434"/>
      <c r="I57" s="434"/>
      <c r="J57" s="434"/>
      <c r="K57" s="434"/>
      <c r="L57" s="434"/>
      <c r="M57" s="434"/>
      <c r="N57" s="434"/>
      <c r="O57" s="434"/>
      <c r="P57" s="435"/>
      <c r="Q57" s="436"/>
      <c r="R57" s="437"/>
      <c r="S57" s="438"/>
      <c r="T57" s="439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1"/>
      <c r="AJ57" s="436"/>
      <c r="AK57" s="437"/>
      <c r="AL57" s="437"/>
      <c r="AM57" s="437"/>
      <c r="AN57" s="437"/>
      <c r="AO57" s="437"/>
      <c r="AP57" s="437"/>
      <c r="AQ57" s="437"/>
      <c r="AR57" s="437"/>
      <c r="AS57" s="437"/>
      <c r="AT57" s="437"/>
      <c r="AU57" s="437"/>
      <c r="AV57" s="437"/>
      <c r="AW57" s="437"/>
      <c r="AX57" s="437"/>
      <c r="AY57" s="438"/>
      <c r="AZ57" s="436"/>
      <c r="BA57" s="437"/>
      <c r="BB57" s="437"/>
      <c r="BC57" s="437"/>
      <c r="BD57" s="437"/>
      <c r="BE57" s="437"/>
      <c r="BF57" s="44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428" t="s">
        <v>278</v>
      </c>
      <c r="AS63" s="428"/>
      <c r="AT63" s="428"/>
      <c r="AU63" s="428"/>
      <c r="AV63" s="428"/>
      <c r="AW63" s="428"/>
      <c r="AX63" s="428"/>
      <c r="AY63" s="428"/>
      <c r="AZ63" s="428"/>
      <c r="BA63" s="428"/>
      <c r="BB63" s="428"/>
      <c r="BC63" s="428"/>
      <c r="BD63" s="428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429"/>
      <c r="AS64" s="429"/>
      <c r="AT64" s="429"/>
      <c r="AU64" s="429"/>
      <c r="AV64" s="429"/>
      <c r="AW64" s="429"/>
      <c r="AX64" s="429"/>
      <c r="AY64" s="429"/>
      <c r="AZ64" s="429"/>
      <c r="BA64" s="429"/>
      <c r="BB64" s="429"/>
      <c r="BC64" s="429"/>
      <c r="BD64" s="429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0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66" t="s">
        <v>0</v>
      </c>
      <c r="B2" s="266"/>
      <c r="C2" s="269" t="str">
        <f>IF(入力!C3="","",入力!C3)</f>
        <v>幕張海浜ジュニアバレーボールクラブ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 t="str">
        <f>IF(入力!C4="","",IF(入力!C5="",入力!C4,入力!C4&amp;"　　"&amp;入力!C5))</f>
        <v>434718954 / 435120954　　435506702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松田　崇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514751852</v>
      </c>
      <c r="H7" s="268"/>
      <c r="I7" s="268"/>
      <c r="J7" s="268" t="str">
        <f>IF(入力!J7="","",入力!J7)</f>
        <v/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小坂　真</v>
      </c>
      <c r="D9" s="279"/>
      <c r="E9" s="279"/>
      <c r="F9" s="279"/>
      <c r="G9" s="268">
        <f>IF(入力!G9="","",入力!G9)</f>
        <v>512577936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>0364188</v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髙橋　直美</v>
      </c>
      <c r="D11" s="279"/>
      <c r="E11" s="279"/>
      <c r="F11" s="279"/>
      <c r="G11" s="268">
        <f>IF(入力!G11="","",入力!G11)</f>
        <v>508325975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>0200759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/>
      </c>
      <c r="D13" s="279"/>
      <c r="E13" s="279"/>
      <c r="F13" s="279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6"/>
      <c r="B14" s="266"/>
      <c r="C14" s="280"/>
      <c r="D14" s="281"/>
      <c r="E14" s="281"/>
      <c r="F14" s="281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6" t="s">
        <v>5</v>
      </c>
      <c r="B15" s="266"/>
      <c r="C15" s="278" t="str">
        <f>IF(入力!C16="","",入力!C16&amp;"　"&amp;入力!E16)</f>
        <v>松田　崇</v>
      </c>
      <c r="D15" s="279"/>
      <c r="E15" s="279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6"/>
      <c r="B16" s="266"/>
      <c r="C16" s="280"/>
      <c r="D16" s="281"/>
      <c r="E16" s="281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千葉市花見川区幕張本郷2-13-17-307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090-4837-6273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090－4837－6273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78" t="str">
        <f>IF(入力!C26="","",入力!C26&amp;"　"&amp;入力!E26)</f>
        <v>中嶋　琉倭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幕張小学校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518091286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井口　領</v>
      </c>
      <c r="D27" s="279"/>
      <c r="E27" s="279"/>
      <c r="F27" s="279"/>
      <c r="G27" s="266">
        <f>IF(入力!G27="","",入力!G27)</f>
        <v>4</v>
      </c>
      <c r="H27" s="266" t="str">
        <f>IF(入力!H27="","",入力!H27)</f>
        <v/>
      </c>
      <c r="I27" s="266" t="str">
        <f>IF(入力!I27="","",入力!I27)</f>
        <v>美浜打瀬小学校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518092351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樋口　碧海</v>
      </c>
      <c r="D29" s="279"/>
      <c r="E29" s="279"/>
      <c r="F29" s="279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西の谷小学校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514754824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谷　颯太</v>
      </c>
      <c r="D31" s="279"/>
      <c r="E31" s="279"/>
      <c r="F31" s="279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西の谷小学校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518091163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 t="str">
        <f>IF(入力!B33="","",入力!B33)</f>
        <v>⑤</v>
      </c>
      <c r="C33" s="278" t="str">
        <f>IF(入力!C34="","",入力!C34&amp;"　"&amp;入力!E34)</f>
        <v>木虎　優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西の谷小学校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518089016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風間　瑠衣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幕張西小学校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516678034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木村　優李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幕張西小学校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516678693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松田　大輝</v>
      </c>
      <c r="D39" s="279"/>
      <c r="E39" s="279"/>
      <c r="F39" s="279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西の谷小学校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516023168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谷　祐希人</v>
      </c>
      <c r="D41" s="279"/>
      <c r="E41" s="279"/>
      <c r="F41" s="279"/>
      <c r="G41" s="266">
        <f>IF(入力!G41="","",入力!G41)</f>
        <v>2</v>
      </c>
      <c r="H41" s="266" t="str">
        <f>IF(入力!H41="","",入力!H41)</f>
        <v/>
      </c>
      <c r="I41" s="266" t="str">
        <f>IF(入力!I41="","",入力!I41)</f>
        <v>西の谷小学校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518091255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66" t="s">
        <v>0</v>
      </c>
      <c r="B2" s="266"/>
      <c r="C2" s="269" t="str">
        <f>IF(入力!C3="","",入力!C3)</f>
        <v>幕張海浜ジュニアバレーボールクラブ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 t="str">
        <f>IF(入力!C4="","",IF(入力!C5="",入力!C4,入力!C4&amp;"　　"&amp;入力!C5))</f>
        <v>434718954 / 435120954　　435506702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松田　崇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514751852</v>
      </c>
      <c r="H7" s="268"/>
      <c r="I7" s="268"/>
      <c r="J7" s="268" t="str">
        <f>IF(入力!J7="","",入力!J7)</f>
        <v/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小坂　真</v>
      </c>
      <c r="D9" s="279"/>
      <c r="E9" s="279"/>
      <c r="F9" s="279"/>
      <c r="G9" s="268">
        <f>IF(入力!G9="","",入力!G9)</f>
        <v>512577936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>0364188</v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髙橋　直美</v>
      </c>
      <c r="D11" s="279"/>
      <c r="E11" s="279"/>
      <c r="F11" s="279"/>
      <c r="G11" s="268">
        <f>IF(入力!G11="","",入力!G11)</f>
        <v>508325975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>0200759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/>
      </c>
      <c r="D13" s="279"/>
      <c r="E13" s="279"/>
      <c r="F13" s="279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6"/>
      <c r="B14" s="266"/>
      <c r="C14" s="280"/>
      <c r="D14" s="281"/>
      <c r="E14" s="281"/>
      <c r="F14" s="281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6" t="s">
        <v>5</v>
      </c>
      <c r="B15" s="266"/>
      <c r="C15" s="278" t="str">
        <f>IF(入力!C16="","",入力!C16&amp;"　"&amp;入力!E16)</f>
        <v>松田　崇</v>
      </c>
      <c r="D15" s="279"/>
      <c r="E15" s="279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6"/>
      <c r="B16" s="266"/>
      <c r="C16" s="280"/>
      <c r="D16" s="281"/>
      <c r="E16" s="281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千葉市花見川区幕張本郷2-13-17-307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090-4837-6273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090－4837－6273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78" t="str">
        <f>IF(入力!C26="","",入力!C26&amp;"　"&amp;入力!E26)</f>
        <v>中嶋　琉倭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幕張小学校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518091286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井口　領</v>
      </c>
      <c r="D27" s="279"/>
      <c r="E27" s="279"/>
      <c r="F27" s="279"/>
      <c r="G27" s="266">
        <f>IF(入力!G27="","",入力!G27)</f>
        <v>4</v>
      </c>
      <c r="H27" s="266" t="str">
        <f>IF(入力!H27="","",入力!H27)</f>
        <v/>
      </c>
      <c r="I27" s="266" t="str">
        <f>IF(入力!I27="","",入力!I27)</f>
        <v>美浜打瀬小学校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518092351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樋口　碧海</v>
      </c>
      <c r="D29" s="279"/>
      <c r="E29" s="279"/>
      <c r="F29" s="279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西の谷小学校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514754824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谷　颯太</v>
      </c>
      <c r="D31" s="279"/>
      <c r="E31" s="279"/>
      <c r="F31" s="279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西の谷小学校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518091163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 t="str">
        <f>IF(入力!B33="","",入力!B33)</f>
        <v>⑤</v>
      </c>
      <c r="C33" s="278" t="str">
        <f>IF(入力!C34="","",入力!C34&amp;"　"&amp;入力!E34)</f>
        <v>木虎　優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西の谷小学校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518089016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風間　瑠衣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幕張西小学校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516678034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木村　優李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幕張西小学校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516678693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松田　大輝</v>
      </c>
      <c r="D39" s="279"/>
      <c r="E39" s="279"/>
      <c r="F39" s="279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西の谷小学校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516023168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谷　祐希人</v>
      </c>
      <c r="D41" s="279"/>
      <c r="E41" s="279"/>
      <c r="F41" s="279"/>
      <c r="G41" s="266">
        <f>IF(入力!G41="","",入力!G41)</f>
        <v>2</v>
      </c>
      <c r="H41" s="266" t="str">
        <f>IF(入力!H41="","",入力!H41)</f>
        <v/>
      </c>
      <c r="I41" s="266" t="str">
        <f>IF(入力!I41="","",入力!I41)</f>
        <v>西の谷小学校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518091255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B1" workbookViewId="0">
      <selection activeCell="C24" sqref="C2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男女混合</v>
      </c>
      <c r="I5" s="29">
        <f>入力!Y25</f>
        <v>9</v>
      </c>
      <c r="J5" s="452" t="str">
        <f>IF(入力!A55="","",入力!A55)</f>
        <v>明るく・楽しく・元気よく！！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33004</v>
      </c>
      <c r="B7" s="33" t="str">
        <f>IF(入力!C3="","",入力!C3)</f>
        <v>幕張海浜ジュニアバレーボールクラブ</v>
      </c>
      <c r="C7" s="33" t="str">
        <f>IF(入力!C2="","",入力!C2)</f>
        <v>マクハリカイヒンジュニアバレーボールクラブ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幕張本郷</v>
      </c>
      <c r="T7" s="33"/>
      <c r="U7" s="33" t="str">
        <f>IF(入力!C4="","",入力!C4)</f>
        <v>434718954 / 435120954</v>
      </c>
      <c r="V7" s="33">
        <f>IF(入力!C5="","",入力!C5)</f>
        <v>435506702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松田</v>
      </c>
      <c r="D16" s="33" t="str">
        <f>IF(入力!E8="","",入力!E8)</f>
        <v>崇</v>
      </c>
      <c r="E16" s="33" t="str">
        <f>IF(入力!C7="","",入力!C7)</f>
        <v>マツダ</v>
      </c>
      <c r="F16" s="33" t="str">
        <f>IF(入力!E7="","",入力!E7)</f>
        <v>タカシ</v>
      </c>
      <c r="G16" s="33">
        <f>IF(入力!G7="","",入力!G7)</f>
        <v>514751852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262</v>
      </c>
      <c r="S16" s="33" t="str">
        <f>IF(入力!W7="","",入力!W7)</f>
        <v>0033</v>
      </c>
      <c r="T16" s="33" t="str">
        <f>IF(入力!P8="","",入力!P8)</f>
        <v>千葉市花見川区幕張本郷2-13-17-307</v>
      </c>
      <c r="U16" s="33" t="str">
        <f>IF(入力!AL7="","",入力!AL7)</f>
        <v>090</v>
      </c>
      <c r="V16" s="33" t="str">
        <f>IF(入力!AK8="","",入力!AK8)</f>
        <v>4837</v>
      </c>
      <c r="W16" s="33" t="str">
        <f>IF(入力!AP8="","",入力!AP8)</f>
        <v>6273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小坂</v>
      </c>
      <c r="D17" s="33" t="str">
        <f>IF(入力!E10="","",入力!E10)</f>
        <v>真</v>
      </c>
      <c r="E17" s="33" t="str">
        <f>IF(入力!C9="","",入力!C9)</f>
        <v>コサカ</v>
      </c>
      <c r="F17" s="33" t="str">
        <f>IF(入力!E9="","",入力!E9)</f>
        <v>マコト</v>
      </c>
      <c r="G17" s="33">
        <f>IF(入力!G9="","",入力!G9)</f>
        <v>512577936</v>
      </c>
      <c r="H17" s="33" t="str">
        <f>IF(入力!J9="","",入力!J9)</f>
        <v/>
      </c>
      <c r="I17" s="33" t="str">
        <f>IF(入力!M9="","",入力!M9)</f>
        <v>0364188</v>
      </c>
      <c r="J17" s="33"/>
      <c r="K17" s="33"/>
      <c r="L17" s="33">
        <f>IF(入力!AT9="","",入力!AT9)</f>
        <v>63</v>
      </c>
      <c r="M17" s="33"/>
      <c r="N17" s="33"/>
      <c r="O17" s="33"/>
      <c r="P17" s="33"/>
      <c r="Q17" s="33"/>
      <c r="R17" s="33" t="str">
        <f>IF(入力!R9="","",入力!R9)</f>
        <v>133</v>
      </c>
      <c r="S17" s="33" t="str">
        <f>IF(入力!W9="","",入力!W9)</f>
        <v>0053</v>
      </c>
      <c r="T17" s="33" t="str">
        <f>IF(入力!P10="","",入力!P10)</f>
        <v>江戸川区北篠崎2-9-2</v>
      </c>
      <c r="U17" s="33" t="str">
        <f>IF(入力!AL9="","",入力!AL9)</f>
        <v>090</v>
      </c>
      <c r="V17" s="33" t="str">
        <f>IF(入力!AK10="","",入力!AK10)</f>
        <v>2240</v>
      </c>
      <c r="W17" s="33" t="str">
        <f>IF(入力!AP10="","",入力!AP10)</f>
        <v>0879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髙橋</v>
      </c>
      <c r="D20" s="33" t="str">
        <f>IF(入力!E12="","",入力!E12)</f>
        <v>直美</v>
      </c>
      <c r="E20" s="33" t="str">
        <f>IF(入力!C11="","",入力!C11)</f>
        <v>タカハシ</v>
      </c>
      <c r="F20" s="33" t="str">
        <f>IF(入力!E11="","",入力!E11)</f>
        <v>ナオミ</v>
      </c>
      <c r="G20" s="33">
        <f>IF(入力!G11="","",入力!G11)</f>
        <v>508325975</v>
      </c>
      <c r="H20" s="33" t="str">
        <f>IF(入力!J11="","",入力!J11)</f>
        <v/>
      </c>
      <c r="I20" s="33" t="str">
        <f>IF(入力!M11="","",入力!M11)</f>
        <v>0200759</v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0025</v>
      </c>
      <c r="T20" s="33" t="str">
        <f>IF(入力!P12="","",入力!P12)</f>
        <v>千葉市美浜区浜田1-4-522</v>
      </c>
      <c r="U20" s="33" t="str">
        <f>IF(入力!AL11="","",入力!AL11)</f>
        <v>090</v>
      </c>
      <c r="V20" s="33" t="str">
        <f>IF(入力!AK12="","",入力!AK12)</f>
        <v>7176</v>
      </c>
      <c r="W20" s="33" t="str">
        <f>IF(入力!AP12="","",入力!AP12)</f>
        <v>6787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松田</v>
      </c>
      <c r="D22" s="33" t="str">
        <f>IF(入力!E16="","",入力!E16)</f>
        <v>崇</v>
      </c>
      <c r="E22" s="33" t="str">
        <f>IF(入力!C15="","",入力!C15)</f>
        <v>マツダ</v>
      </c>
      <c r="F22" s="33" t="str">
        <f>IF(入力!E15="","",入力!E15)</f>
        <v>タカシ</v>
      </c>
      <c r="G22" s="33"/>
      <c r="H22" s="33"/>
      <c r="I22" s="33"/>
      <c r="J22" s="33"/>
      <c r="K22" s="33"/>
      <c r="L22" s="33">
        <f>IF(入力!AT15="","",入力!AT15)</f>
        <v>41</v>
      </c>
      <c r="M22" s="33"/>
      <c r="N22" s="33" t="str">
        <f>IF(入力!C21="","",入力!C21)</f>
        <v>090</v>
      </c>
      <c r="O22" s="33">
        <f>IF(入力!E21="","",入力!E21)</f>
        <v>4837</v>
      </c>
      <c r="P22" s="33">
        <f>IF(入力!G21="","",入力!G21)</f>
        <v>6273</v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千葉市花見川区幕張本郷2-13-17-307</v>
      </c>
      <c r="U22" s="33" t="str">
        <f>IF(入力!AL15="","",入力!AL15)</f>
        <v>090</v>
      </c>
      <c r="V22" s="33" t="str">
        <f>IF(入力!AK16="","",入力!AK16)</f>
        <v>4837</v>
      </c>
      <c r="W22" s="33" t="str">
        <f>IF(入力!AP16="","",入力!AP16)</f>
        <v>6273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木虎</v>
      </c>
      <c r="D24" s="75" t="str">
        <f>VLOOKUP($B$51,$A$53:$F$352,4)</f>
        <v>優</v>
      </c>
      <c r="E24" s="75" t="str">
        <f>VLOOKUP($B$51,$A$53:$F$352,5)</f>
        <v>キトラ</v>
      </c>
      <c r="F24" s="75" t="str">
        <f>VLOOKUP($B$51,$A$53:$F$352,6)</f>
        <v>ユウ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中嶋</v>
      </c>
      <c r="D53" s="33" t="str">
        <f>IF(入力!E26="","",入力!E26)</f>
        <v>琉倭</v>
      </c>
      <c r="E53" s="33" t="str">
        <f>IF(入力!C25="","",入力!C25)</f>
        <v>ナカジマ</v>
      </c>
      <c r="F53" s="33" t="str">
        <f>IF(入力!E25="","",入力!E25)</f>
        <v>ルイ</v>
      </c>
      <c r="G53" s="33">
        <f>IF(入力!M25="","",入力!M25)</f>
        <v>518091286</v>
      </c>
      <c r="H53" s="33" t="str">
        <f>IF(入力!I25="","",入力!I25)</f>
        <v>幕張小学校</v>
      </c>
      <c r="I53" s="33">
        <f>IF(入力!G25="","",入力!G25)</f>
        <v>5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井口</v>
      </c>
      <c r="D54" s="33" t="str">
        <f>IF(入力!E28="","",入力!E28)</f>
        <v>領</v>
      </c>
      <c r="E54" s="33" t="str">
        <f>IF(入力!C27="","",入力!C27)</f>
        <v>イノクチ</v>
      </c>
      <c r="F54" s="33" t="str">
        <f>IF(入力!E27="","",入力!E27)</f>
        <v>リョウ</v>
      </c>
      <c r="G54" s="33">
        <f>IF(入力!M27="","",入力!M27)</f>
        <v>518092351</v>
      </c>
      <c r="H54" s="33" t="str">
        <f>IF(入力!I27="","",入力!I27)</f>
        <v>美浜打瀬小学校</v>
      </c>
      <c r="I54" s="33">
        <f>IF(入力!G27="","",入力!G27)</f>
        <v>4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樋口</v>
      </c>
      <c r="D55" s="33" t="str">
        <f>IF(入力!E30="","",入力!E30)</f>
        <v>碧海</v>
      </c>
      <c r="E55" s="33" t="str">
        <f>IF(入力!C29="","",入力!C29)</f>
        <v>ヒグチ</v>
      </c>
      <c r="F55" s="33" t="str">
        <f>IF(入力!E29="","",入力!E29)</f>
        <v>ミウ</v>
      </c>
      <c r="G55" s="33">
        <f>IF(入力!M29="","",入力!M29)</f>
        <v>514754824</v>
      </c>
      <c r="H55" s="33" t="str">
        <f>IF(入力!I29="","",入力!I29)</f>
        <v>西の谷小学校</v>
      </c>
      <c r="I55" s="33">
        <f>IF(入力!G29="","",入力!G29)</f>
        <v>4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谷</v>
      </c>
      <c r="D56" s="33" t="str">
        <f>IF(入力!E32="","",入力!E32)</f>
        <v>颯太</v>
      </c>
      <c r="E56" s="33" t="str">
        <f>IF(入力!C31="","",入力!C31)</f>
        <v>タニ</v>
      </c>
      <c r="F56" s="33" t="str">
        <f>IF(入力!E31="","",入力!E31)</f>
        <v>ソウタ</v>
      </c>
      <c r="G56" s="33">
        <f>IF(入力!M31="","",入力!M31)</f>
        <v>518091163</v>
      </c>
      <c r="H56" s="33" t="str">
        <f>IF(入力!I31="","",入力!I31)</f>
        <v>西の谷小学校</v>
      </c>
      <c r="I56" s="33">
        <f>IF(入力!G31="","",入力!G31)</f>
        <v>4</v>
      </c>
      <c r="J56" s="33">
        <f>IF(入力!P31="","",入力!P31)</f>
        <v>131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>⑤</v>
      </c>
      <c r="C57" s="33" t="str">
        <f>IF(入力!C34="","",入力!C34)</f>
        <v>木虎</v>
      </c>
      <c r="D57" s="33" t="str">
        <f>IF(入力!E34="","",入力!E34)</f>
        <v>優</v>
      </c>
      <c r="E57" s="33" t="str">
        <f>IF(入力!C33="","",入力!C33)</f>
        <v>キトラ</v>
      </c>
      <c r="F57" s="33" t="str">
        <f>IF(入力!E33="","",入力!E33)</f>
        <v>ユウ</v>
      </c>
      <c r="G57" s="33">
        <f>IF(入力!M33="","",入力!M33)</f>
        <v>518089016</v>
      </c>
      <c r="H57" s="33" t="str">
        <f>IF(入力!I33="","",入力!I33)</f>
        <v>西の谷小学校</v>
      </c>
      <c r="I57" s="33">
        <f>IF(入力!G33="","",入力!G33)</f>
        <v>6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風間</v>
      </c>
      <c r="D58" s="33" t="str">
        <f>IF(入力!E36="","",入力!E36)</f>
        <v>瑠衣</v>
      </c>
      <c r="E58" s="33" t="str">
        <f>IF(入力!C35="","",入力!C35)</f>
        <v>カザマ</v>
      </c>
      <c r="F58" s="33" t="str">
        <f>IF(入力!E35="","",入力!E35)</f>
        <v>ルイ</v>
      </c>
      <c r="G58" s="33">
        <f>IF(入力!M35="","",入力!M35)</f>
        <v>516678034</v>
      </c>
      <c r="H58" s="33" t="str">
        <f>IF(入力!I35="","",入力!I35)</f>
        <v>幕張西小学校</v>
      </c>
      <c r="I58" s="33">
        <f>IF(入力!G35="","",入力!G35)</f>
        <v>4</v>
      </c>
      <c r="J58" s="33">
        <f>IF(入力!P35="","",入力!P35)</f>
        <v>125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木村</v>
      </c>
      <c r="D59" s="33" t="str">
        <f>IF(入力!E38="","",入力!E38)</f>
        <v>優李</v>
      </c>
      <c r="E59" s="33" t="str">
        <f>IF(入力!C37="","",入力!C37)</f>
        <v>キムラ</v>
      </c>
      <c r="F59" s="33" t="str">
        <f>IF(入力!E37="","",入力!E37)</f>
        <v>ユリ</v>
      </c>
      <c r="G59" s="33">
        <f>IF(入力!M37="","",入力!M37)</f>
        <v>516678693</v>
      </c>
      <c r="H59" s="33" t="str">
        <f>IF(入力!I37="","",入力!I37)</f>
        <v>幕張西小学校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松田</v>
      </c>
      <c r="D60" s="33" t="str">
        <f>IF(入力!E40="","",入力!E40)</f>
        <v>大輝</v>
      </c>
      <c r="E60" s="33" t="str">
        <f>IF(入力!C39="","",入力!C39)</f>
        <v>マツダ</v>
      </c>
      <c r="F60" s="33" t="str">
        <f>IF(入力!E39="","",入力!E39)</f>
        <v>タイキ</v>
      </c>
      <c r="G60" s="33">
        <f>IF(入力!M39="","",入力!M39)</f>
        <v>516023168</v>
      </c>
      <c r="H60" s="33" t="str">
        <f>IF(入力!I39="","",入力!I39)</f>
        <v>西の谷小学校</v>
      </c>
      <c r="I60" s="33">
        <f>IF(入力!G39="","",入力!G39)</f>
        <v>2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谷</v>
      </c>
      <c r="D61" s="33" t="str">
        <f>IF(入力!E42="","",入力!E42)</f>
        <v>祐希人</v>
      </c>
      <c r="E61" s="33" t="str">
        <f>IF(入力!C41="","",入力!C41)</f>
        <v>タニ</v>
      </c>
      <c r="F61" s="33" t="str">
        <f>IF(入力!E41="","",入力!E41)</f>
        <v>ユキト</v>
      </c>
      <c r="G61" s="33">
        <f>IF(入力!M41="","",入力!M41)</f>
        <v>518091255</v>
      </c>
      <c r="H61" s="33" t="str">
        <f>IF(入力!I41="","",入力!I41)</f>
        <v>西の谷小学校</v>
      </c>
      <c r="I61" s="33">
        <f>IF(入力!G41="","",入力!G41)</f>
        <v>2</v>
      </c>
      <c r="J61" s="33">
        <f>IF(入力!P41="","",入力!P41)</f>
        <v>121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松田崇</cp:lastModifiedBy>
  <cp:lastPrinted>2018-05-03T22:42:03Z</cp:lastPrinted>
  <dcterms:created xsi:type="dcterms:W3CDTF">2014-04-05T09:56:00Z</dcterms:created>
  <dcterms:modified xsi:type="dcterms:W3CDTF">2018-05-10T15:19:18Z</dcterms:modified>
</cp:coreProperties>
</file>