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-15" yWindow="-15" windowWidth="18735" windowHeight="880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<sst xmlns="http://schemas.openxmlformats.org/spreadsheetml/2006/main" count="412" uniqueCount="278">
  <si>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</si>
  <si>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</si>
  <si>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</si>
  <si>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</si>
  <si>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</si>
  <si>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</si>
  <si>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</si>
  <si>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</si>
  <si>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</si>
  <si>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</si>
  <si>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</si>
  <si>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</si>
  <si>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</si>
  <si>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</si>
  <si>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</si>
  <si>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</si>
  <si>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</si>
  <si>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</si>
  <si>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</si>
  <si>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</si>
  <si>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</si>
  <si>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</si>
  <si>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</si>
  <si>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</si>
  <si>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</si>
  <si>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</si>
  <si>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</si>
  <si>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</si>
  <si>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</si>
  <si>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</si>
  <si>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</si>
  <si>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</si>
  <si>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</si>
  <si>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</si>
  <si>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</si>
  <si>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</si>
  <si>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</si>
  <si>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</si>
  <si>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</si>
  <si>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</si>
  <si>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</si>
  <si>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</si>
  <si>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</si>
  <si>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</si>
  <si>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</si>
  <si>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</si>
  <si>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</si>
  <si>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</si>
  <si>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</si>
  <si>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</si>
  <si>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</si>
  <si>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</si>
  <si>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</si>
  <si>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</si>
  <si>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</si>
  <si>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</si>
  <si>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</si>
  <si>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</si>
  <si>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</si>
  <si>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</si>
  <si>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</si>
  <si>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</si>
  <si>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</si>
  <si>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</si>
  <si>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</si>
  <si>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</si>
  <si>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</si>
  <si>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</si>
  <si>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</si>
  <si>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</si>
  <si>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</si>
  <si>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</si>
  <si>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</si>
  <si>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</si>
  <si>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</si>
  <si>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</si>
  <si>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</si>
  <si>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</si>
  <si>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</si>
  <si>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</si>
  <si>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</si>
  <si>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</si>
  <si>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</si>
  <si>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</si>
  <si>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</si>
  <si>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</si>
  <si>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</si>
  <si>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</si>
  <si>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</si>
  <si>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</si>
  <si>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</si>
  <si>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</si>
  <si>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</si>
  <si>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</si>
  <si>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</si>
  <si>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</si>
  <si>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</si>
  <si>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</si>
  <si>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</si>
  <si>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</si>
  <si>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</si>
  <si>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</si>
  <si>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</si>
  <si>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</si>
  <si>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</si>
  <si>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</si>
  <si>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</si>
  <si>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</si>
  <si>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</si>
  <si>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</si>
  <si>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</si>
  <si>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</si>
  <si>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</si>
  <si>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</si>
  <si>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</si>
  <si>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</si>
  <si>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</si>
  <si>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</si>
  <si>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</si>
  <si>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</si>
  <si>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</si>
  <si>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</si>
  <si>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</si>
  <si>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</si>
  <si>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</si>
  <si>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</si>
  <si>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</si>
  <si>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</si>
  <si>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</si>
  <si>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</si>
  <si>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</si>
  <si>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</si>
  <si>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</si>
  <si>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</si>
  <si>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</si>
  <si>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</si>
  <si>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</si>
  <si>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</si>
  <si>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</si>
  <si>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</si>
  <si>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</si>
  <si>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</si>
  <si>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</si>
  <si>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</si>
  <si>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</si>
  <si>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</si>
  <si>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</si>
  <si>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</si>
  <si>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</si>
  <si>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</si>
  <si>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</si>
  <si>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</si>
  <si>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</si>
  <si>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</si>
  <si>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</si>
  <si>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</si>
  <si>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</si>
  <si>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</si>
  <si>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</si>
  <si>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</si>
  <si>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</si>
  <si>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</si>
  <si>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</si>
  <si>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</si>
  <si>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</si>
  <si>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</si>
  <si>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</si>
  <si>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</si>
  <si>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</si>
  <si>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</si>
  <si>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</si>
  <si>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</si>
  <si>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</si>
  <si>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</si>
  <si>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</si>
  <si>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</si>
  <si>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</si>
  <si>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</si>
  <si>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</si>
  <si>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</si>
  <si>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</si>
  <si>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</si>
  <si>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</si>
  <si>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</si>
  <si>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</si>
  <si>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</si>
  <si>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</si>
  <si>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</si>
  <si>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</si>
  <si>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</si>
  <si>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</si>
  <si>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</si>
  <si>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</si>
  <si>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</si>
  <si>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</si>
  <si>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</si>
  <si>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</si>
  <si>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</si>
  <si>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</si>
  <si>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</si>
  <si>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マクハリカイヒンジュニアバレーボールクラブ</t>
    <phoneticPr fontId="2"/>
  </si>
  <si>
    <t>幕張海浜ジュニアバレーボールクラブ</t>
    <phoneticPr fontId="2"/>
  </si>
  <si>
    <t>幕張西</t>
    <rPh sb="0" eb="2">
      <t>マクハリ</t>
    </rPh>
    <rPh sb="2" eb="3">
      <t>ニシ</t>
    </rPh>
    <phoneticPr fontId="2"/>
  </si>
  <si>
    <t>総武線</t>
    <rPh sb="0" eb="3">
      <t>ソウブセン</t>
    </rPh>
    <phoneticPr fontId="2"/>
  </si>
  <si>
    <t>幕張本郷</t>
    <rPh sb="0" eb="4">
      <t>マクハリホンゴウ</t>
    </rPh>
    <phoneticPr fontId="2"/>
  </si>
  <si>
    <t>直美</t>
    <phoneticPr fontId="2"/>
  </si>
  <si>
    <t>ﾀｶﾊｼ</t>
    <phoneticPr fontId="2"/>
  </si>
  <si>
    <t>ﾅｵﾐ</t>
    <phoneticPr fontId="2"/>
  </si>
  <si>
    <t>261</t>
    <phoneticPr fontId="2"/>
  </si>
  <si>
    <t>0025</t>
    <phoneticPr fontId="2"/>
  </si>
  <si>
    <t>千葉県千葉市美浜区浜田1-4-522</t>
    <phoneticPr fontId="2"/>
  </si>
  <si>
    <t>090</t>
    <phoneticPr fontId="2"/>
  </si>
  <si>
    <t>7176</t>
    <phoneticPr fontId="2"/>
  </si>
  <si>
    <t>6787</t>
    <phoneticPr fontId="2"/>
  </si>
  <si>
    <t>松田</t>
    <rPh sb="0" eb="2">
      <t>マツダ</t>
    </rPh>
    <phoneticPr fontId="2"/>
  </si>
  <si>
    <t>崇</t>
    <phoneticPr fontId="2"/>
  </si>
  <si>
    <t>ﾏﾂﾀﾞ</t>
    <phoneticPr fontId="2"/>
  </si>
  <si>
    <t>ﾀｶｼ</t>
    <phoneticPr fontId="2"/>
  </si>
  <si>
    <t>樋口</t>
    <rPh sb="0" eb="2">
      <t>ヒグチ</t>
    </rPh>
    <phoneticPr fontId="2"/>
  </si>
  <si>
    <t>孝行</t>
    <rPh sb="0" eb="2">
      <t>タカユキ</t>
    </rPh>
    <phoneticPr fontId="2"/>
  </si>
  <si>
    <t>ﾋｸﾞﾁ</t>
    <phoneticPr fontId="2"/>
  </si>
  <si>
    <t>ﾀｶﾕｷ</t>
    <phoneticPr fontId="2"/>
  </si>
  <si>
    <t>262</t>
    <phoneticPr fontId="2"/>
  </si>
  <si>
    <t>0033</t>
    <phoneticPr fontId="2"/>
  </si>
  <si>
    <t>千葉県千葉市花見川区幕張本郷2-13-17-307</t>
    <phoneticPr fontId="2"/>
  </si>
  <si>
    <t>262</t>
    <phoneticPr fontId="2"/>
  </si>
  <si>
    <t>0033</t>
    <phoneticPr fontId="2"/>
  </si>
  <si>
    <t>千葉県千葉市花見川区幕張本郷2-26-6-207</t>
    <phoneticPr fontId="2"/>
  </si>
  <si>
    <t>1055</t>
    <phoneticPr fontId="2"/>
  </si>
  <si>
    <t>2175</t>
    <phoneticPr fontId="2"/>
  </si>
  <si>
    <t>043</t>
    <phoneticPr fontId="2"/>
  </si>
  <si>
    <t>301</t>
    <phoneticPr fontId="2"/>
  </si>
  <si>
    <t>3485</t>
    <phoneticPr fontId="2"/>
  </si>
  <si>
    <t>262</t>
    <phoneticPr fontId="2"/>
  </si>
  <si>
    <t>千葉県千葉市花見川区幕張本郷2-26-6-207</t>
    <phoneticPr fontId="2"/>
  </si>
  <si>
    <t>1055</t>
    <phoneticPr fontId="2"/>
  </si>
  <si>
    <t>澁谷</t>
    <phoneticPr fontId="2"/>
  </si>
  <si>
    <t>一彰</t>
    <phoneticPr fontId="2"/>
  </si>
  <si>
    <t>ｼﾌﾞﾔ</t>
    <phoneticPr fontId="2"/>
  </si>
  <si>
    <t>ｶｽﾞｱｷ</t>
    <phoneticPr fontId="2"/>
  </si>
  <si>
    <t>千葉市立上の台小学校</t>
    <phoneticPr fontId="2"/>
  </si>
  <si>
    <t>千葉市立上の台小学校</t>
    <phoneticPr fontId="2"/>
  </si>
  <si>
    <t>浅尾</t>
    <phoneticPr fontId="2"/>
  </si>
  <si>
    <t>妃夏</t>
    <phoneticPr fontId="2"/>
  </si>
  <si>
    <t>ｱｻｵ</t>
    <phoneticPr fontId="2"/>
  </si>
  <si>
    <t>ﾋﾅﾂ</t>
    <phoneticPr fontId="2"/>
  </si>
  <si>
    <t>⑤</t>
    <phoneticPr fontId="2"/>
  </si>
  <si>
    <t>千葉市立小中台南小学校</t>
    <phoneticPr fontId="2"/>
  </si>
  <si>
    <t>千葉市立打瀬小学校</t>
    <phoneticPr fontId="2"/>
  </si>
  <si>
    <t>竹内</t>
    <phoneticPr fontId="2"/>
  </si>
  <si>
    <t>祥太</t>
    <phoneticPr fontId="2"/>
  </si>
  <si>
    <t>ﾀｹｳﾁ</t>
    <phoneticPr fontId="2"/>
  </si>
  <si>
    <t>ｼｮｳﾀ</t>
    <phoneticPr fontId="2"/>
  </si>
  <si>
    <t>伊藤</t>
    <phoneticPr fontId="2"/>
  </si>
  <si>
    <t>未玖</t>
    <phoneticPr fontId="2"/>
  </si>
  <si>
    <t>ｲﾄｳ</t>
    <phoneticPr fontId="2"/>
  </si>
  <si>
    <t>ﾐｸ</t>
    <phoneticPr fontId="2"/>
  </si>
  <si>
    <t>登川</t>
    <phoneticPr fontId="2"/>
  </si>
  <si>
    <t>永</t>
    <phoneticPr fontId="2"/>
  </si>
  <si>
    <t>ﾉﾎﾞﾘｶﾜ</t>
    <phoneticPr fontId="2"/>
  </si>
  <si>
    <t>ﾊﾙｶ</t>
    <phoneticPr fontId="2"/>
  </si>
  <si>
    <t>高橋</t>
    <phoneticPr fontId="2"/>
  </si>
  <si>
    <t>遼</t>
    <phoneticPr fontId="2"/>
  </si>
  <si>
    <t>ﾘｮｳ</t>
    <phoneticPr fontId="2"/>
  </si>
  <si>
    <t>大木下</t>
    <phoneticPr fontId="2"/>
  </si>
  <si>
    <t>爽太朗</t>
    <phoneticPr fontId="2"/>
  </si>
  <si>
    <t>ｵｵｷｼﾀ</t>
    <phoneticPr fontId="2"/>
  </si>
  <si>
    <t>ｿｳﾀﾛｳ</t>
    <phoneticPr fontId="2"/>
  </si>
  <si>
    <t>川口</t>
    <phoneticPr fontId="2"/>
  </si>
  <si>
    <t>慶太</t>
    <phoneticPr fontId="2"/>
  </si>
  <si>
    <t>ｶﾜｸﾞﾁ</t>
    <phoneticPr fontId="2"/>
  </si>
  <si>
    <t>ｹｲﾀ</t>
    <phoneticPr fontId="2"/>
  </si>
  <si>
    <t>大橋</t>
    <phoneticPr fontId="2"/>
  </si>
  <si>
    <t>結</t>
    <phoneticPr fontId="2"/>
  </si>
  <si>
    <t>ﾕｲ</t>
    <phoneticPr fontId="2"/>
  </si>
  <si>
    <t>ｵｵﾊｼ</t>
    <phoneticPr fontId="2"/>
  </si>
  <si>
    <t>男女混合を結成して間もないのですが、全員６年生で「心を一つに」をスローガンに練習してきました。
今大会では、日頃の成果を発揮できるように明るく元気に「チーム幕張海浜」で頑張ります。</t>
    <phoneticPr fontId="2"/>
  </si>
  <si>
    <t>髙橋</t>
    <rPh sb="0" eb="2">
      <t>タカハシ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</si>
</sst>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="85" zoomScaleNormal="100" zoomScaleSheetLayoutView="85" workbookViewId="0">
      <selection activeCell="G15" sqref="G15:O1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37" t="s">
        <v>189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201</v>
      </c>
      <c r="D3" s="145"/>
      <c r="E3" s="145"/>
      <c r="F3" s="145"/>
      <c r="G3" s="145"/>
      <c r="H3" s="145"/>
      <c r="I3" s="146"/>
      <c r="J3" s="244" t="s">
        <v>161</v>
      </c>
      <c r="K3" s="245"/>
      <c r="L3" s="245"/>
      <c r="M3" s="245"/>
      <c r="N3" s="245"/>
      <c r="O3" s="246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435120954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>
        <v>434718954</v>
      </c>
      <c r="D5" s="253"/>
      <c r="E5" s="253"/>
      <c r="F5" s="253"/>
      <c r="G5" s="253"/>
      <c r="H5" s="253"/>
      <c r="I5" s="254"/>
      <c r="J5" s="224"/>
      <c r="K5" s="224"/>
      <c r="L5" s="224"/>
      <c r="M5" s="224"/>
      <c r="N5" s="224"/>
      <c r="O5" s="224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206</v>
      </c>
      <c r="D7" s="132"/>
      <c r="E7" s="171" t="s">
        <v>207</v>
      </c>
      <c r="F7" s="133"/>
      <c r="G7" s="226">
        <v>508325975</v>
      </c>
      <c r="H7" s="226"/>
      <c r="I7" s="226"/>
      <c r="J7" s="226"/>
      <c r="K7" s="226"/>
      <c r="L7" s="226"/>
      <c r="M7" s="226">
        <v>200759</v>
      </c>
      <c r="N7" s="226"/>
      <c r="O7" s="226"/>
      <c r="P7" s="200" t="s">
        <v>72</v>
      </c>
      <c r="Q7" s="201"/>
      <c r="R7" s="165" t="s">
        <v>208</v>
      </c>
      <c r="S7" s="165"/>
      <c r="T7" s="165"/>
      <c r="U7" s="165"/>
      <c r="V7" s="50" t="s">
        <v>73</v>
      </c>
      <c r="W7" s="155" t="s">
        <v>209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211</v>
      </c>
      <c r="AM7" s="83"/>
      <c r="AN7" s="83"/>
      <c r="AO7" s="83"/>
      <c r="AP7" s="83"/>
      <c r="AQ7" s="83"/>
      <c r="AR7" s="83"/>
      <c r="AS7" s="59" t="s">
        <v>75</v>
      </c>
      <c r="AT7" s="77">
        <v>53</v>
      </c>
    </row>
    <row r="8" spans="1:51" ht="18" customHeight="1">
      <c r="A8" s="96"/>
      <c r="B8" s="163"/>
      <c r="C8" s="172" t="s">
        <v>277</v>
      </c>
      <c r="D8" s="135"/>
      <c r="E8" s="173" t="s">
        <v>205</v>
      </c>
      <c r="F8" s="136"/>
      <c r="G8" s="226"/>
      <c r="H8" s="226"/>
      <c r="I8" s="226"/>
      <c r="J8" s="226"/>
      <c r="K8" s="226"/>
      <c r="L8" s="226"/>
      <c r="M8" s="226"/>
      <c r="N8" s="226"/>
      <c r="O8" s="226"/>
      <c r="P8" s="157" t="s">
        <v>210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212</v>
      </c>
      <c r="AL8" s="85"/>
      <c r="AM8" s="85"/>
      <c r="AN8" s="85"/>
      <c r="AO8" s="60" t="s">
        <v>76</v>
      </c>
      <c r="AP8" s="85" t="s">
        <v>213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216</v>
      </c>
      <c r="D9" s="132"/>
      <c r="E9" s="171" t="s">
        <v>217</v>
      </c>
      <c r="F9" s="133"/>
      <c r="G9" s="226">
        <v>514751852</v>
      </c>
      <c r="H9" s="226"/>
      <c r="I9" s="226"/>
      <c r="J9" s="226"/>
      <c r="K9" s="226"/>
      <c r="L9" s="226"/>
      <c r="M9" s="226"/>
      <c r="N9" s="226"/>
      <c r="O9" s="226"/>
      <c r="P9" s="200" t="s">
        <v>72</v>
      </c>
      <c r="Q9" s="201"/>
      <c r="R9" s="165" t="s">
        <v>222</v>
      </c>
      <c r="S9" s="165"/>
      <c r="T9" s="165"/>
      <c r="U9" s="165"/>
      <c r="V9" s="50" t="s">
        <v>73</v>
      </c>
      <c r="W9" s="155" t="s">
        <v>223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230</v>
      </c>
      <c r="AM9" s="83"/>
      <c r="AN9" s="83"/>
      <c r="AO9" s="83"/>
      <c r="AP9" s="83"/>
      <c r="AQ9" s="83"/>
      <c r="AR9" s="83"/>
      <c r="AS9" s="59" t="s">
        <v>194</v>
      </c>
      <c r="AT9" s="78">
        <v>40</v>
      </c>
    </row>
    <row r="10" spans="1:51" ht="18" customHeight="1">
      <c r="A10" s="96"/>
      <c r="B10" s="163"/>
      <c r="C10" s="172" t="s">
        <v>214</v>
      </c>
      <c r="D10" s="135"/>
      <c r="E10" s="173" t="s">
        <v>215</v>
      </c>
      <c r="F10" s="136"/>
      <c r="G10" s="226"/>
      <c r="H10" s="226"/>
      <c r="I10" s="226"/>
      <c r="J10" s="226"/>
      <c r="K10" s="226"/>
      <c r="L10" s="226"/>
      <c r="M10" s="226"/>
      <c r="N10" s="226"/>
      <c r="O10" s="226"/>
      <c r="P10" s="157" t="s">
        <v>224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231</v>
      </c>
      <c r="AL10" s="85"/>
      <c r="AM10" s="85"/>
      <c r="AN10" s="85"/>
      <c r="AO10" s="60" t="s">
        <v>195</v>
      </c>
      <c r="AP10" s="85" t="s">
        <v>232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220</v>
      </c>
      <c r="D11" s="132"/>
      <c r="E11" s="171" t="s">
        <v>221</v>
      </c>
      <c r="F11" s="133"/>
      <c r="G11" s="226">
        <v>514756360</v>
      </c>
      <c r="H11" s="226"/>
      <c r="I11" s="226"/>
      <c r="J11" s="226"/>
      <c r="K11" s="226"/>
      <c r="L11" s="226"/>
      <c r="M11" s="226"/>
      <c r="N11" s="226"/>
      <c r="O11" s="226"/>
      <c r="P11" s="200" t="s">
        <v>72</v>
      </c>
      <c r="Q11" s="201"/>
      <c r="R11" s="165" t="s">
        <v>225</v>
      </c>
      <c r="S11" s="165"/>
      <c r="T11" s="165"/>
      <c r="U11" s="165"/>
      <c r="V11" s="50" t="s">
        <v>73</v>
      </c>
      <c r="W11" s="155" t="s">
        <v>226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211</v>
      </c>
      <c r="AM11" s="83"/>
      <c r="AN11" s="83"/>
      <c r="AO11" s="83"/>
      <c r="AP11" s="83"/>
      <c r="AQ11" s="83"/>
      <c r="AR11" s="83"/>
      <c r="AS11" s="59" t="s">
        <v>194</v>
      </c>
      <c r="AT11" s="78">
        <v>48</v>
      </c>
    </row>
    <row r="12" spans="1:51" ht="18" customHeight="1">
      <c r="A12" s="96"/>
      <c r="B12" s="163"/>
      <c r="C12" s="172" t="s">
        <v>218</v>
      </c>
      <c r="D12" s="135"/>
      <c r="E12" s="173" t="s">
        <v>219</v>
      </c>
      <c r="F12" s="136"/>
      <c r="G12" s="226"/>
      <c r="H12" s="226"/>
      <c r="I12" s="226"/>
      <c r="J12" s="226"/>
      <c r="K12" s="226"/>
      <c r="L12" s="226"/>
      <c r="M12" s="226"/>
      <c r="N12" s="226"/>
      <c r="O12" s="226"/>
      <c r="P12" s="157" t="s">
        <v>234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228</v>
      </c>
      <c r="AL12" s="85"/>
      <c r="AM12" s="85"/>
      <c r="AN12" s="85"/>
      <c r="AO12" s="60" t="s">
        <v>195</v>
      </c>
      <c r="AP12" s="85" t="s">
        <v>229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70" t="s">
        <v>220</v>
      </c>
      <c r="D15" s="132"/>
      <c r="E15" s="171" t="s">
        <v>221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 t="s">
        <v>233</v>
      </c>
      <c r="S15" s="165"/>
      <c r="T15" s="165"/>
      <c r="U15" s="165"/>
      <c r="V15" s="49" t="s">
        <v>73</v>
      </c>
      <c r="W15" s="155" t="s">
        <v>226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211</v>
      </c>
      <c r="AM15" s="83"/>
      <c r="AN15" s="83"/>
      <c r="AO15" s="83"/>
      <c r="AP15" s="83"/>
      <c r="AQ15" s="83"/>
      <c r="AR15" s="83"/>
      <c r="AS15" s="59" t="s">
        <v>194</v>
      </c>
      <c r="AT15" s="78">
        <v>48</v>
      </c>
    </row>
    <row r="16" spans="1:51" ht="18" customHeight="1">
      <c r="A16" s="96"/>
      <c r="B16" s="163"/>
      <c r="C16" s="172" t="s">
        <v>218</v>
      </c>
      <c r="D16" s="135"/>
      <c r="E16" s="173" t="s">
        <v>219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227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235</v>
      </c>
      <c r="AL16" s="85"/>
      <c r="AM16" s="85"/>
      <c r="AN16" s="85"/>
      <c r="AO16" s="60" t="s">
        <v>195</v>
      </c>
      <c r="AP16" s="85" t="s">
        <v>229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千葉県千葉市花見川区幕張本郷2-26-6-207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8" t="str">
        <f>IF(AL15="","",AL15&amp;"-"&amp;AK16&amp;"-"&amp;AP16)</f>
        <v>090-1055-2175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0">
        <v>90</v>
      </c>
      <c r="D21" s="232"/>
      <c r="E21" s="232">
        <v>1055</v>
      </c>
      <c r="F21" s="232"/>
      <c r="G21" s="232">
        <v>2175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170" t="s">
        <v>238</v>
      </c>
      <c r="D25" s="132"/>
      <c r="E25" s="171" t="s">
        <v>239</v>
      </c>
      <c r="F25" s="133"/>
      <c r="G25" s="119">
        <v>6</v>
      </c>
      <c r="H25" s="120"/>
      <c r="I25" s="223" t="s">
        <v>240</v>
      </c>
      <c r="J25" s="123"/>
      <c r="K25" s="123"/>
      <c r="L25" s="120"/>
      <c r="M25" s="119">
        <v>515999226</v>
      </c>
      <c r="N25" s="123"/>
      <c r="O25" s="120"/>
      <c r="P25" s="119">
        <v>163</v>
      </c>
      <c r="Q25" s="123"/>
      <c r="R25" s="123"/>
      <c r="S25" s="123"/>
      <c r="T25" s="125"/>
      <c r="U25" s="1"/>
      <c r="V25" s="1"/>
      <c r="W25" s="1"/>
      <c r="X25" s="1"/>
      <c r="Y25" s="234">
        <v>10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236</v>
      </c>
      <c r="D26" s="135"/>
      <c r="E26" s="173" t="s">
        <v>237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244</v>
      </c>
      <c r="D27" s="132"/>
      <c r="E27" s="171" t="s">
        <v>245</v>
      </c>
      <c r="F27" s="133"/>
      <c r="G27" s="119">
        <v>6</v>
      </c>
      <c r="H27" s="120"/>
      <c r="I27" s="223" t="s">
        <v>241</v>
      </c>
      <c r="J27" s="123"/>
      <c r="K27" s="123"/>
      <c r="L27" s="120"/>
      <c r="M27" s="119">
        <v>515584542</v>
      </c>
      <c r="N27" s="123"/>
      <c r="O27" s="120"/>
      <c r="P27" s="119">
        <v>159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242</v>
      </c>
      <c r="D28" s="135"/>
      <c r="E28" s="173" t="s">
        <v>243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251</v>
      </c>
      <c r="D29" s="132"/>
      <c r="E29" s="171" t="s">
        <v>252</v>
      </c>
      <c r="F29" s="133"/>
      <c r="G29" s="119">
        <v>6</v>
      </c>
      <c r="H29" s="120"/>
      <c r="I29" s="223" t="s">
        <v>241</v>
      </c>
      <c r="J29" s="123"/>
      <c r="K29" s="123"/>
      <c r="L29" s="120"/>
      <c r="M29" s="119">
        <v>516283791</v>
      </c>
      <c r="N29" s="123"/>
      <c r="O29" s="120"/>
      <c r="P29" s="119">
        <v>157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249</v>
      </c>
      <c r="D30" s="135"/>
      <c r="E30" s="173" t="s">
        <v>250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255</v>
      </c>
      <c r="D31" s="132"/>
      <c r="E31" s="171" t="s">
        <v>256</v>
      </c>
      <c r="F31" s="133"/>
      <c r="G31" s="119">
        <v>6</v>
      </c>
      <c r="H31" s="120"/>
      <c r="I31" s="223" t="s">
        <v>241</v>
      </c>
      <c r="J31" s="123"/>
      <c r="K31" s="123"/>
      <c r="L31" s="120"/>
      <c r="M31" s="119">
        <v>514715962</v>
      </c>
      <c r="N31" s="123"/>
      <c r="O31" s="120"/>
      <c r="P31" s="119">
        <v>155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253</v>
      </c>
      <c r="D32" s="135"/>
      <c r="E32" s="173" t="s">
        <v>254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227" t="s">
        <v>246</v>
      </c>
      <c r="C33" s="170" t="s">
        <v>259</v>
      </c>
      <c r="D33" s="132"/>
      <c r="E33" s="171" t="s">
        <v>260</v>
      </c>
      <c r="F33" s="133"/>
      <c r="G33" s="119">
        <v>6</v>
      </c>
      <c r="H33" s="120"/>
      <c r="I33" s="223" t="s">
        <v>247</v>
      </c>
      <c r="J33" s="123"/>
      <c r="K33" s="123"/>
      <c r="L33" s="120"/>
      <c r="M33" s="119">
        <v>510936193</v>
      </c>
      <c r="N33" s="123"/>
      <c r="O33" s="120"/>
      <c r="P33" s="119">
        <v>158</v>
      </c>
      <c r="Q33" s="123"/>
      <c r="R33" s="123"/>
      <c r="S33" s="123"/>
      <c r="T33" s="125"/>
      <c r="U33" s="1"/>
      <c r="V33" s="1"/>
      <c r="W33" s="1"/>
      <c r="X33" s="1"/>
      <c r="Y33" s="149">
        <v>5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257</v>
      </c>
      <c r="D34" s="135"/>
      <c r="E34" s="173" t="s">
        <v>258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206</v>
      </c>
      <c r="D35" s="132"/>
      <c r="E35" s="171" t="s">
        <v>263</v>
      </c>
      <c r="F35" s="133"/>
      <c r="G35" s="119">
        <v>6</v>
      </c>
      <c r="H35" s="120"/>
      <c r="I35" s="223" t="s">
        <v>248</v>
      </c>
      <c r="J35" s="123"/>
      <c r="K35" s="123"/>
      <c r="L35" s="120"/>
      <c r="M35" s="119">
        <v>515827935</v>
      </c>
      <c r="N35" s="123"/>
      <c r="O35" s="120"/>
      <c r="P35" s="119">
        <v>149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261</v>
      </c>
      <c r="D36" s="135"/>
      <c r="E36" s="173" t="s">
        <v>262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266</v>
      </c>
      <c r="D37" s="132"/>
      <c r="E37" s="171" t="s">
        <v>267</v>
      </c>
      <c r="F37" s="133"/>
      <c r="G37" s="119">
        <v>6</v>
      </c>
      <c r="H37" s="120"/>
      <c r="I37" s="223" t="s">
        <v>241</v>
      </c>
      <c r="J37" s="123"/>
      <c r="K37" s="123"/>
      <c r="L37" s="120"/>
      <c r="M37" s="119">
        <v>515992638</v>
      </c>
      <c r="N37" s="123"/>
      <c r="O37" s="120"/>
      <c r="P37" s="119">
        <v>145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264</v>
      </c>
      <c r="D38" s="135"/>
      <c r="E38" s="173" t="s">
        <v>265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270</v>
      </c>
      <c r="D39" s="132"/>
      <c r="E39" s="171" t="s">
        <v>271</v>
      </c>
      <c r="F39" s="133"/>
      <c r="G39" s="119">
        <v>6</v>
      </c>
      <c r="H39" s="120"/>
      <c r="I39" s="223" t="s">
        <v>241</v>
      </c>
      <c r="J39" s="123"/>
      <c r="K39" s="123"/>
      <c r="L39" s="120"/>
      <c r="M39" s="119">
        <v>516284707</v>
      </c>
      <c r="N39" s="123"/>
      <c r="O39" s="120"/>
      <c r="P39" s="119">
        <v>145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268</v>
      </c>
      <c r="D40" s="135"/>
      <c r="E40" s="173" t="s">
        <v>269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70" t="s">
        <v>275</v>
      </c>
      <c r="D41" s="132"/>
      <c r="E41" s="171" t="s">
        <v>274</v>
      </c>
      <c r="F41" s="133"/>
      <c r="G41" s="119">
        <v>6</v>
      </c>
      <c r="H41" s="120"/>
      <c r="I41" s="223" t="s">
        <v>241</v>
      </c>
      <c r="J41" s="123"/>
      <c r="K41" s="123"/>
      <c r="L41" s="120"/>
      <c r="M41" s="119">
        <v>513442701</v>
      </c>
      <c r="N41" s="123"/>
      <c r="O41" s="120"/>
      <c r="P41" s="119">
        <v>143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272</v>
      </c>
      <c r="D42" s="135"/>
      <c r="E42" s="173" t="s">
        <v>273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276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90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幕張海浜ジュニアバレーボールクラブ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男女混合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 t="str">
        <f>IF(入力!C4="","",IF(入力!C5="",入力!C4,入力!C4&amp;"　　"&amp;入力!C5))</f>
        <v>435120954　　434718954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髙橋　直美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508325975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200759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松田　崇</v>
      </c>
      <c r="D9" s="266"/>
      <c r="E9" s="266"/>
      <c r="F9" s="266"/>
      <c r="G9" s="272">
        <f>IF(入力!G9="","",入力!G9)</f>
        <v>514751852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樋口　孝行</v>
      </c>
      <c r="D11" s="266"/>
      <c r="E11" s="266"/>
      <c r="F11" s="266"/>
      <c r="G11" s="272">
        <f>IF(入力!G11="","",入力!G11)</f>
        <v>514756360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樋口　孝行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千葉県千葉市花見川区幕張本郷2-26-6-207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090-1055-2175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90－1055－2175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>
        <f>IF(入力!B25="","",入力!B25)</f>
        <v>1</v>
      </c>
      <c r="C25" s="265" t="str">
        <f>IF(入力!C26="","",入力!C26&amp;"　"&amp;入力!E26)</f>
        <v>澁谷　一彰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千葉市立上の台小学校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515999226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浅尾　妃夏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千葉市立上の台小学校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515584542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竹内　祥太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千葉市立上の台小学校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516283791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伊藤　未玖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千葉市立上の台小学校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514715962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 t="str">
        <f>IF(入力!B33="","",入力!B33)</f>
        <v>⑤</v>
      </c>
      <c r="C33" s="265" t="str">
        <f>IF(入力!C34="","",入力!C34&amp;"　"&amp;入力!E34)</f>
        <v>登川　永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千葉市立小中台南小学校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510936193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高橋　遼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千葉市立打瀬小学校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515827935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大木下　爽太朗</v>
      </c>
      <c r="D37" s="266"/>
      <c r="E37" s="266"/>
      <c r="F37" s="266"/>
      <c r="G37" s="264">
        <f>IF(入力!G37="","",入力!G37)</f>
        <v>6</v>
      </c>
      <c r="H37" s="264" t="str">
        <f>IF(入力!H37="","",入力!H37)</f>
        <v/>
      </c>
      <c r="I37" s="264" t="str">
        <f>IF(入力!I37="","",入力!I37)</f>
        <v>千葉市立上の台小学校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515992638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川口　慶太</v>
      </c>
      <c r="D39" s="266"/>
      <c r="E39" s="266"/>
      <c r="F39" s="266"/>
      <c r="G39" s="264">
        <f>IF(入力!G39="","",入力!G39)</f>
        <v>6</v>
      </c>
      <c r="H39" s="264" t="str">
        <f>IF(入力!H39="","",入力!H39)</f>
        <v/>
      </c>
      <c r="I39" s="264" t="str">
        <f>IF(入力!I39="","",入力!I39)</f>
        <v>千葉市立上の台小学校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516284707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大橋　結</v>
      </c>
      <c r="D41" s="266"/>
      <c r="E41" s="266"/>
      <c r="F41" s="266"/>
      <c r="G41" s="264">
        <f>IF(入力!G41="","",入力!G41)</f>
        <v>6</v>
      </c>
      <c r="H41" s="264" t="str">
        <f>IF(入力!H41="","",入力!H41)</f>
        <v/>
      </c>
      <c r="I41" s="264" t="str">
        <f>IF(入力!I41="","",入力!I41)</f>
        <v>千葉市立上の台小学校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513442701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6"/>
      <c r="AW1" s="366"/>
      <c r="AX1" s="4" t="s">
        <v>28</v>
      </c>
      <c r="AY1" s="5"/>
      <c r="AZ1" s="366"/>
      <c r="BA1" s="366"/>
      <c r="BB1" s="4" t="s">
        <v>29</v>
      </c>
      <c r="BC1" s="5"/>
      <c r="BD1" s="366"/>
      <c r="BE1" s="36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7" t="s">
        <v>65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マクハリカイヒンジュニアバレーボールクラブ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幕張西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総武線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幕張海浜ジュニアバレーボールクラブ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(男女混合)</v>
      </c>
      <c r="V17" s="388"/>
      <c r="W17" s="388"/>
      <c r="X17" s="389"/>
      <c r="Y17" s="413">
        <f>IF(入力!C4="","",入力!C4)</f>
        <v>435120954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63"/>
      <c r="D18" s="322"/>
      <c r="E18" s="322"/>
      <c r="F18" s="322"/>
      <c r="G18" s="364"/>
      <c r="H18" s="340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47"/>
      <c r="AL18" s="347"/>
      <c r="AM18" s="376"/>
      <c r="AN18" s="398"/>
      <c r="AO18" s="399"/>
      <c r="AP18" s="399"/>
      <c r="AQ18" s="399"/>
      <c r="AR18" s="399"/>
      <c r="AS18" s="399"/>
      <c r="AT18" s="347"/>
      <c r="AU18" s="376"/>
      <c r="AV18" s="354"/>
      <c r="AW18" s="322"/>
      <c r="AX18" s="322"/>
      <c r="AY18" s="364"/>
      <c r="AZ18" s="386" t="str">
        <f>IF(入力!AE5="","",入力!AE5)</f>
        <v>幕張本郷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43" t="s">
        <v>42</v>
      </c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 t="s">
        <v>69</v>
      </c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3" t="s">
        <v>70</v>
      </c>
      <c r="AT19" s="343"/>
      <c r="AU19" s="343"/>
      <c r="AV19" s="343"/>
      <c r="AW19" s="343"/>
      <c r="AX19" s="343"/>
      <c r="AY19" s="343"/>
      <c r="AZ19" s="343"/>
      <c r="BA19" s="343"/>
      <c r="BB19" s="343"/>
      <c r="BC19" s="343"/>
      <c r="BD19" s="343"/>
      <c r="BE19" s="343"/>
      <c r="BF19" s="368"/>
    </row>
    <row r="20" spans="3:58" ht="15" customHeight="1">
      <c r="C20" s="433" t="s">
        <v>43</v>
      </c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432" t="str">
        <f>IF(入力!J7="","",入力!J7)</f>
        <v/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 t="str">
        <f>IF(入力!J9="","",入力!J9)</f>
        <v/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 t="str">
        <f>IF(入力!J11="","",入力!J11)</f>
        <v/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  <c r="O21" s="432">
        <f>IF(入力!M7="","",入力!M7)</f>
        <v>200759</v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/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60" t="s">
        <v>71</v>
      </c>
      <c r="D22" s="361"/>
      <c r="E22" s="361"/>
      <c r="F22" s="361"/>
      <c r="G22" s="362"/>
      <c r="H22" s="365" t="str">
        <f>IF(入力!C7="","",入力!C7&amp;"　"&amp;入力!E7)</f>
        <v>ﾀｶﾊｼ　ﾅｵﾐ</v>
      </c>
      <c r="I22" s="332"/>
      <c r="J22" s="332"/>
      <c r="K22" s="332"/>
      <c r="L22" s="332"/>
      <c r="M22" s="332"/>
      <c r="N22" s="332"/>
      <c r="O22" s="332"/>
      <c r="P22" s="332"/>
      <c r="Q22" s="349"/>
      <c r="R22" s="331" t="s">
        <v>45</v>
      </c>
      <c r="S22" s="332"/>
      <c r="T22" s="325">
        <f>IF(入力!AT7="","",入力!AT7)</f>
        <v>53</v>
      </c>
      <c r="U22" s="326"/>
      <c r="V22" s="327"/>
      <c r="W22" s="331" t="s">
        <v>46</v>
      </c>
      <c r="X22" s="331"/>
      <c r="Y22" s="331"/>
      <c r="Z22" s="14" t="s">
        <v>72</v>
      </c>
      <c r="AA22" s="15"/>
      <c r="AB22" s="332" t="str">
        <f>IF(入力!R7="","",入力!R7)</f>
        <v>261</v>
      </c>
      <c r="AC22" s="332"/>
      <c r="AD22" s="332"/>
      <c r="AE22" s="332"/>
      <c r="AF22" s="16" t="s">
        <v>73</v>
      </c>
      <c r="AG22" s="332" t="str">
        <f>IF(入力!W7="","",入力!W7)</f>
        <v>0025</v>
      </c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49"/>
      <c r="AU22" s="331" t="s">
        <v>47</v>
      </c>
      <c r="AV22" s="332"/>
      <c r="AW22" s="332"/>
      <c r="AX22" s="17" t="s">
        <v>74</v>
      </c>
      <c r="AY22" s="332" t="str">
        <f>IF(入力!AL7="","",入力!AL7)</f>
        <v>090</v>
      </c>
      <c r="AZ22" s="332"/>
      <c r="BA22" s="332"/>
      <c r="BB22" s="332"/>
      <c r="BC22" s="332"/>
      <c r="BD22" s="332"/>
      <c r="BE22" s="332"/>
      <c r="BF22" s="18" t="s">
        <v>75</v>
      </c>
    </row>
    <row r="23" spans="3:58" ht="19.5" customHeight="1">
      <c r="C23" s="363" t="s">
        <v>48</v>
      </c>
      <c r="D23" s="322"/>
      <c r="E23" s="322"/>
      <c r="F23" s="322"/>
      <c r="G23" s="364"/>
      <c r="H23" s="344" t="str">
        <f>IF(入力!C8="","",入力!C8&amp;"　"&amp;入力!E8)</f>
        <v>髙橋　直美</v>
      </c>
      <c r="I23" s="345"/>
      <c r="J23" s="345"/>
      <c r="K23" s="345"/>
      <c r="L23" s="345"/>
      <c r="M23" s="345"/>
      <c r="N23" s="345"/>
      <c r="O23" s="345"/>
      <c r="P23" s="345"/>
      <c r="Q23" s="346"/>
      <c r="R23" s="322"/>
      <c r="S23" s="322"/>
      <c r="T23" s="328"/>
      <c r="U23" s="329"/>
      <c r="V23" s="330"/>
      <c r="W23" s="347"/>
      <c r="X23" s="347"/>
      <c r="Y23" s="347"/>
      <c r="Z23" s="340" t="str">
        <f>IF(入力!P8="","",入力!P8)</f>
        <v>千葉県千葉市美浜区浜田1-4-522</v>
      </c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2"/>
      <c r="AU23" s="322"/>
      <c r="AV23" s="322"/>
      <c r="AW23" s="322"/>
      <c r="AX23" s="354" t="str">
        <f>IF(入力!AK8="","",入力!AK8)</f>
        <v>7176</v>
      </c>
      <c r="AY23" s="322"/>
      <c r="AZ23" s="322"/>
      <c r="BA23" s="322"/>
      <c r="BB23" s="19" t="s">
        <v>76</v>
      </c>
      <c r="BC23" s="322" t="str">
        <f>IF(入力!AP8="","",入力!AP8)</f>
        <v>6787</v>
      </c>
      <c r="BD23" s="322"/>
      <c r="BE23" s="322"/>
      <c r="BF23" s="353"/>
    </row>
    <row r="24" spans="3:58" ht="12" customHeight="1">
      <c r="C24" s="360" t="s">
        <v>77</v>
      </c>
      <c r="D24" s="361"/>
      <c r="E24" s="361"/>
      <c r="F24" s="361"/>
      <c r="G24" s="362"/>
      <c r="H24" s="365" t="str">
        <f>IF(入力!C9="","",入力!C9&amp;"　"&amp;入力!E9)</f>
        <v>ﾏﾂﾀﾞ　ﾀｶｼ</v>
      </c>
      <c r="I24" s="332"/>
      <c r="J24" s="332"/>
      <c r="K24" s="332"/>
      <c r="L24" s="332"/>
      <c r="M24" s="332"/>
      <c r="N24" s="332"/>
      <c r="O24" s="332"/>
      <c r="P24" s="332"/>
      <c r="Q24" s="349"/>
      <c r="R24" s="331" t="s">
        <v>45</v>
      </c>
      <c r="S24" s="332"/>
      <c r="T24" s="325">
        <f>IF(入力!AT9="","",入力!AT9)</f>
        <v>40</v>
      </c>
      <c r="U24" s="326"/>
      <c r="V24" s="327"/>
      <c r="W24" s="331" t="s">
        <v>46</v>
      </c>
      <c r="X24" s="331"/>
      <c r="Y24" s="331"/>
      <c r="Z24" s="14" t="s">
        <v>72</v>
      </c>
      <c r="AA24" s="15"/>
      <c r="AB24" s="332" t="str">
        <f>IF(入力!R9="","",入力!R9)</f>
        <v>262</v>
      </c>
      <c r="AC24" s="332"/>
      <c r="AD24" s="332"/>
      <c r="AE24" s="332"/>
      <c r="AF24" s="16" t="s">
        <v>73</v>
      </c>
      <c r="AG24" s="332" t="str">
        <f>IF(入力!W9="","",入力!W9)</f>
        <v>0033</v>
      </c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49"/>
      <c r="AU24" s="331" t="s">
        <v>47</v>
      </c>
      <c r="AV24" s="332"/>
      <c r="AW24" s="332"/>
      <c r="AX24" s="17" t="s">
        <v>74</v>
      </c>
      <c r="AY24" s="332" t="str">
        <f>IF(入力!AL9="","",入力!AL9)</f>
        <v>043</v>
      </c>
      <c r="AZ24" s="332"/>
      <c r="BA24" s="332"/>
      <c r="BB24" s="332"/>
      <c r="BC24" s="332"/>
      <c r="BD24" s="332"/>
      <c r="BE24" s="332"/>
      <c r="BF24" s="18" t="s">
        <v>75</v>
      </c>
    </row>
    <row r="25" spans="3:58" ht="19.5" customHeight="1">
      <c r="C25" s="363" t="s">
        <v>78</v>
      </c>
      <c r="D25" s="322"/>
      <c r="E25" s="322"/>
      <c r="F25" s="322"/>
      <c r="G25" s="364"/>
      <c r="H25" s="344" t="str">
        <f>IF(入力!C10="","",入力!C10&amp;"　"&amp;入力!E10)</f>
        <v>松田　崇</v>
      </c>
      <c r="I25" s="345"/>
      <c r="J25" s="345"/>
      <c r="K25" s="345"/>
      <c r="L25" s="345"/>
      <c r="M25" s="345"/>
      <c r="N25" s="345"/>
      <c r="O25" s="345"/>
      <c r="P25" s="345"/>
      <c r="Q25" s="346"/>
      <c r="R25" s="322"/>
      <c r="S25" s="322"/>
      <c r="T25" s="328"/>
      <c r="U25" s="329"/>
      <c r="V25" s="330"/>
      <c r="W25" s="347"/>
      <c r="X25" s="347"/>
      <c r="Y25" s="347"/>
      <c r="Z25" s="340" t="str">
        <f>IF(入力!P10="","",入力!P10)</f>
        <v>千葉県千葉市花見川区幕張本郷2-13-17-307</v>
      </c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2"/>
      <c r="AU25" s="322"/>
      <c r="AV25" s="322"/>
      <c r="AW25" s="322"/>
      <c r="AX25" s="354" t="str">
        <f>IF(入力!AK10="","",入力!AK10)</f>
        <v>301</v>
      </c>
      <c r="AY25" s="322"/>
      <c r="AZ25" s="322"/>
      <c r="BA25" s="322"/>
      <c r="BB25" s="19" t="s">
        <v>76</v>
      </c>
      <c r="BC25" s="322" t="str">
        <f>IF(入力!AP10="","",入力!AP10)</f>
        <v>3485</v>
      </c>
      <c r="BD25" s="322"/>
      <c r="BE25" s="322"/>
      <c r="BF25" s="353"/>
    </row>
    <row r="26" spans="3:58" ht="12" customHeight="1">
      <c r="C26" s="360" t="s">
        <v>71</v>
      </c>
      <c r="D26" s="361"/>
      <c r="E26" s="361"/>
      <c r="F26" s="361"/>
      <c r="G26" s="362"/>
      <c r="H26" s="365" t="str">
        <f>IF(入力!C11="","",入力!C11&amp;"　"&amp;入力!E11)</f>
        <v>ﾋｸﾞﾁ　ﾀｶﾕｷ</v>
      </c>
      <c r="I26" s="332"/>
      <c r="J26" s="332"/>
      <c r="K26" s="332"/>
      <c r="L26" s="332"/>
      <c r="M26" s="332"/>
      <c r="N26" s="332"/>
      <c r="O26" s="332"/>
      <c r="P26" s="332"/>
      <c r="Q26" s="349"/>
      <c r="R26" s="331" t="s">
        <v>45</v>
      </c>
      <c r="S26" s="332"/>
      <c r="T26" s="325">
        <f>IF(入力!AT11="","",入力!AT11)</f>
        <v>48</v>
      </c>
      <c r="U26" s="326"/>
      <c r="V26" s="327"/>
      <c r="W26" s="331" t="s">
        <v>46</v>
      </c>
      <c r="X26" s="331"/>
      <c r="Y26" s="331"/>
      <c r="Z26" s="14" t="s">
        <v>72</v>
      </c>
      <c r="AA26" s="15"/>
      <c r="AB26" s="332" t="str">
        <f>IF(入力!R11="","",入力!R11)</f>
        <v>262</v>
      </c>
      <c r="AC26" s="332"/>
      <c r="AD26" s="332"/>
      <c r="AE26" s="332"/>
      <c r="AF26" s="16" t="s">
        <v>73</v>
      </c>
      <c r="AG26" s="332" t="str">
        <f>IF(入力!W11="","",入力!W11)</f>
        <v>0033</v>
      </c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49"/>
      <c r="AU26" s="331" t="s">
        <v>47</v>
      </c>
      <c r="AV26" s="332"/>
      <c r="AW26" s="332"/>
      <c r="AX26" s="17" t="s">
        <v>74</v>
      </c>
      <c r="AY26" s="332" t="str">
        <f>IF(入力!AL11="","",入力!AL11)</f>
        <v>090</v>
      </c>
      <c r="AZ26" s="332"/>
      <c r="BA26" s="332"/>
      <c r="BB26" s="332"/>
      <c r="BC26" s="332"/>
      <c r="BD26" s="332"/>
      <c r="BE26" s="332"/>
      <c r="BF26" s="18" t="s">
        <v>75</v>
      </c>
    </row>
    <row r="27" spans="3:58" ht="19.5" customHeight="1">
      <c r="C27" s="363" t="s">
        <v>79</v>
      </c>
      <c r="D27" s="322"/>
      <c r="E27" s="322"/>
      <c r="F27" s="322"/>
      <c r="G27" s="364"/>
      <c r="H27" s="344" t="str">
        <f>IF(入力!C12="","",入力!C12&amp;"　"&amp;入力!E12)</f>
        <v>樋口　孝行</v>
      </c>
      <c r="I27" s="345"/>
      <c r="J27" s="345"/>
      <c r="K27" s="345"/>
      <c r="L27" s="345"/>
      <c r="M27" s="345"/>
      <c r="N27" s="345"/>
      <c r="O27" s="345"/>
      <c r="P27" s="345"/>
      <c r="Q27" s="346"/>
      <c r="R27" s="322"/>
      <c r="S27" s="322"/>
      <c r="T27" s="328"/>
      <c r="U27" s="329"/>
      <c r="V27" s="330"/>
      <c r="W27" s="347"/>
      <c r="X27" s="347"/>
      <c r="Y27" s="347"/>
      <c r="Z27" s="340" t="str">
        <f>IF(入力!P12="","",入力!P12)</f>
        <v>千葉県千葉市花見川区幕張本郷2-26-6-207</v>
      </c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2"/>
      <c r="AU27" s="322"/>
      <c r="AV27" s="322"/>
      <c r="AW27" s="322"/>
      <c r="AX27" s="354" t="str">
        <f>IF(入力!AK12="","",入力!AK12)</f>
        <v>1055</v>
      </c>
      <c r="AY27" s="322"/>
      <c r="AZ27" s="322"/>
      <c r="BA27" s="322"/>
      <c r="BB27" s="19" t="s">
        <v>76</v>
      </c>
      <c r="BC27" s="322" t="str">
        <f>IF(入力!AP12="","",入力!AP12)</f>
        <v>2175</v>
      </c>
      <c r="BD27" s="322"/>
      <c r="BE27" s="322"/>
      <c r="BF27" s="353"/>
    </row>
    <row r="28" spans="3:58" ht="12" customHeight="1">
      <c r="C28" s="360" t="s">
        <v>71</v>
      </c>
      <c r="D28" s="361"/>
      <c r="E28" s="361"/>
      <c r="F28" s="361"/>
      <c r="G28" s="362"/>
      <c r="H28" s="365" t="str">
        <f>IF(入力!C15="","",入力!C15&amp;"　"&amp;入力!E15)</f>
        <v>ﾋｸﾞﾁ　ﾀｶﾕｷ</v>
      </c>
      <c r="I28" s="332"/>
      <c r="J28" s="332"/>
      <c r="K28" s="332"/>
      <c r="L28" s="332"/>
      <c r="M28" s="332"/>
      <c r="N28" s="332"/>
      <c r="O28" s="332"/>
      <c r="P28" s="332"/>
      <c r="Q28" s="349"/>
      <c r="R28" s="331" t="s">
        <v>45</v>
      </c>
      <c r="S28" s="332"/>
      <c r="T28" s="325">
        <f>IF(入力!AT15="","",入力!AT15)</f>
        <v>48</v>
      </c>
      <c r="U28" s="326"/>
      <c r="V28" s="327"/>
      <c r="W28" s="331" t="s">
        <v>46</v>
      </c>
      <c r="X28" s="331"/>
      <c r="Y28" s="331"/>
      <c r="Z28" s="14" t="s">
        <v>72</v>
      </c>
      <c r="AA28" s="15"/>
      <c r="AB28" s="332" t="str">
        <f>IF(入力!R15="","",入力!R15)</f>
        <v>262</v>
      </c>
      <c r="AC28" s="332"/>
      <c r="AD28" s="332"/>
      <c r="AE28" s="332"/>
      <c r="AF28" s="16" t="s">
        <v>73</v>
      </c>
      <c r="AG28" s="332" t="str">
        <f>IF(入力!W15="","",入力!W15)</f>
        <v>0033</v>
      </c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49"/>
      <c r="AU28" s="331" t="s">
        <v>47</v>
      </c>
      <c r="AV28" s="332"/>
      <c r="AW28" s="332"/>
      <c r="AX28" s="17" t="s">
        <v>74</v>
      </c>
      <c r="AY28" s="332" t="str">
        <f>IF(入力!AL15="","",入力!AL15)</f>
        <v>090</v>
      </c>
      <c r="AZ28" s="332"/>
      <c r="BA28" s="332"/>
      <c r="BB28" s="332"/>
      <c r="BC28" s="332"/>
      <c r="BD28" s="332"/>
      <c r="BE28" s="332"/>
      <c r="BF28" s="18" t="s">
        <v>75</v>
      </c>
    </row>
    <row r="29" spans="3:58" ht="19.5" customHeight="1" thickBot="1">
      <c r="C29" s="358" t="s">
        <v>49</v>
      </c>
      <c r="D29" s="334"/>
      <c r="E29" s="334"/>
      <c r="F29" s="334"/>
      <c r="G29" s="359"/>
      <c r="H29" s="355" t="str">
        <f>IF(入力!C16="","",入力!C16&amp;"　"&amp;入力!E16)</f>
        <v>樋口　孝行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4"/>
      <c r="S29" s="334"/>
      <c r="T29" s="350"/>
      <c r="U29" s="351"/>
      <c r="V29" s="352"/>
      <c r="W29" s="348"/>
      <c r="X29" s="348"/>
      <c r="Y29" s="348"/>
      <c r="Z29" s="335" t="str">
        <f>IF(入力!P16="","",入力!P16)</f>
        <v>千葉県千葉市花見川区幕張本郷2-26-6-207</v>
      </c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6"/>
      <c r="AN29" s="336"/>
      <c r="AO29" s="336"/>
      <c r="AP29" s="336"/>
      <c r="AQ29" s="336"/>
      <c r="AR29" s="336"/>
      <c r="AS29" s="336"/>
      <c r="AT29" s="337"/>
      <c r="AU29" s="334"/>
      <c r="AV29" s="334"/>
      <c r="AW29" s="334"/>
      <c r="AX29" s="338" t="str">
        <f>IF(入力!AK16="","",入力!AK16)</f>
        <v>1055</v>
      </c>
      <c r="AY29" s="334"/>
      <c r="AZ29" s="334"/>
      <c r="BA29" s="334"/>
      <c r="BB29" s="73" t="s">
        <v>76</v>
      </c>
      <c r="BC29" s="334" t="str">
        <f>IF(入力!AP16="","",入力!AP16)</f>
        <v>2175</v>
      </c>
      <c r="BD29" s="334"/>
      <c r="BE29" s="334"/>
      <c r="BF29" s="33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33"/>
    </row>
    <row r="34" spans="3:58" ht="15" customHeight="1">
      <c r="C34" s="282">
        <f>IF(入力!B25="","",入力!B25)</f>
        <v>1</v>
      </c>
      <c r="D34" s="283"/>
      <c r="E34" s="284"/>
      <c r="F34" s="288" t="str">
        <f>IF(入力!C26="","",入力!C25&amp;"　"&amp;入力!E25&amp;"
"&amp;入力!C26&amp;"　"&amp;入力!E26)</f>
        <v>ｼﾌﾞﾔ　ｶｽﾞｱｷ
澁谷　一彰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千葉市立上の台小学校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515999226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163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ｱｻｵ　ﾋﾅﾂ
浅尾　妃夏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千葉市立上の台小学校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515584542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159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ﾀｹｳﾁ　ｼｮｳﾀ
竹内　祥太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6</v>
      </c>
      <c r="R38" s="295"/>
      <c r="S38" s="296"/>
      <c r="T38" s="300" t="str">
        <f>IF(入力!I29="","",入力!I29)</f>
        <v>千葉市立上の台小学校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516283791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157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ｲﾄｳ　ﾐｸ
伊藤　未玖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6</v>
      </c>
      <c r="R40" s="295"/>
      <c r="S40" s="296"/>
      <c r="T40" s="300" t="str">
        <f>IF(入力!I31="","",入力!I31)</f>
        <v>千葉市立上の台小学校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514715962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155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 t="str">
        <f>IF(入力!B33="","",入力!B33)</f>
        <v>⑤</v>
      </c>
      <c r="D42" s="283"/>
      <c r="E42" s="284"/>
      <c r="F42" s="288" t="str">
        <f>IF(入力!C34="","",入力!C33&amp;"　"&amp;入力!E33&amp;"
"&amp;入力!C34&amp;"　"&amp;入力!E34)</f>
        <v>ﾉﾎﾞﾘｶﾜ　ﾊﾙｶ
登川　永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6</v>
      </c>
      <c r="R42" s="295"/>
      <c r="S42" s="296"/>
      <c r="T42" s="300" t="str">
        <f>IF(入力!I33="","",入力!I33)</f>
        <v>千葉市立小中台南小学校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510936193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158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ﾀｶﾊｼ　ﾘｮｳ
高橋　遼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6</v>
      </c>
      <c r="R44" s="295"/>
      <c r="S44" s="296"/>
      <c r="T44" s="300" t="str">
        <f>IF(入力!I35="","",入力!I35)</f>
        <v>千葉市立打瀬小学校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515827935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149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ｵｵｷｼﾀ　ｿｳﾀﾛｳ
大木下　爽太朗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6</v>
      </c>
      <c r="R46" s="295"/>
      <c r="S46" s="296"/>
      <c r="T46" s="300" t="str">
        <f>IF(入力!I37="","",入力!I37)</f>
        <v>千葉市立上の台小学校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515992638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145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ｶﾜｸﾞﾁ　ｹｲﾀ
川口　慶太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6</v>
      </c>
      <c r="R48" s="295"/>
      <c r="S48" s="296"/>
      <c r="T48" s="300" t="str">
        <f>IF(入力!I39="","",入力!I39)</f>
        <v>千葉市立上の台小学校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516284707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145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ｵｵﾊｼ　ﾕｲ
大橋　結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6</v>
      </c>
      <c r="R50" s="295"/>
      <c r="S50" s="296"/>
      <c r="T50" s="300" t="str">
        <f>IF(入力!I41="","",入力!I41)</f>
        <v>千葉市立上の台小学校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513442701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143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 t="str">
        <f>IF(入力!B43="","",入力!B43)</f>
        <v/>
      </c>
      <c r="D52" s="283"/>
      <c r="E52" s="284"/>
      <c r="F52" s="288" t="str">
        <f>IF(入力!C44="","",入力!C43&amp;"　"&amp;入力!E43&amp;"
"&amp;入力!C44&amp;"　"&amp;入力!E44)</f>
        <v/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 t="str">
        <f>IF(入力!G43="","",入力!G43)</f>
        <v/>
      </c>
      <c r="R52" s="295"/>
      <c r="S52" s="296"/>
      <c r="T52" s="300" t="str">
        <f>IF(入力!I43="","",入力!I43)</f>
        <v/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幕張海浜ジュニアバレーボールクラブ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男女混合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 t="str">
        <f>IF(入力!C4="","",IF(入力!C5="",入力!C4,入力!C4&amp;"　　"&amp;入力!C5))</f>
        <v>435120954　　434718954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髙橋　直美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508325975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200759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松田　崇</v>
      </c>
      <c r="D9" s="266"/>
      <c r="E9" s="266"/>
      <c r="F9" s="266"/>
      <c r="G9" s="272">
        <f>IF(入力!G9="","",入力!G9)</f>
        <v>514751852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樋口　孝行</v>
      </c>
      <c r="D11" s="266"/>
      <c r="E11" s="266"/>
      <c r="F11" s="266"/>
      <c r="G11" s="272">
        <f>IF(入力!G11="","",入力!G11)</f>
        <v>514756360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樋口　孝行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千葉県千葉市花見川区幕張本郷2-26-6-207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090-1055-2175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90－1055－2175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>
        <f>IF(入力!B25="","",入力!B25)</f>
        <v>1</v>
      </c>
      <c r="C25" s="265" t="str">
        <f>IF(入力!C26="","",入力!C26&amp;"　"&amp;入力!E26)</f>
        <v>澁谷　一彰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千葉市立上の台小学校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515999226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浅尾　妃夏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千葉市立上の台小学校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515584542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竹内　祥太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千葉市立上の台小学校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516283791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伊藤　未玖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千葉市立上の台小学校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514715962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 t="str">
        <f>IF(入力!B33="","",入力!B33)</f>
        <v>⑤</v>
      </c>
      <c r="C33" s="265" t="str">
        <f>IF(入力!C34="","",入力!C34&amp;"　"&amp;入力!E34)</f>
        <v>登川　永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千葉市立小中台南小学校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510936193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高橋　遼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千葉市立打瀬小学校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515827935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大木下　爽太朗</v>
      </c>
      <c r="D37" s="266"/>
      <c r="E37" s="266"/>
      <c r="F37" s="266"/>
      <c r="G37" s="264">
        <f>IF(入力!G37="","",入力!G37)</f>
        <v>6</v>
      </c>
      <c r="H37" s="264" t="str">
        <f>IF(入力!H37="","",入力!H37)</f>
        <v/>
      </c>
      <c r="I37" s="264" t="str">
        <f>IF(入力!I37="","",入力!I37)</f>
        <v>千葉市立上の台小学校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515992638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川口　慶太</v>
      </c>
      <c r="D39" s="266"/>
      <c r="E39" s="266"/>
      <c r="F39" s="266"/>
      <c r="G39" s="264">
        <f>IF(入力!G39="","",入力!G39)</f>
        <v>6</v>
      </c>
      <c r="H39" s="264" t="str">
        <f>IF(入力!H39="","",入力!H39)</f>
        <v/>
      </c>
      <c r="I39" s="264" t="str">
        <f>IF(入力!I39="","",入力!I39)</f>
        <v>千葉市立上の台小学校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516284707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大橋　結</v>
      </c>
      <c r="D41" s="266"/>
      <c r="E41" s="266"/>
      <c r="F41" s="266"/>
      <c r="G41" s="264">
        <f>IF(入力!G41="","",入力!G41)</f>
        <v>6</v>
      </c>
      <c r="H41" s="264" t="str">
        <f>IF(入力!H41="","",入力!H41)</f>
        <v/>
      </c>
      <c r="I41" s="264" t="str">
        <f>IF(入力!I41="","",入力!I41)</f>
        <v>千葉市立上の台小学校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513442701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幕張海浜ジュニアバレーボールクラブ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男女混合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 t="str">
        <f>IF(入力!C4="","",IF(入力!C5="",入力!C4,入力!C4&amp;"　　"&amp;入力!C5))</f>
        <v>435120954　　434718954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髙橋　直美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508325975</v>
      </c>
      <c r="H7" s="272"/>
      <c r="I7" s="272"/>
      <c r="J7" s="272" t="str">
        <f>IF(入力!J7="","",入力!J7)</f>
        <v/>
      </c>
      <c r="K7" s="272"/>
      <c r="L7" s="272"/>
      <c r="M7" s="272">
        <f>IF(入力!M7="","",入力!M7)</f>
        <v>200759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松田　崇</v>
      </c>
      <c r="D9" s="266"/>
      <c r="E9" s="266"/>
      <c r="F9" s="266"/>
      <c r="G9" s="272">
        <f>IF(入力!G9="","",入力!G9)</f>
        <v>514751852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樋口　孝行</v>
      </c>
      <c r="D11" s="266"/>
      <c r="E11" s="266"/>
      <c r="F11" s="266"/>
      <c r="G11" s="272">
        <f>IF(入力!G11="","",入力!G11)</f>
        <v>514756360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樋口　孝行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千葉県千葉市花見川区幕張本郷2-26-6-207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090-1055-2175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90－1055－2175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>
        <f>IF(入力!B25="","",入力!B25)</f>
        <v>1</v>
      </c>
      <c r="C25" s="265" t="str">
        <f>IF(入力!C26="","",入力!C26&amp;"　"&amp;入力!E26)</f>
        <v>澁谷　一彰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千葉市立上の台小学校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515999226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浅尾　妃夏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千葉市立上の台小学校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515584542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竹内　祥太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千葉市立上の台小学校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516283791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伊藤　未玖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千葉市立上の台小学校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514715962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 t="str">
        <f>IF(入力!B33="","",入力!B33)</f>
        <v>⑤</v>
      </c>
      <c r="C33" s="265" t="str">
        <f>IF(入力!C34="","",入力!C34&amp;"　"&amp;入力!E34)</f>
        <v>登川　永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千葉市立小中台南小学校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510936193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高橋　遼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千葉市立打瀬小学校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515827935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大木下　爽太朗</v>
      </c>
      <c r="D37" s="266"/>
      <c r="E37" s="266"/>
      <c r="F37" s="266"/>
      <c r="G37" s="264">
        <f>IF(入力!G37="","",入力!G37)</f>
        <v>6</v>
      </c>
      <c r="H37" s="264" t="str">
        <f>IF(入力!H37="","",入力!H37)</f>
        <v/>
      </c>
      <c r="I37" s="264" t="str">
        <f>IF(入力!I37="","",入力!I37)</f>
        <v>千葉市立上の台小学校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515992638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川口　慶太</v>
      </c>
      <c r="D39" s="266"/>
      <c r="E39" s="266"/>
      <c r="F39" s="266"/>
      <c r="G39" s="264">
        <f>IF(入力!G39="","",入力!G39)</f>
        <v>6</v>
      </c>
      <c r="H39" s="264" t="str">
        <f>IF(入力!H39="","",入力!H39)</f>
        <v/>
      </c>
      <c r="I39" s="264" t="str">
        <f>IF(入力!I39="","",入力!I39)</f>
        <v>千葉市立上の台小学校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516284707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大橋　結</v>
      </c>
      <c r="D41" s="266"/>
      <c r="E41" s="266"/>
      <c r="F41" s="266"/>
      <c r="G41" s="264">
        <f>IF(入力!G41="","",入力!G41)</f>
        <v>6</v>
      </c>
      <c r="H41" s="264" t="str">
        <f>IF(入力!H41="","",入力!H41)</f>
        <v/>
      </c>
      <c r="I41" s="264" t="str">
        <f>IF(入力!I41="","",入力!I41)</f>
        <v>千葉市立上の台小学校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513442701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男女混合</v>
      </c>
      <c r="I5" s="29">
        <f>入力!Y25</f>
        <v>10</v>
      </c>
      <c r="J5" s="444" t="str">
        <f>IF(入力!A55="","",入力!A55)</f>
        <v>男女混合を結成して間もないのですが、全員６年生で「心を一つに」をスローガンに練習してきました。
今大会では、日頃の成果を発揮できるように明るく元気に「チーム幕張海浜」で頑張ります。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幕張海浜ジュニアバレーボールクラブ</v>
      </c>
      <c r="C7" s="33" t="str">
        <f>IF(入力!C2="","",入力!C2)</f>
        <v>マクハリカイヒンジュニアバレーボールクラブ</v>
      </c>
      <c r="D7" s="33" t="str">
        <f>IF(入力!AE3="","",入力!AE3)</f>
        <v/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総武線</v>
      </c>
      <c r="S7" s="33" t="str">
        <f>IF(入力!AE5="","",入力!AE5)</f>
        <v>幕張本郷</v>
      </c>
      <c r="T7" s="33"/>
      <c r="U7" s="33">
        <f>IF(入力!C4="","",入力!C4)</f>
        <v>435120954</v>
      </c>
      <c r="V7" s="33">
        <f>IF(入力!C5="","",入力!C5)</f>
        <v>434718954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髙橋</v>
      </c>
      <c r="D16" s="33" t="str">
        <f>IF(入力!E8="","",入力!E8)</f>
        <v>直美</v>
      </c>
      <c r="E16" s="33" t="str">
        <f>IF(入力!C7="","",入力!C7)</f>
        <v>ﾀｶﾊｼ</v>
      </c>
      <c r="F16" s="33" t="str">
        <f>IF(入力!E7="","",入力!E7)</f>
        <v>ﾅｵﾐ</v>
      </c>
      <c r="G16" s="33">
        <f>IF(入力!G7="","",入力!G7)</f>
        <v>508325975</v>
      </c>
      <c r="H16" s="33" t="str">
        <f>IF(入力!J7="","",入力!J7)</f>
        <v/>
      </c>
      <c r="I16" s="33">
        <f>IF(入力!M7="","",入力!M7)</f>
        <v>200759</v>
      </c>
      <c r="J16" s="33"/>
      <c r="K16" s="33"/>
      <c r="L16" s="33">
        <f>IF(入力!AT7="","",入力!AT7)</f>
        <v>53</v>
      </c>
      <c r="M16" s="33"/>
      <c r="N16" s="33"/>
      <c r="O16" s="33"/>
      <c r="P16" s="33"/>
      <c r="Q16" s="33"/>
      <c r="R16" s="33" t="str">
        <f>IF(入力!R7="","",入力!R7)</f>
        <v>261</v>
      </c>
      <c r="S16" s="33" t="str">
        <f>IF(入力!W7="","",入力!W7)</f>
        <v>0025</v>
      </c>
      <c r="T16" s="33" t="str">
        <f>IF(入力!P8="","",入力!P8)</f>
        <v>千葉県千葉市美浜区浜田1-4-522</v>
      </c>
      <c r="U16" s="33" t="str">
        <f>IF(入力!AL7="","",入力!AL7)</f>
        <v>090</v>
      </c>
      <c r="V16" s="33" t="str">
        <f>IF(入力!AK8="","",入力!AK8)</f>
        <v>7176</v>
      </c>
      <c r="W16" s="33" t="str">
        <f>IF(入力!AP8="","",入力!AP8)</f>
        <v>6787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松田</v>
      </c>
      <c r="D17" s="33" t="str">
        <f>IF(入力!E10="","",入力!E10)</f>
        <v>崇</v>
      </c>
      <c r="E17" s="33" t="str">
        <f>IF(入力!C9="","",入力!C9)</f>
        <v>ﾏﾂﾀﾞ</v>
      </c>
      <c r="F17" s="33" t="str">
        <f>IF(入力!E9="","",入力!E9)</f>
        <v>ﾀｶｼ</v>
      </c>
      <c r="G17" s="33">
        <f>IF(入力!G9="","",入力!G9)</f>
        <v>514751852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>262</v>
      </c>
      <c r="S17" s="33" t="str">
        <f>IF(入力!W9="","",入力!W9)</f>
        <v>0033</v>
      </c>
      <c r="T17" s="33" t="str">
        <f>IF(入力!P10="","",入力!P10)</f>
        <v>千葉県千葉市花見川区幕張本郷2-13-17-307</v>
      </c>
      <c r="U17" s="33" t="str">
        <f>IF(入力!AL9="","",入力!AL9)</f>
        <v>043</v>
      </c>
      <c r="V17" s="33" t="str">
        <f>IF(入力!AK10="","",入力!AK10)</f>
        <v>301</v>
      </c>
      <c r="W17" s="33" t="str">
        <f>IF(入力!AP10="","",入力!AP10)</f>
        <v>3485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樋口</v>
      </c>
      <c r="D20" s="33" t="str">
        <f>IF(入力!E12="","",入力!E12)</f>
        <v>孝行</v>
      </c>
      <c r="E20" s="33" t="str">
        <f>IF(入力!C11="","",入力!C11)</f>
        <v>ﾋｸﾞﾁ</v>
      </c>
      <c r="F20" s="33" t="str">
        <f>IF(入力!E11="","",入力!E11)</f>
        <v>ﾀｶﾕｷ</v>
      </c>
      <c r="G20" s="33">
        <f>IF(入力!G11="","",入力!G11)</f>
        <v>514756360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48</v>
      </c>
      <c r="M20" s="33"/>
      <c r="N20" s="33"/>
      <c r="O20" s="33"/>
      <c r="P20" s="33"/>
      <c r="Q20" s="33"/>
      <c r="R20" s="33" t="str">
        <f>IF(入力!R11="","",入力!R11)</f>
        <v>262</v>
      </c>
      <c r="S20" s="33" t="str">
        <f>IF(入力!W11="","",入力!W11)</f>
        <v>0033</v>
      </c>
      <c r="T20" s="33" t="str">
        <f>IF(入力!P12="","",入力!P12)</f>
        <v>千葉県千葉市花見川区幕張本郷2-26-6-207</v>
      </c>
      <c r="U20" s="33" t="str">
        <f>IF(入力!AL11="","",入力!AL11)</f>
        <v>090</v>
      </c>
      <c r="V20" s="33" t="str">
        <f>IF(入力!AK12="","",入力!AK12)</f>
        <v>1055</v>
      </c>
      <c r="W20" s="33" t="str">
        <f>IF(入力!AP12="","",入力!AP12)</f>
        <v>2175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樋口</v>
      </c>
      <c r="D22" s="33" t="str">
        <f>IF(入力!E16="","",入力!E16)</f>
        <v>孝行</v>
      </c>
      <c r="E22" s="33" t="str">
        <f>IF(入力!C15="","",入力!C15)</f>
        <v>ﾋｸﾞﾁ</v>
      </c>
      <c r="F22" s="33" t="str">
        <f>IF(入力!E15="","",入力!E15)</f>
        <v>ﾀｶﾕｷ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>
        <f>IF(入力!C21="","",入力!C21)</f>
        <v>90</v>
      </c>
      <c r="O22" s="33">
        <f>IF(入力!E21="","",入力!E21)</f>
        <v>1055</v>
      </c>
      <c r="P22" s="33">
        <f>IF(入力!G21="","",入力!G21)</f>
        <v>2175</v>
      </c>
      <c r="Q22" s="33"/>
      <c r="R22" s="33" t="str">
        <f>IF(入力!R15="","",入力!R15)</f>
        <v>262</v>
      </c>
      <c r="S22" s="33" t="str">
        <f>IF(入力!W15="","",入力!W15)</f>
        <v>0033</v>
      </c>
      <c r="T22" s="33" t="str">
        <f>IF(入力!P16="","",入力!P16)</f>
        <v>千葉県千葉市花見川区幕張本郷2-26-6-207</v>
      </c>
      <c r="U22" s="33" t="str">
        <f>IF(入力!AL15="","",入力!AL15)</f>
        <v>090</v>
      </c>
      <c r="V22" s="33" t="str">
        <f>IF(入力!AK16="","",入力!AK16)</f>
        <v>1055</v>
      </c>
      <c r="W22" s="33" t="str">
        <f>IF(入力!AP16="","",入力!AP16)</f>
        <v>2175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登川</v>
      </c>
      <c r="D24" s="75" t="str">
        <f>VLOOKUP($B$51,$A$53:$F$352,4)</f>
        <v>永</v>
      </c>
      <c r="E24" s="75" t="str">
        <f>VLOOKUP($B$51,$A$53:$F$352,5)</f>
        <v>ﾉﾎﾞﾘｶﾜ</v>
      </c>
      <c r="F24" s="75" t="str">
        <f>VLOOKUP($B$51,$A$53:$F$352,6)</f>
        <v>ﾊﾙｶ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5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澁谷</v>
      </c>
      <c r="D53" s="33" t="str">
        <f>IF(入力!E26="","",入力!E26)</f>
        <v>一彰</v>
      </c>
      <c r="E53" s="33" t="str">
        <f>IF(入力!C25="","",入力!C25)</f>
        <v>ｼﾌﾞﾔ</v>
      </c>
      <c r="F53" s="33" t="str">
        <f>IF(入力!E25="","",入力!E25)</f>
        <v>ｶｽﾞｱｷ</v>
      </c>
      <c r="G53" s="33">
        <f>IF(入力!M25="","",入力!M25)</f>
        <v>515999226</v>
      </c>
      <c r="H53" s="33" t="str">
        <f>IF(入力!I25="","",入力!I25)</f>
        <v>千葉市立上の台小学校</v>
      </c>
      <c r="I53" s="33">
        <f>IF(入力!G25="","",入力!G25)</f>
        <v>6</v>
      </c>
      <c r="J53" s="33">
        <f>IF(入力!P25="","",入力!P25)</f>
        <v>163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浅尾</v>
      </c>
      <c r="D54" s="33" t="str">
        <f>IF(入力!E28="","",入力!E28)</f>
        <v>妃夏</v>
      </c>
      <c r="E54" s="33" t="str">
        <f>IF(入力!C27="","",入力!C27)</f>
        <v>ｱｻｵ</v>
      </c>
      <c r="F54" s="33" t="str">
        <f>IF(入力!E27="","",入力!E27)</f>
        <v>ﾋﾅﾂ</v>
      </c>
      <c r="G54" s="33">
        <f>IF(入力!M27="","",入力!M27)</f>
        <v>515584542</v>
      </c>
      <c r="H54" s="33" t="str">
        <f>IF(入力!I27="","",入力!I27)</f>
        <v>千葉市立上の台小学校</v>
      </c>
      <c r="I54" s="33">
        <f>IF(入力!G27="","",入力!G27)</f>
        <v>6</v>
      </c>
      <c r="J54" s="33">
        <f>IF(入力!P27="","",入力!P27)</f>
        <v>159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竹内</v>
      </c>
      <c r="D55" s="33" t="str">
        <f>IF(入力!E30="","",入力!E30)</f>
        <v>祥太</v>
      </c>
      <c r="E55" s="33" t="str">
        <f>IF(入力!C29="","",入力!C29)</f>
        <v>ﾀｹｳﾁ</v>
      </c>
      <c r="F55" s="33" t="str">
        <f>IF(入力!E29="","",入力!E29)</f>
        <v>ｼｮｳﾀ</v>
      </c>
      <c r="G55" s="33">
        <f>IF(入力!M29="","",入力!M29)</f>
        <v>516283791</v>
      </c>
      <c r="H55" s="33" t="str">
        <f>IF(入力!I29="","",入力!I29)</f>
        <v>千葉市立上の台小学校</v>
      </c>
      <c r="I55" s="33">
        <f>IF(入力!G29="","",入力!G29)</f>
        <v>6</v>
      </c>
      <c r="J55" s="33">
        <f>IF(入力!P29="","",入力!P29)</f>
        <v>157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伊藤</v>
      </c>
      <c r="D56" s="33" t="str">
        <f>IF(入力!E32="","",入力!E32)</f>
        <v>未玖</v>
      </c>
      <c r="E56" s="33" t="str">
        <f>IF(入力!C31="","",入力!C31)</f>
        <v>ｲﾄｳ</v>
      </c>
      <c r="F56" s="33" t="str">
        <f>IF(入力!E31="","",入力!E31)</f>
        <v>ﾐｸ</v>
      </c>
      <c r="G56" s="33">
        <f>IF(入力!M31="","",入力!M31)</f>
        <v>514715962</v>
      </c>
      <c r="H56" s="33" t="str">
        <f>IF(入力!I31="","",入力!I31)</f>
        <v>千葉市立上の台小学校</v>
      </c>
      <c r="I56" s="33">
        <f>IF(入力!G31="","",入力!G31)</f>
        <v>6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 t="str">
        <f>IF(入力!B33="","",入力!B33)</f>
        <v>⑤</v>
      </c>
      <c r="C57" s="33" t="str">
        <f>IF(入力!C34="","",入力!C34)</f>
        <v>登川</v>
      </c>
      <c r="D57" s="33" t="str">
        <f>IF(入力!E34="","",入力!E34)</f>
        <v>永</v>
      </c>
      <c r="E57" s="33" t="str">
        <f>IF(入力!C33="","",入力!C33)</f>
        <v>ﾉﾎﾞﾘｶﾜ</v>
      </c>
      <c r="F57" s="33" t="str">
        <f>IF(入力!E33="","",入力!E33)</f>
        <v>ﾊﾙｶ</v>
      </c>
      <c r="G57" s="33">
        <f>IF(入力!M33="","",入力!M33)</f>
        <v>510936193</v>
      </c>
      <c r="H57" s="33" t="str">
        <f>IF(入力!I33="","",入力!I33)</f>
        <v>千葉市立小中台南小学校</v>
      </c>
      <c r="I57" s="33">
        <f>IF(入力!G33="","",入力!G33)</f>
        <v>6</v>
      </c>
      <c r="J57" s="33">
        <f>IF(入力!P33="","",入力!P33)</f>
        <v>158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高橋</v>
      </c>
      <c r="D58" s="33" t="str">
        <f>IF(入力!E36="","",入力!E36)</f>
        <v>遼</v>
      </c>
      <c r="E58" s="33" t="str">
        <f>IF(入力!C35="","",入力!C35)</f>
        <v>ﾀｶﾊｼ</v>
      </c>
      <c r="F58" s="33" t="str">
        <f>IF(入力!E35="","",入力!E35)</f>
        <v>ﾘｮｳ</v>
      </c>
      <c r="G58" s="33">
        <f>IF(入力!M35="","",入力!M35)</f>
        <v>515827935</v>
      </c>
      <c r="H58" s="33" t="str">
        <f>IF(入力!I35="","",入力!I35)</f>
        <v>千葉市立打瀬小学校</v>
      </c>
      <c r="I58" s="33">
        <f>IF(入力!G35="","",入力!G35)</f>
        <v>6</v>
      </c>
      <c r="J58" s="33">
        <f>IF(入力!P35="","",入力!P35)</f>
        <v>149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大木下</v>
      </c>
      <c r="D59" s="33" t="str">
        <f>IF(入力!E38="","",入力!E38)</f>
        <v>爽太朗</v>
      </c>
      <c r="E59" s="33" t="str">
        <f>IF(入力!C37="","",入力!C37)</f>
        <v>ｵｵｷｼﾀ</v>
      </c>
      <c r="F59" s="33" t="str">
        <f>IF(入力!E37="","",入力!E37)</f>
        <v>ｿｳﾀﾛｳ</v>
      </c>
      <c r="G59" s="33">
        <f>IF(入力!M37="","",入力!M37)</f>
        <v>515992638</v>
      </c>
      <c r="H59" s="33" t="str">
        <f>IF(入力!I37="","",入力!I37)</f>
        <v>千葉市立上の台小学校</v>
      </c>
      <c r="I59" s="33">
        <f>IF(入力!G37="","",入力!G37)</f>
        <v>6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川口</v>
      </c>
      <c r="D60" s="33" t="str">
        <f>IF(入力!E40="","",入力!E40)</f>
        <v>慶太</v>
      </c>
      <c r="E60" s="33" t="str">
        <f>IF(入力!C39="","",入力!C39)</f>
        <v>ｶﾜｸﾞﾁ</v>
      </c>
      <c r="F60" s="33" t="str">
        <f>IF(入力!E39="","",入力!E39)</f>
        <v>ｹｲﾀ</v>
      </c>
      <c r="G60" s="33">
        <f>IF(入力!M39="","",入力!M39)</f>
        <v>516284707</v>
      </c>
      <c r="H60" s="33" t="str">
        <f>IF(入力!I39="","",入力!I39)</f>
        <v>千葉市立上の台小学校</v>
      </c>
      <c r="I60" s="33">
        <f>IF(入力!G39="","",入力!G39)</f>
        <v>6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大橋</v>
      </c>
      <c r="D61" s="33" t="str">
        <f>IF(入力!E42="","",入力!E42)</f>
        <v>結</v>
      </c>
      <c r="E61" s="33" t="str">
        <f>IF(入力!C41="","",入力!C41)</f>
        <v>ｵｵﾊｼ</v>
      </c>
      <c r="F61" s="33" t="str">
        <f>IF(入力!E41="","",入力!E41)</f>
        <v>ﾕｲ</v>
      </c>
      <c r="G61" s="33">
        <f>IF(入力!M41="","",入力!M41)</f>
        <v>513442701</v>
      </c>
      <c r="H61" s="33" t="str">
        <f>IF(入力!I41="","",入力!I41)</f>
        <v>千葉市立上の台小学校</v>
      </c>
      <c r="I61" s="33">
        <f>IF(入力!G41="","",入力!G41)</f>
        <v>6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higuchi</cp:lastModifiedBy>
  <cp:lastPrinted>2016-05-09T15:17:35Z</cp:lastPrinted>
  <dcterms:created xsi:type="dcterms:W3CDTF">2014-04-05T09:56:00Z</dcterms:created>
  <dcterms:modified xsi:type="dcterms:W3CDTF">2017-05-11T21:29:29Z</dcterms:modified>
</cp:coreProperties>
</file>