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城西JVC\"/>
    </mc:Choice>
  </mc:AlternateContent>
  <bookViews>
    <workbookView xWindow="0" yWindow="0" windowWidth="28800" windowHeight="1218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<sst xmlns="http://schemas.openxmlformats.org/spreadsheetml/2006/main" count="434" uniqueCount="302">
  <si>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</si>
  <si>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</si>
  <si>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</si>
  <si>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</si>
  <si>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</si>
  <si>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</si>
  <si>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</si>
  <si>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</si>
  <si>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</si>
  <si>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</si>
  <si>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</si>
  <si>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</si>
  <si>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</si>
  <si>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</si>
  <si>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</si>
  <si>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</si>
  <si>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</si>
  <si>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</si>
  <si>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</si>
  <si>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</si>
  <si>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</si>
  <si>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</si>
  <si>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</si>
  <si>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</si>
  <si>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</si>
  <si>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</si>
  <si>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</si>
  <si>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</si>
  <si>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</si>
  <si>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</si>
  <si>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</si>
  <si>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</si>
  <si>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</si>
  <si>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</si>
  <si>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</si>
  <si>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</si>
  <si>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</si>
  <si>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</si>
  <si>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</si>
  <si>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</si>
  <si>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</si>
  <si>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</si>
  <si>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</si>
  <si>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</si>
  <si>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</si>
  <si>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</si>
  <si>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</si>
  <si>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</si>
  <si>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</si>
  <si>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</si>
  <si>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</si>
  <si>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</si>
  <si>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</si>
  <si>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</si>
  <si>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</si>
  <si>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</si>
  <si>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</si>
  <si>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</si>
  <si>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</si>
  <si>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</si>
  <si>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</si>
  <si>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</si>
  <si>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</si>
  <si>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</si>
  <si>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</si>
  <si>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</si>
  <si>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</si>
  <si>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</si>
  <si>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</si>
  <si>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</si>
  <si>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</si>
  <si>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</si>
  <si>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</si>
  <si>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</si>
  <si>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</si>
  <si>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</si>
  <si>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</si>
  <si>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</si>
  <si>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</si>
  <si>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</si>
  <si>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</si>
  <si>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</si>
  <si>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</si>
  <si>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</si>
  <si>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</si>
  <si>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</si>
  <si>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</si>
  <si>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</si>
  <si>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</si>
  <si>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</si>
  <si>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</si>
  <si>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</si>
  <si>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</si>
  <si>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</si>
  <si>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</si>
  <si>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</si>
  <si>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</si>
  <si>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</si>
  <si>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</si>
  <si>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</si>
  <si>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</si>
  <si>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</si>
  <si>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</si>
  <si>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</si>
  <si>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</si>
  <si>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</si>
  <si>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</si>
  <si>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</si>
  <si>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</si>
  <si>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</si>
  <si>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</si>
  <si>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</si>
  <si>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</si>
  <si>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</si>
  <si>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</si>
  <si>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</si>
  <si>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</si>
  <si>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</si>
  <si>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</si>
  <si>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</si>
  <si>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</si>
  <si>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</si>
  <si>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</si>
  <si>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</si>
  <si>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</si>
  <si>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</si>
  <si>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</si>
  <si>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</si>
  <si>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</si>
  <si>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</si>
  <si>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</si>
  <si>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</si>
  <si>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</si>
  <si>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</si>
  <si>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</si>
  <si>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</si>
  <si>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</si>
  <si>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</si>
  <si>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</si>
  <si>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</si>
  <si>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</si>
  <si>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</si>
  <si>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</si>
  <si>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</si>
  <si>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</si>
  <si>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</si>
  <si>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</si>
  <si>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</si>
  <si>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</si>
  <si>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</si>
  <si>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</si>
  <si>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</si>
  <si>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</si>
  <si>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</si>
  <si>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</si>
  <si>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</si>
  <si>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</si>
  <si>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</si>
  <si>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</si>
  <si>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</si>
  <si>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</si>
  <si>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</si>
  <si>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</si>
  <si>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</si>
  <si>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</si>
  <si>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</si>
  <si>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</si>
  <si>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</si>
  <si>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</si>
  <si>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</si>
  <si>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</si>
  <si>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</si>
  <si>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</si>
  <si>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</si>
  <si>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</si>
  <si>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</si>
  <si>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</si>
  <si>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</si>
  <si>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</si>
  <si>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</si>
  <si>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</si>
  <si>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</si>
  <si>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</si>
  <si>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</si>
  <si>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</si>
  <si>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</si>
  <si>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</si>
  <si>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</si>
  <si>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</si>
  <si>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</si>
  <si>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</si>
  <si>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</si>
  <si>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</si>
  <si>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</si>
  <si>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</si>
  <si>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</si>
  <si>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</si>
  <si>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</si>
  <si>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</si>
  <si>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</si>
  <si>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城西ジュニアバレーボールクラブ</t>
    <phoneticPr fontId="2"/>
  </si>
  <si>
    <t>ジョウサイジュニアバレーボールクラブ</t>
    <phoneticPr fontId="2"/>
  </si>
  <si>
    <t>東金</t>
    <rPh sb="0" eb="2">
      <t>トウガネ</t>
    </rPh>
    <phoneticPr fontId="2"/>
  </si>
  <si>
    <t>JR東金</t>
    <rPh sb="2" eb="4">
      <t>トウガネ</t>
    </rPh>
    <phoneticPr fontId="2"/>
  </si>
  <si>
    <t>小笠原</t>
    <rPh sb="0" eb="3">
      <t>オガサワラ</t>
    </rPh>
    <phoneticPr fontId="2"/>
  </si>
  <si>
    <t>武也</t>
    <rPh sb="0" eb="1">
      <t>タケ</t>
    </rPh>
    <rPh sb="1" eb="2">
      <t>ヤ</t>
    </rPh>
    <phoneticPr fontId="2"/>
  </si>
  <si>
    <r>
      <rPr>
        <sz val="11"/>
        <color indexed="8"/>
        <rFont val="ＭＳ Ｐゴシック"/>
        <family val="3"/>
        <charset val="128"/>
      </rPr>
      <t>大木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</si>
  <si>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一誠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</si>
  <si>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オオキ</t>
    </r>
    <r>
      <rPr>
        <sz val="11"/>
        <color indexed="8"/>
        <rFont val="Calibri"/>
        <family val="2"/>
      </rPr>
      <t xml:space="preserve"> </t>
    </r>
    <phoneticPr fontId="2"/>
  </si>
  <si>
    <t>カズマサ</t>
    <phoneticPr fontId="2"/>
  </si>
  <si>
    <t>オガサワラ</t>
    <phoneticPr fontId="2"/>
  </si>
  <si>
    <t>タケヤ</t>
    <phoneticPr fontId="2"/>
  </si>
  <si>
    <t>283</t>
    <phoneticPr fontId="2"/>
  </si>
  <si>
    <t>0816</t>
    <phoneticPr fontId="2"/>
  </si>
  <si>
    <t>千葉県東金市西福俵69-4</t>
    <rPh sb="0" eb="6">
      <t>チバケントウガネシ</t>
    </rPh>
    <rPh sb="6" eb="9">
      <t>ニシフクタワラ</t>
    </rPh>
    <phoneticPr fontId="2"/>
  </si>
  <si>
    <t>090</t>
    <phoneticPr fontId="2"/>
  </si>
  <si>
    <t>1121</t>
    <phoneticPr fontId="2"/>
  </si>
  <si>
    <t>5994</t>
    <phoneticPr fontId="2"/>
  </si>
  <si>
    <t>0816</t>
    <phoneticPr fontId="2"/>
  </si>
  <si>
    <t>千葉県東金市西福俵104-8</t>
    <rPh sb="0" eb="6">
      <t>チバケントウガネシ</t>
    </rPh>
    <rPh sb="6" eb="9">
      <t>ニシフクタワラ</t>
    </rPh>
    <phoneticPr fontId="2"/>
  </si>
  <si>
    <t>090</t>
    <phoneticPr fontId="2"/>
  </si>
  <si>
    <t>6035</t>
    <phoneticPr fontId="2"/>
  </si>
  <si>
    <t>6433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</si>
  <si>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安齋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</si>
  <si>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真紀</t>
    </r>
    <phoneticPr fontId="2"/>
  </si>
  <si>
    <t>アンザイ</t>
    <phoneticPr fontId="2"/>
  </si>
  <si>
    <t>マキ</t>
    <phoneticPr fontId="2"/>
  </si>
  <si>
    <t>申請中</t>
    <rPh sb="0" eb="3">
      <t>シンセイチュウ</t>
    </rPh>
    <phoneticPr fontId="2"/>
  </si>
  <si>
    <t>283</t>
    <phoneticPr fontId="2"/>
  </si>
  <si>
    <t>0803</t>
    <phoneticPr fontId="2"/>
  </si>
  <si>
    <t>千葉県東金市日吉台1-8-6</t>
    <rPh sb="0" eb="3">
      <t>チバケン</t>
    </rPh>
    <rPh sb="3" eb="6">
      <t>トウガネシ</t>
    </rPh>
    <rPh sb="6" eb="8">
      <t>ヒヨシ</t>
    </rPh>
    <rPh sb="8" eb="9">
      <t>ダイ</t>
    </rPh>
    <phoneticPr fontId="2"/>
  </si>
  <si>
    <t>080</t>
    <phoneticPr fontId="2"/>
  </si>
  <si>
    <t>7225</t>
    <phoneticPr fontId="2"/>
  </si>
  <si>
    <t>3503</t>
    <phoneticPr fontId="2"/>
  </si>
  <si>
    <t>283</t>
    <phoneticPr fontId="2"/>
  </si>
  <si>
    <t>0816</t>
    <phoneticPr fontId="2"/>
  </si>
  <si>
    <t>千葉県東金市西福俵69-4</t>
    <phoneticPr fontId="2"/>
  </si>
  <si>
    <t>0475</t>
    <phoneticPr fontId="2"/>
  </si>
  <si>
    <t>50</t>
    <phoneticPr fontId="2"/>
  </si>
  <si>
    <t>6969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</si>
  <si>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藤平</t>
    </r>
    <r>
      <rPr>
        <sz val="11"/>
        <color indexed="8"/>
        <rFont val="Calibri"/>
        <family val="2"/>
      </rPr>
      <t/>
    </r>
    <phoneticPr fontId="2"/>
  </si>
  <si>
    <t>フジヒラ</t>
    <phoneticPr fontId="2"/>
  </si>
  <si>
    <t>ハンナ</t>
    <phoneticPr fontId="2"/>
  </si>
  <si>
    <t>九十九里小学校</t>
    <rPh sb="0" eb="4">
      <t>クジュウクリ</t>
    </rPh>
    <rPh sb="4" eb="7">
      <t>ショウガッコウ</t>
    </rPh>
    <phoneticPr fontId="2"/>
  </si>
  <si>
    <t>①</t>
    <phoneticPr fontId="2"/>
  </si>
  <si>
    <r>
      <rPr>
        <sz val="11"/>
        <color indexed="8"/>
        <rFont val="ＭＳ Ｐゴシック"/>
        <family val="3"/>
        <charset val="128"/>
      </rPr>
      <t>小川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</si>
  <si>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愛莉</t>
    </r>
    <phoneticPr fontId="2"/>
  </si>
  <si>
    <t>オガワ</t>
    <phoneticPr fontId="2"/>
  </si>
  <si>
    <t>アイリ</t>
    <phoneticPr fontId="2"/>
  </si>
  <si>
    <t>東金東小学校</t>
    <rPh sb="0" eb="2">
      <t>トウガネ</t>
    </rPh>
    <rPh sb="2" eb="3">
      <t>ヒガシ</t>
    </rPh>
    <rPh sb="3" eb="6">
      <t>ショウガッコウ</t>
    </rPh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</si>
  <si>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藤代</t>
    </r>
    <r>
      <rPr>
        <sz val="11"/>
        <color indexed="8"/>
        <rFont val="Calibri"/>
        <family val="2"/>
      </rPr>
      <t/>
    </r>
    <phoneticPr fontId="2"/>
  </si>
  <si>
    <t>咲希</t>
    <phoneticPr fontId="2"/>
  </si>
  <si>
    <t>フジシロ</t>
    <phoneticPr fontId="2"/>
  </si>
  <si>
    <t>サキ</t>
    <phoneticPr fontId="2"/>
  </si>
  <si>
    <t>城西小学校</t>
    <rPh sb="0" eb="3">
      <t>ジョウサイショウ</t>
    </rPh>
    <rPh sb="3" eb="5">
      <t>ガッコウ</t>
    </rPh>
    <phoneticPr fontId="2"/>
  </si>
  <si>
    <t>ナミカワ</t>
    <phoneticPr fontId="2"/>
  </si>
  <si>
    <t>ユウコ</t>
    <phoneticPr fontId="2"/>
  </si>
  <si>
    <t>浪川</t>
    <rPh sb="0" eb="2">
      <t>ナミカワ</t>
    </rPh>
    <phoneticPr fontId="2"/>
  </si>
  <si>
    <t>優子</t>
    <rPh sb="0" eb="2">
      <t>ユウコ</t>
    </rPh>
    <phoneticPr fontId="2"/>
  </si>
  <si>
    <r>
      <rPr>
        <sz val="11"/>
        <color indexed="8"/>
        <rFont val="ＭＳ Ｐゴシック"/>
        <family val="3"/>
        <charset val="128"/>
      </rPr>
      <t>武藤</t>
    </r>
    <r>
      <rPr>
        <sz val="11"/>
        <color indexed="8"/>
        <rFont val="Calibri"/>
        <family val="2"/>
      </rPr>
      <t/>
    </r>
    <phoneticPr fontId="2"/>
  </si>
  <si>
    <t>莉子</t>
    <phoneticPr fontId="2"/>
  </si>
  <si>
    <t>ムトウ</t>
    <phoneticPr fontId="2"/>
  </si>
  <si>
    <t>リコ</t>
    <phoneticPr fontId="2"/>
  </si>
  <si>
    <t>鴇嶺小学校</t>
    <rPh sb="0" eb="2">
      <t>トキガネ</t>
    </rPh>
    <rPh sb="2" eb="5">
      <t>ショウガッコウ</t>
    </rPh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</si>
  <si>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長嶋</t>
    </r>
    <r>
      <rPr>
        <sz val="11"/>
        <color indexed="8"/>
        <rFont val="Calibri"/>
        <family val="2"/>
      </rPr>
      <t/>
    </r>
    <phoneticPr fontId="2"/>
  </si>
  <si>
    <t>真佑子</t>
    <phoneticPr fontId="2"/>
  </si>
  <si>
    <t>ナガシマ</t>
    <phoneticPr fontId="2"/>
  </si>
  <si>
    <t>マユコ</t>
    <phoneticPr fontId="2"/>
  </si>
  <si>
    <t>生浜西小学校</t>
    <rPh sb="0" eb="1">
      <t>ナマ</t>
    </rPh>
    <rPh sb="1" eb="2">
      <t>ハマ</t>
    </rPh>
    <rPh sb="2" eb="3">
      <t>ニシ</t>
    </rPh>
    <rPh sb="3" eb="6">
      <t>ショウガッコウ</t>
    </rPh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</si>
  <si>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滝本</t>
    </r>
    <r>
      <rPr>
        <sz val="11"/>
        <color indexed="8"/>
        <rFont val="Calibri"/>
        <family val="2"/>
      </rPr>
      <t/>
    </r>
    <phoneticPr fontId="2"/>
  </si>
  <si>
    <t>怜奈</t>
    <phoneticPr fontId="2"/>
  </si>
  <si>
    <t>タキモト</t>
    <phoneticPr fontId="2"/>
  </si>
  <si>
    <t>レイナ</t>
    <phoneticPr fontId="2"/>
  </si>
  <si>
    <t>二州小学校</t>
    <rPh sb="0" eb="2">
      <t>ニシュウ</t>
    </rPh>
    <rPh sb="2" eb="5">
      <t>ショウガッコウ</t>
    </rPh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</si>
  <si>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小島</t>
    </r>
    <phoneticPr fontId="2"/>
  </si>
  <si>
    <t>ゆずな</t>
    <phoneticPr fontId="2"/>
  </si>
  <si>
    <t>コジマ</t>
    <phoneticPr fontId="2"/>
  </si>
  <si>
    <t>ユズナ</t>
    <phoneticPr fontId="2"/>
  </si>
  <si>
    <t>山武北小学校</t>
    <rPh sb="0" eb="2">
      <t>サンム</t>
    </rPh>
    <rPh sb="2" eb="3">
      <t>キタ</t>
    </rPh>
    <rPh sb="3" eb="6">
      <t>ショウガッコウ</t>
    </rPh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</si>
  <si>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槌屋</t>
    </r>
    <r>
      <rPr>
        <sz val="11"/>
        <color indexed="8"/>
        <rFont val="Calibri"/>
        <family val="2"/>
      </rPr>
      <t/>
    </r>
    <phoneticPr fontId="2"/>
  </si>
  <si>
    <t>景花</t>
    <phoneticPr fontId="2"/>
  </si>
  <si>
    <t>ツチヤ</t>
    <phoneticPr fontId="2"/>
  </si>
  <si>
    <t>ケイカ</t>
    <phoneticPr fontId="2"/>
  </si>
  <si>
    <r>
      <rPr>
        <sz val="11"/>
        <color indexed="8"/>
        <rFont val="ＭＳ Ｐゴシック"/>
        <family val="3"/>
        <charset val="128"/>
      </rPr>
      <t>安齋</t>
    </r>
    <r>
      <rPr>
        <sz val="11"/>
        <color indexed="8"/>
        <rFont val="Calibri"/>
        <family val="2"/>
      </rPr>
      <t/>
    </r>
    <phoneticPr fontId="2"/>
  </si>
  <si>
    <t>心優</t>
    <phoneticPr fontId="2"/>
  </si>
  <si>
    <t>アンザイ</t>
    <phoneticPr fontId="2"/>
  </si>
  <si>
    <t>ミユ</t>
    <phoneticPr fontId="2"/>
  </si>
  <si>
    <t>日吉台小学校</t>
    <rPh sb="0" eb="2">
      <t>ヒヨシ</t>
    </rPh>
    <rPh sb="2" eb="3">
      <t>ダイ</t>
    </rPh>
    <rPh sb="3" eb="6">
      <t>ショウガッコウ</t>
    </rPh>
    <phoneticPr fontId="2"/>
  </si>
  <si>
    <r>
      <rPr>
        <sz val="11"/>
        <color indexed="8"/>
        <rFont val="ＭＳ Ｐゴシック"/>
        <family val="3"/>
        <charset val="128"/>
      </rPr>
      <t>早川</t>
    </r>
    <r>
      <rPr>
        <sz val="11"/>
        <color indexed="8"/>
        <rFont val="Calibri"/>
        <family val="2"/>
      </rPr>
      <t/>
    </r>
    <phoneticPr fontId="2"/>
  </si>
  <si>
    <t>明里</t>
    <phoneticPr fontId="2"/>
  </si>
  <si>
    <t>ハヤカワ</t>
    <phoneticPr fontId="2"/>
  </si>
  <si>
    <t>アカリ</t>
    <phoneticPr fontId="2"/>
  </si>
  <si>
    <r>
      <rPr>
        <sz val="11"/>
        <color indexed="8"/>
        <rFont val="ＭＳ Ｐゴシック"/>
        <family val="3"/>
        <charset val="128"/>
      </rPr>
      <t>中村</t>
    </r>
    <r>
      <rPr>
        <sz val="11"/>
        <color indexed="8"/>
        <rFont val="Calibri"/>
        <family val="2"/>
      </rPr>
      <t/>
    </r>
    <phoneticPr fontId="2"/>
  </si>
  <si>
    <t>茉央</t>
    <phoneticPr fontId="2"/>
  </si>
  <si>
    <t>ナカムラ</t>
    <phoneticPr fontId="2"/>
  </si>
  <si>
    <t>マオ</t>
    <phoneticPr fontId="2"/>
  </si>
  <si>
    <t>絆那</t>
    <phoneticPr fontId="2"/>
  </si>
  <si>
    <t>最高の仲間と、最高のプレーが出来るように絆バレーでがんばります！！
キャプテン藤平絆那</t>
    <rPh sb="0" eb="2">
      <t>サイコウ</t>
    </rPh>
    <rPh sb="3" eb="5">
      <t>ナカマ</t>
    </rPh>
    <rPh sb="7" eb="9">
      <t>サイコウ</t>
    </rPh>
    <rPh sb="14" eb="16">
      <t>デキ</t>
    </rPh>
    <rPh sb="20" eb="21">
      <t>キズナ</t>
    </rPh>
    <rPh sb="39" eb="41">
      <t>フジヒラ</t>
    </rPh>
    <phoneticPr fontId="2"/>
  </si>
  <si>
    <r>
      <rPr>
        <sz val="11"/>
        <color indexed="8"/>
        <rFont val="ＭＳ Ｐゴシック"/>
        <family val="3"/>
        <charset val="128"/>
      </rPr>
      <t>槌屋</t>
    </r>
    <r>
      <rPr>
        <sz val="11"/>
        <color indexed="8"/>
        <rFont val="Calibri"/>
        <family val="2"/>
      </rPr>
      <t/>
    </r>
    <phoneticPr fontId="2"/>
  </si>
  <si>
    <t>瞳</t>
    <phoneticPr fontId="2"/>
  </si>
  <si>
    <t>ツチヤ</t>
    <phoneticPr fontId="2"/>
  </si>
  <si>
    <t>ヒトミ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</si>
</sst>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0" fontId="24" fillId="0" borderId="23" xfId="0" applyFont="1" applyBorder="1" applyAlignment="1">
      <alignment horizontal="center" vertical="center" shrinkToFit="1"/>
    </xf>
    <xf numFmtId="0" fontId="24" fillId="0" borderId="6" xfId="0" applyFont="1" applyBorder="1" applyAlignment="1">
      <alignment horizontal="center" vertical="center" shrinkToFit="1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 x14ac:dyDescent="0.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 x14ac:dyDescent="0.2">
      <c r="A1" s="239" t="s">
        <v>183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</row>
    <row r="2" spans="1:51" ht="14.45" customHeight="1" x14ac:dyDescent="0.15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4"/>
      <c r="L2" s="244"/>
      <c r="M2" s="244"/>
      <c r="N2" s="244"/>
      <c r="O2" s="245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15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1" t="s">
        <v>159</v>
      </c>
      <c r="K3" s="242"/>
      <c r="L3" s="242"/>
      <c r="M3" s="242"/>
      <c r="N3" s="242"/>
      <c r="O3" s="243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181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 x14ac:dyDescent="0.15">
      <c r="A4" s="253" t="s">
        <v>191</v>
      </c>
      <c r="B4" s="254"/>
      <c r="C4" s="246">
        <v>435114484</v>
      </c>
      <c r="D4" s="247"/>
      <c r="E4" s="247"/>
      <c r="F4" s="247"/>
      <c r="G4" s="247"/>
      <c r="H4" s="247"/>
      <c r="I4" s="248"/>
      <c r="J4" s="257" t="s">
        <v>185</v>
      </c>
      <c r="K4" s="258"/>
      <c r="L4" s="258"/>
      <c r="M4" s="258"/>
      <c r="N4" s="258"/>
      <c r="O4" s="259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5">
      <c r="A5" s="255" t="s">
        <v>184</v>
      </c>
      <c r="B5" s="256"/>
      <c r="C5" s="249"/>
      <c r="D5" s="250"/>
      <c r="E5" s="250"/>
      <c r="F5" s="250"/>
      <c r="G5" s="250"/>
      <c r="H5" s="250"/>
      <c r="I5" s="251"/>
      <c r="J5" s="223">
        <v>22023</v>
      </c>
      <c r="K5" s="223"/>
      <c r="L5" s="223"/>
      <c r="M5" s="223"/>
      <c r="N5" s="223"/>
      <c r="O5" s="223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202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 x14ac:dyDescent="0.15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4" t="s">
        <v>149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 x14ac:dyDescent="0.15">
      <c r="A7" s="96"/>
      <c r="B7" s="163"/>
      <c r="C7" s="170" t="s">
        <v>210</v>
      </c>
      <c r="D7" s="132"/>
      <c r="E7" s="171" t="s">
        <v>211</v>
      </c>
      <c r="F7" s="133"/>
      <c r="G7" s="225">
        <v>515465604</v>
      </c>
      <c r="H7" s="225"/>
      <c r="I7" s="225"/>
      <c r="J7" s="225"/>
      <c r="K7" s="225"/>
      <c r="L7" s="225"/>
      <c r="M7" s="225">
        <v>404160</v>
      </c>
      <c r="N7" s="225"/>
      <c r="O7" s="225"/>
      <c r="P7" s="200" t="s">
        <v>72</v>
      </c>
      <c r="Q7" s="201"/>
      <c r="R7" s="165" t="s">
        <v>212</v>
      </c>
      <c r="S7" s="165"/>
      <c r="T7" s="165"/>
      <c r="U7" s="165"/>
      <c r="V7" s="50" t="s">
        <v>73</v>
      </c>
      <c r="W7" s="155" t="s">
        <v>213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215</v>
      </c>
      <c r="AM7" s="83"/>
      <c r="AN7" s="83"/>
      <c r="AO7" s="83"/>
      <c r="AP7" s="83"/>
      <c r="AQ7" s="83"/>
      <c r="AR7" s="83"/>
      <c r="AS7" s="59" t="s">
        <v>75</v>
      </c>
      <c r="AT7" s="77">
        <v>47</v>
      </c>
    </row>
    <row r="8" spans="1:51" ht="18" customHeight="1" x14ac:dyDescent="0.15">
      <c r="A8" s="96"/>
      <c r="B8" s="163"/>
      <c r="C8" s="172" t="s">
        <v>204</v>
      </c>
      <c r="D8" s="135"/>
      <c r="E8" s="173" t="s">
        <v>205</v>
      </c>
      <c r="F8" s="136"/>
      <c r="G8" s="225"/>
      <c r="H8" s="225"/>
      <c r="I8" s="225"/>
      <c r="J8" s="225"/>
      <c r="K8" s="225"/>
      <c r="L8" s="225"/>
      <c r="M8" s="225"/>
      <c r="N8" s="225"/>
      <c r="O8" s="225"/>
      <c r="P8" s="157" t="s">
        <v>214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216</v>
      </c>
      <c r="AL8" s="85"/>
      <c r="AM8" s="85"/>
      <c r="AN8" s="85"/>
      <c r="AO8" s="60" t="s">
        <v>76</v>
      </c>
      <c r="AP8" s="85" t="s">
        <v>217</v>
      </c>
      <c r="AQ8" s="85"/>
      <c r="AR8" s="85"/>
      <c r="AS8" s="86"/>
      <c r="AT8" s="77"/>
    </row>
    <row r="9" spans="1:51" ht="14.45" customHeight="1" x14ac:dyDescent="0.15">
      <c r="A9" s="96" t="s">
        <v>150</v>
      </c>
      <c r="B9" s="163"/>
      <c r="C9" s="131" t="s">
        <v>208</v>
      </c>
      <c r="D9" s="132"/>
      <c r="E9" s="171" t="s">
        <v>209</v>
      </c>
      <c r="F9" s="133"/>
      <c r="G9" s="225">
        <v>515764051</v>
      </c>
      <c r="H9" s="225"/>
      <c r="I9" s="225"/>
      <c r="J9" s="225">
        <v>293186</v>
      </c>
      <c r="K9" s="225"/>
      <c r="L9" s="225"/>
      <c r="M9" s="225"/>
      <c r="N9" s="225"/>
      <c r="O9" s="225"/>
      <c r="P9" s="200" t="s">
        <v>72</v>
      </c>
      <c r="Q9" s="201"/>
      <c r="R9" s="165" t="s">
        <v>212</v>
      </c>
      <c r="S9" s="165"/>
      <c r="T9" s="165"/>
      <c r="U9" s="165"/>
      <c r="V9" s="50" t="s">
        <v>73</v>
      </c>
      <c r="W9" s="155" t="s">
        <v>218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220</v>
      </c>
      <c r="AM9" s="83"/>
      <c r="AN9" s="83"/>
      <c r="AO9" s="83"/>
      <c r="AP9" s="83"/>
      <c r="AQ9" s="83"/>
      <c r="AR9" s="83"/>
      <c r="AS9" s="59" t="s">
        <v>194</v>
      </c>
      <c r="AT9" s="78">
        <v>53</v>
      </c>
    </row>
    <row r="10" spans="1:51" ht="18" customHeight="1" x14ac:dyDescent="0.15">
      <c r="A10" s="96"/>
      <c r="B10" s="163"/>
      <c r="C10" s="134" t="s">
        <v>206</v>
      </c>
      <c r="D10" s="135"/>
      <c r="E10" s="135" t="s">
        <v>207</v>
      </c>
      <c r="F10" s="136"/>
      <c r="G10" s="225"/>
      <c r="H10" s="225"/>
      <c r="I10" s="225"/>
      <c r="J10" s="225"/>
      <c r="K10" s="225"/>
      <c r="L10" s="225"/>
      <c r="M10" s="225"/>
      <c r="N10" s="225"/>
      <c r="O10" s="225"/>
      <c r="P10" s="157" t="s">
        <v>219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221</v>
      </c>
      <c r="AL10" s="85"/>
      <c r="AM10" s="85"/>
      <c r="AN10" s="85"/>
      <c r="AO10" s="60" t="s">
        <v>195</v>
      </c>
      <c r="AP10" s="85" t="s">
        <v>222</v>
      </c>
      <c r="AQ10" s="85"/>
      <c r="AR10" s="85"/>
      <c r="AS10" s="86"/>
      <c r="AT10" s="78"/>
    </row>
    <row r="11" spans="1:51" ht="14.45" customHeight="1" x14ac:dyDescent="0.15">
      <c r="A11" s="96" t="s">
        <v>151</v>
      </c>
      <c r="B11" s="163"/>
      <c r="C11" s="170" t="s">
        <v>225</v>
      </c>
      <c r="D11" s="132"/>
      <c r="E11" s="171" t="s">
        <v>226</v>
      </c>
      <c r="F11" s="133"/>
      <c r="G11" s="225">
        <v>520837049</v>
      </c>
      <c r="H11" s="225"/>
      <c r="I11" s="225"/>
      <c r="J11" s="225"/>
      <c r="K11" s="225"/>
      <c r="L11" s="225"/>
      <c r="M11" s="446" t="s">
        <v>227</v>
      </c>
      <c r="N11" s="225"/>
      <c r="O11" s="225"/>
      <c r="P11" s="200" t="s">
        <v>72</v>
      </c>
      <c r="Q11" s="201"/>
      <c r="R11" s="165" t="s">
        <v>228</v>
      </c>
      <c r="S11" s="165"/>
      <c r="T11" s="165"/>
      <c r="U11" s="165"/>
      <c r="V11" s="50" t="s">
        <v>73</v>
      </c>
      <c r="W11" s="155" t="s">
        <v>229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231</v>
      </c>
      <c r="AM11" s="83"/>
      <c r="AN11" s="83"/>
      <c r="AO11" s="83"/>
      <c r="AP11" s="83"/>
      <c r="AQ11" s="83"/>
      <c r="AR11" s="83"/>
      <c r="AS11" s="59" t="s">
        <v>194</v>
      </c>
      <c r="AT11" s="78">
        <v>44</v>
      </c>
    </row>
    <row r="12" spans="1:51" ht="18" customHeight="1" x14ac:dyDescent="0.15">
      <c r="A12" s="96"/>
      <c r="B12" s="163"/>
      <c r="C12" s="134" t="s">
        <v>223</v>
      </c>
      <c r="D12" s="135"/>
      <c r="E12" s="135" t="s">
        <v>224</v>
      </c>
      <c r="F12" s="136"/>
      <c r="G12" s="225"/>
      <c r="H12" s="225"/>
      <c r="I12" s="225"/>
      <c r="J12" s="225"/>
      <c r="K12" s="225"/>
      <c r="L12" s="225"/>
      <c r="M12" s="225"/>
      <c r="N12" s="225"/>
      <c r="O12" s="225"/>
      <c r="P12" s="157" t="s">
        <v>230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232</v>
      </c>
      <c r="AL12" s="85"/>
      <c r="AM12" s="85"/>
      <c r="AN12" s="85"/>
      <c r="AO12" s="60" t="s">
        <v>195</v>
      </c>
      <c r="AP12" s="85" t="s">
        <v>233</v>
      </c>
      <c r="AQ12" s="85"/>
      <c r="AR12" s="85"/>
      <c r="AS12" s="86"/>
      <c r="AT12" s="78"/>
    </row>
    <row r="13" spans="1:51" ht="15" customHeight="1" x14ac:dyDescent="0.15">
      <c r="A13" s="96" t="s">
        <v>152</v>
      </c>
      <c r="B13" s="163"/>
      <c r="C13" s="170" t="s">
        <v>300</v>
      </c>
      <c r="D13" s="132"/>
      <c r="E13" s="171" t="s">
        <v>301</v>
      </c>
      <c r="F13" s="133"/>
      <c r="G13" s="228"/>
      <c r="H13" s="228"/>
      <c r="I13" s="228"/>
      <c r="J13" s="228"/>
      <c r="K13" s="228"/>
      <c r="L13" s="228"/>
      <c r="M13" s="228"/>
      <c r="N13" s="228"/>
      <c r="O13" s="228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 x14ac:dyDescent="0.15">
      <c r="A14" s="96"/>
      <c r="B14" s="163"/>
      <c r="C14" s="134" t="s">
        <v>298</v>
      </c>
      <c r="D14" s="135"/>
      <c r="E14" s="173" t="s">
        <v>299</v>
      </c>
      <c r="F14" s="136"/>
      <c r="G14" s="228"/>
      <c r="H14" s="228"/>
      <c r="I14" s="228"/>
      <c r="J14" s="228"/>
      <c r="K14" s="228"/>
      <c r="L14" s="228"/>
      <c r="M14" s="228"/>
      <c r="N14" s="228"/>
      <c r="O14" s="228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 x14ac:dyDescent="0.15">
      <c r="A15" s="229" t="s">
        <v>166</v>
      </c>
      <c r="B15" s="163"/>
      <c r="C15" s="170" t="s">
        <v>210</v>
      </c>
      <c r="D15" s="132"/>
      <c r="E15" s="171" t="s">
        <v>211</v>
      </c>
      <c r="F15" s="133"/>
      <c r="G15" s="228"/>
      <c r="H15" s="228"/>
      <c r="I15" s="228"/>
      <c r="J15" s="228"/>
      <c r="K15" s="228"/>
      <c r="L15" s="228"/>
      <c r="M15" s="228"/>
      <c r="N15" s="228"/>
      <c r="O15" s="228"/>
      <c r="P15" s="200" t="s">
        <v>72</v>
      </c>
      <c r="Q15" s="201"/>
      <c r="R15" s="165" t="s">
        <v>234</v>
      </c>
      <c r="S15" s="165"/>
      <c r="T15" s="165"/>
      <c r="U15" s="165"/>
      <c r="V15" s="49" t="s">
        <v>73</v>
      </c>
      <c r="W15" s="155" t="s">
        <v>235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237</v>
      </c>
      <c r="AM15" s="83"/>
      <c r="AN15" s="83"/>
      <c r="AO15" s="83"/>
      <c r="AP15" s="83"/>
      <c r="AQ15" s="83"/>
      <c r="AR15" s="83"/>
      <c r="AS15" s="59" t="s">
        <v>194</v>
      </c>
      <c r="AT15" s="78">
        <v>47</v>
      </c>
    </row>
    <row r="16" spans="1:51" ht="18" customHeight="1" x14ac:dyDescent="0.15">
      <c r="A16" s="96"/>
      <c r="B16" s="163"/>
      <c r="C16" s="172" t="s">
        <v>204</v>
      </c>
      <c r="D16" s="135"/>
      <c r="E16" s="173" t="s">
        <v>205</v>
      </c>
      <c r="F16" s="136"/>
      <c r="G16" s="228"/>
      <c r="H16" s="228"/>
      <c r="I16" s="228"/>
      <c r="J16" s="228"/>
      <c r="K16" s="228"/>
      <c r="L16" s="228"/>
      <c r="M16" s="228"/>
      <c r="N16" s="228"/>
      <c r="O16" s="228"/>
      <c r="P16" s="157" t="s">
        <v>236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238</v>
      </c>
      <c r="AL16" s="85"/>
      <c r="AM16" s="85"/>
      <c r="AN16" s="85"/>
      <c r="AO16" s="60" t="s">
        <v>195</v>
      </c>
      <c r="AP16" s="85" t="s">
        <v>239</v>
      </c>
      <c r="AQ16" s="85"/>
      <c r="AR16" s="85"/>
      <c r="AS16" s="86"/>
      <c r="AT16" s="78"/>
    </row>
    <row r="17" spans="1:46" x14ac:dyDescent="0.15">
      <c r="A17" s="96" t="s">
        <v>6</v>
      </c>
      <c r="B17" s="163"/>
      <c r="C17" s="218" t="str">
        <f>IF(P16="","",P16)</f>
        <v>千葉県東金市西福俵69-4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15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 x14ac:dyDescent="0.15">
      <c r="A19" s="96" t="s">
        <v>7</v>
      </c>
      <c r="B19" s="163"/>
      <c r="C19" s="218" t="str">
        <f>IF(AL15="","",AL15&amp;"-"&amp;AK16&amp;"-"&amp;AP16)</f>
        <v>0475-50-6969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 x14ac:dyDescent="0.15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 x14ac:dyDescent="0.15">
      <c r="A21" s="96" t="s">
        <v>153</v>
      </c>
      <c r="B21" s="163"/>
      <c r="C21" s="447" t="s">
        <v>220</v>
      </c>
      <c r="D21" s="230"/>
      <c r="E21" s="230">
        <v>1121</v>
      </c>
      <c r="F21" s="230"/>
      <c r="G21" s="230">
        <v>5994</v>
      </c>
      <c r="H21" s="23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 x14ac:dyDescent="0.2">
      <c r="A22" s="109"/>
      <c r="B22" s="252"/>
      <c r="C22" s="238"/>
      <c r="D22" s="231"/>
      <c r="E22" s="231"/>
      <c r="F22" s="231"/>
      <c r="G22" s="231"/>
      <c r="H22" s="23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2">
      <c r="A23" s="226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15">
      <c r="A24" s="227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 x14ac:dyDescent="0.15">
      <c r="A25" s="127">
        <v>1</v>
      </c>
      <c r="B25" s="449" t="s">
        <v>244</v>
      </c>
      <c r="C25" s="170" t="s">
        <v>241</v>
      </c>
      <c r="D25" s="132"/>
      <c r="E25" s="171" t="s">
        <v>242</v>
      </c>
      <c r="F25" s="133"/>
      <c r="G25" s="119">
        <v>6</v>
      </c>
      <c r="H25" s="120"/>
      <c r="I25" s="448" t="s">
        <v>243</v>
      </c>
      <c r="J25" s="123"/>
      <c r="K25" s="123"/>
      <c r="L25" s="120"/>
      <c r="M25" s="119">
        <v>519776465</v>
      </c>
      <c r="N25" s="123"/>
      <c r="O25" s="120"/>
      <c r="P25" s="119">
        <v>157</v>
      </c>
      <c r="Q25" s="123"/>
      <c r="R25" s="123"/>
      <c r="S25" s="123"/>
      <c r="T25" s="125"/>
      <c r="U25" s="1"/>
      <c r="V25" s="1"/>
      <c r="W25" s="1"/>
      <c r="X25" s="1"/>
      <c r="Y25" s="232">
        <v>12</v>
      </c>
      <c r="Z25" s="233"/>
      <c r="AA25" s="233"/>
      <c r="AB25" s="233"/>
      <c r="AC25" s="233"/>
      <c r="AD25" s="233"/>
      <c r="AE25" s="233"/>
      <c r="AF25" s="233"/>
      <c r="AG25" s="23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">
      <c r="A26" s="128"/>
      <c r="B26" s="130"/>
      <c r="C26" s="134" t="s">
        <v>240</v>
      </c>
      <c r="D26" s="135"/>
      <c r="E26" s="173" t="s">
        <v>296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5"/>
      <c r="Z26" s="236"/>
      <c r="AA26" s="236"/>
      <c r="AB26" s="236"/>
      <c r="AC26" s="236"/>
      <c r="AD26" s="236"/>
      <c r="AE26" s="236"/>
      <c r="AF26" s="236"/>
      <c r="AG26" s="23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5">
      <c r="A27" s="127">
        <v>2</v>
      </c>
      <c r="B27" s="129">
        <v>2</v>
      </c>
      <c r="C27" s="170" t="s">
        <v>247</v>
      </c>
      <c r="D27" s="132"/>
      <c r="E27" s="171" t="s">
        <v>248</v>
      </c>
      <c r="F27" s="133"/>
      <c r="G27" s="119">
        <v>6</v>
      </c>
      <c r="H27" s="120"/>
      <c r="I27" s="448" t="s">
        <v>249</v>
      </c>
      <c r="J27" s="123"/>
      <c r="K27" s="123"/>
      <c r="L27" s="120"/>
      <c r="M27" s="119">
        <v>519028274</v>
      </c>
      <c r="N27" s="123"/>
      <c r="O27" s="120"/>
      <c r="P27" s="119">
        <v>150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15">
      <c r="A28" s="128"/>
      <c r="B28" s="130"/>
      <c r="C28" s="134" t="s">
        <v>245</v>
      </c>
      <c r="D28" s="135"/>
      <c r="E28" s="135" t="s">
        <v>246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5">
      <c r="A29" s="127">
        <v>3</v>
      </c>
      <c r="B29" s="129">
        <v>3</v>
      </c>
      <c r="C29" s="170" t="s">
        <v>252</v>
      </c>
      <c r="D29" s="132"/>
      <c r="E29" s="171" t="s">
        <v>253</v>
      </c>
      <c r="F29" s="133"/>
      <c r="G29" s="119">
        <v>6</v>
      </c>
      <c r="H29" s="120"/>
      <c r="I29" s="448" t="s">
        <v>254</v>
      </c>
      <c r="J29" s="123"/>
      <c r="K29" s="123"/>
      <c r="L29" s="120"/>
      <c r="M29" s="119">
        <v>519674808</v>
      </c>
      <c r="N29" s="123"/>
      <c r="O29" s="120"/>
      <c r="P29" s="119">
        <v>151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5">
      <c r="A30" s="128"/>
      <c r="B30" s="130"/>
      <c r="C30" s="134" t="s">
        <v>250</v>
      </c>
      <c r="D30" s="135"/>
      <c r="E30" s="173" t="s">
        <v>251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 x14ac:dyDescent="0.2">
      <c r="A31" s="127">
        <v>4</v>
      </c>
      <c r="B31" s="129">
        <v>4</v>
      </c>
      <c r="C31" s="170" t="s">
        <v>255</v>
      </c>
      <c r="D31" s="132"/>
      <c r="E31" s="171" t="s">
        <v>256</v>
      </c>
      <c r="F31" s="133"/>
      <c r="G31" s="119">
        <v>6</v>
      </c>
      <c r="H31" s="120"/>
      <c r="I31" s="448" t="s">
        <v>254</v>
      </c>
      <c r="J31" s="123"/>
      <c r="K31" s="123"/>
      <c r="L31" s="120"/>
      <c r="M31" s="119">
        <v>519674792</v>
      </c>
      <c r="N31" s="123"/>
      <c r="O31" s="120"/>
      <c r="P31" s="119">
        <v>156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5">
      <c r="A32" s="128"/>
      <c r="B32" s="130"/>
      <c r="C32" s="172" t="s">
        <v>257</v>
      </c>
      <c r="D32" s="135"/>
      <c r="E32" s="173" t="s">
        <v>258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x14ac:dyDescent="0.15">
      <c r="A33" s="127">
        <v>5</v>
      </c>
      <c r="B33" s="129">
        <v>5</v>
      </c>
      <c r="C33" s="170" t="s">
        <v>261</v>
      </c>
      <c r="D33" s="132"/>
      <c r="E33" s="171" t="s">
        <v>262</v>
      </c>
      <c r="F33" s="133"/>
      <c r="G33" s="119">
        <v>6</v>
      </c>
      <c r="H33" s="120"/>
      <c r="I33" s="448" t="s">
        <v>263</v>
      </c>
      <c r="J33" s="123"/>
      <c r="K33" s="123"/>
      <c r="L33" s="120"/>
      <c r="M33" s="119">
        <v>515839942</v>
      </c>
      <c r="N33" s="123"/>
      <c r="O33" s="120"/>
      <c r="P33" s="119">
        <v>150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">
      <c r="A34" s="128"/>
      <c r="B34" s="130"/>
      <c r="C34" s="134" t="s">
        <v>259</v>
      </c>
      <c r="D34" s="135"/>
      <c r="E34" s="173" t="s">
        <v>260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5">
      <c r="A35" s="127">
        <v>6</v>
      </c>
      <c r="B35" s="129">
        <v>6</v>
      </c>
      <c r="C35" s="170" t="s">
        <v>266</v>
      </c>
      <c r="D35" s="132"/>
      <c r="E35" s="171" t="s">
        <v>267</v>
      </c>
      <c r="F35" s="133"/>
      <c r="G35" s="119">
        <v>6</v>
      </c>
      <c r="H35" s="120"/>
      <c r="I35" s="448" t="s">
        <v>268</v>
      </c>
      <c r="J35" s="123"/>
      <c r="K35" s="123"/>
      <c r="L35" s="120"/>
      <c r="M35" s="119">
        <v>520837056</v>
      </c>
      <c r="N35" s="123"/>
      <c r="O35" s="120"/>
      <c r="P35" s="119">
        <v>155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15">
      <c r="A36" s="128"/>
      <c r="B36" s="130"/>
      <c r="C36" s="134" t="s">
        <v>264</v>
      </c>
      <c r="D36" s="135"/>
      <c r="E36" s="173" t="s">
        <v>265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5">
      <c r="A37" s="127">
        <v>7</v>
      </c>
      <c r="B37" s="129">
        <v>7</v>
      </c>
      <c r="C37" s="170" t="s">
        <v>271</v>
      </c>
      <c r="D37" s="132"/>
      <c r="E37" s="171" t="s">
        <v>272</v>
      </c>
      <c r="F37" s="133"/>
      <c r="G37" s="119">
        <v>6</v>
      </c>
      <c r="H37" s="120"/>
      <c r="I37" s="448" t="s">
        <v>273</v>
      </c>
      <c r="J37" s="123"/>
      <c r="K37" s="123"/>
      <c r="L37" s="120"/>
      <c r="M37" s="119">
        <v>520837087</v>
      </c>
      <c r="N37" s="123"/>
      <c r="O37" s="120"/>
      <c r="P37" s="119">
        <v>143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5">
      <c r="A38" s="128"/>
      <c r="B38" s="130"/>
      <c r="C38" s="134" t="s">
        <v>269</v>
      </c>
      <c r="D38" s="135"/>
      <c r="E38" s="173" t="s">
        <v>270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5">
      <c r="A39" s="127">
        <v>8</v>
      </c>
      <c r="B39" s="129">
        <v>8</v>
      </c>
      <c r="C39" s="170" t="s">
        <v>276</v>
      </c>
      <c r="D39" s="132"/>
      <c r="E39" s="171" t="s">
        <v>277</v>
      </c>
      <c r="F39" s="133"/>
      <c r="G39" s="119">
        <v>6</v>
      </c>
      <c r="H39" s="120"/>
      <c r="I39" s="448" t="s">
        <v>278</v>
      </c>
      <c r="J39" s="123"/>
      <c r="K39" s="123"/>
      <c r="L39" s="120"/>
      <c r="M39" s="119">
        <v>520837063</v>
      </c>
      <c r="N39" s="123"/>
      <c r="O39" s="120"/>
      <c r="P39" s="119">
        <v>141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5">
      <c r="A40" s="128"/>
      <c r="B40" s="130"/>
      <c r="C40" s="134" t="s">
        <v>274</v>
      </c>
      <c r="D40" s="135"/>
      <c r="E40" s="173" t="s">
        <v>275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5">
      <c r="A41" s="127">
        <v>9</v>
      </c>
      <c r="B41" s="129">
        <v>9</v>
      </c>
      <c r="C41" s="170" t="s">
        <v>281</v>
      </c>
      <c r="D41" s="132"/>
      <c r="E41" s="171" t="s">
        <v>282</v>
      </c>
      <c r="F41" s="133"/>
      <c r="G41" s="119">
        <v>5</v>
      </c>
      <c r="H41" s="120"/>
      <c r="I41" s="448" t="s">
        <v>254</v>
      </c>
      <c r="J41" s="123"/>
      <c r="K41" s="123"/>
      <c r="L41" s="120"/>
      <c r="M41" s="119">
        <v>516949714</v>
      </c>
      <c r="N41" s="123"/>
      <c r="O41" s="120"/>
      <c r="P41" s="119">
        <v>144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5">
      <c r="A42" s="128"/>
      <c r="B42" s="130"/>
      <c r="C42" s="134" t="s">
        <v>279</v>
      </c>
      <c r="D42" s="135"/>
      <c r="E42" s="173" t="s">
        <v>280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5">
      <c r="A43" s="127">
        <v>10</v>
      </c>
      <c r="B43" s="129">
        <v>10</v>
      </c>
      <c r="C43" s="170" t="s">
        <v>285</v>
      </c>
      <c r="D43" s="132"/>
      <c r="E43" s="171" t="s">
        <v>286</v>
      </c>
      <c r="F43" s="133"/>
      <c r="G43" s="119">
        <v>5</v>
      </c>
      <c r="H43" s="120"/>
      <c r="I43" s="448" t="s">
        <v>287</v>
      </c>
      <c r="J43" s="123"/>
      <c r="K43" s="123"/>
      <c r="L43" s="120"/>
      <c r="M43" s="119">
        <v>519917301</v>
      </c>
      <c r="N43" s="123"/>
      <c r="O43" s="120"/>
      <c r="P43" s="119">
        <v>133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5">
      <c r="A44" s="128"/>
      <c r="B44" s="130"/>
      <c r="C44" s="134" t="s">
        <v>283</v>
      </c>
      <c r="D44" s="135"/>
      <c r="E44" s="173" t="s">
        <v>284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5">
      <c r="A45" s="127">
        <v>11</v>
      </c>
      <c r="B45" s="129">
        <v>11</v>
      </c>
      <c r="C45" s="170" t="s">
        <v>290</v>
      </c>
      <c r="D45" s="132"/>
      <c r="E45" s="171" t="s">
        <v>291</v>
      </c>
      <c r="F45" s="133"/>
      <c r="G45" s="119">
        <v>5</v>
      </c>
      <c r="H45" s="120"/>
      <c r="I45" s="448" t="s">
        <v>249</v>
      </c>
      <c r="J45" s="123"/>
      <c r="K45" s="123"/>
      <c r="L45" s="120"/>
      <c r="M45" s="119">
        <v>519028281</v>
      </c>
      <c r="N45" s="123"/>
      <c r="O45" s="120"/>
      <c r="P45" s="119">
        <v>148</v>
      </c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5">
      <c r="A46" s="128"/>
      <c r="B46" s="130"/>
      <c r="C46" s="134" t="s">
        <v>288</v>
      </c>
      <c r="D46" s="135"/>
      <c r="E46" s="173" t="s">
        <v>289</v>
      </c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5">
      <c r="A47" s="127">
        <v>12</v>
      </c>
      <c r="B47" s="129">
        <v>12</v>
      </c>
      <c r="C47" s="170" t="s">
        <v>294</v>
      </c>
      <c r="D47" s="132"/>
      <c r="E47" s="171" t="s">
        <v>295</v>
      </c>
      <c r="F47" s="133"/>
      <c r="G47" s="119">
        <v>5</v>
      </c>
      <c r="H47" s="120"/>
      <c r="I47" s="448" t="s">
        <v>254</v>
      </c>
      <c r="J47" s="123"/>
      <c r="K47" s="123"/>
      <c r="L47" s="120"/>
      <c r="M47" s="119">
        <v>519917318</v>
      </c>
      <c r="N47" s="123"/>
      <c r="O47" s="120"/>
      <c r="P47" s="119">
        <v>139</v>
      </c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">
      <c r="A48" s="213"/>
      <c r="B48" s="214"/>
      <c r="C48" s="215" t="s">
        <v>292</v>
      </c>
      <c r="D48" s="216"/>
      <c r="E48" s="450" t="s">
        <v>293</v>
      </c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5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5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5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 x14ac:dyDescent="0.2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15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 x14ac:dyDescent="0.2">
      <c r="A55" s="205" t="s">
        <v>297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43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 x14ac:dyDescent="0.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 x14ac:dyDescent="0.15">
      <c r="A1" s="260" t="s">
        <v>24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15" x14ac:dyDescent="0.15">
      <c r="A2" s="261" t="s">
        <v>0</v>
      </c>
      <c r="B2" s="261"/>
      <c r="C2" s="272" t="str">
        <f>IF(入力!C3="","",入力!C3)</f>
        <v>城西ジュニアバレーボールクラブ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x14ac:dyDescent="0.15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 x14ac:dyDescent="0.15">
      <c r="A4" s="261" t="s">
        <v>13</v>
      </c>
      <c r="B4" s="261"/>
      <c r="C4" s="273">
        <f>IF(入力!C4="","",IF(入力!C5="",入力!C4,入力!C4&amp;"　　"&amp;入力!C5))</f>
        <v>435114484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 x14ac:dyDescent="0.15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 x14ac:dyDescent="0.15">
      <c r="A6" s="261" t="s">
        <v>1</v>
      </c>
      <c r="B6" s="261"/>
      <c r="C6" s="262" t="str">
        <f>IF(入力!C8="","",入力!C8&amp;"　"&amp;入力!E8)</f>
        <v>小笠原　武也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 x14ac:dyDescent="0.15">
      <c r="A7" s="261"/>
      <c r="B7" s="261"/>
      <c r="C7" s="264"/>
      <c r="D7" s="265"/>
      <c r="E7" s="265"/>
      <c r="F7" s="265"/>
      <c r="G7" s="269">
        <f>IF(入力!G7="","",入力!G7)</f>
        <v>515465604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404160</v>
      </c>
      <c r="N7" s="269"/>
      <c r="O7" s="269"/>
    </row>
    <row r="8" spans="1:15" ht="13.5" customHeight="1" x14ac:dyDescent="0.15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 x14ac:dyDescent="0.15">
      <c r="A9" s="261" t="s">
        <v>2</v>
      </c>
      <c r="B9" s="261"/>
      <c r="C9" s="262" t="str">
        <f>IF(入力!C10="","",入力!C10&amp;"　"&amp;入力!E10)</f>
        <v>大木　 一誠</v>
      </c>
      <c r="D9" s="263"/>
      <c r="E9" s="263"/>
      <c r="F9" s="263"/>
      <c r="G9" s="269">
        <f>IF(入力!G9="","",入力!G9)</f>
        <v>515764051</v>
      </c>
      <c r="H9" s="269"/>
      <c r="I9" s="269"/>
      <c r="J9" s="269">
        <f>IF(入力!J9="","",入力!J9)</f>
        <v>293186</v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 x14ac:dyDescent="0.15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 x14ac:dyDescent="0.15">
      <c r="A11" s="261" t="s">
        <v>3</v>
      </c>
      <c r="B11" s="261"/>
      <c r="C11" s="262" t="str">
        <f>IF(入力!C12="","",入力!C12&amp;"　"&amp;入力!E12)</f>
        <v xml:space="preserve"> 安齋　 真紀</v>
      </c>
      <c r="D11" s="263"/>
      <c r="E11" s="263"/>
      <c r="F11" s="263"/>
      <c r="G11" s="269">
        <f>IF(入力!G11="","",入力!G11)</f>
        <v>520837049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>申請中</v>
      </c>
      <c r="N11" s="269"/>
      <c r="O11" s="269"/>
    </row>
    <row r="12" spans="1:15" ht="14.45" customHeight="1" x14ac:dyDescent="0.15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 x14ac:dyDescent="0.15">
      <c r="A13" s="261" t="s">
        <v>4</v>
      </c>
      <c r="B13" s="261"/>
      <c r="C13" s="262" t="str">
        <f>IF(入力!C14="","",入力!C14&amp;"　"&amp;入力!E14)</f>
        <v>槌屋　瞳</v>
      </c>
      <c r="D13" s="263"/>
      <c r="E13" s="263"/>
      <c r="F13" s="263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 x14ac:dyDescent="0.15">
      <c r="A14" s="261"/>
      <c r="B14" s="261"/>
      <c r="C14" s="266"/>
      <c r="D14" s="267"/>
      <c r="E14" s="267"/>
      <c r="F14" s="267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 x14ac:dyDescent="0.15">
      <c r="A15" s="261" t="s">
        <v>5</v>
      </c>
      <c r="B15" s="261"/>
      <c r="C15" s="262" t="str">
        <f>IF(入力!C16="","",入力!C16&amp;"　"&amp;入力!E16)</f>
        <v>小笠原　武也</v>
      </c>
      <c r="D15" s="263"/>
      <c r="E15" s="263"/>
      <c r="F15" s="270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 x14ac:dyDescent="0.15">
      <c r="A16" s="261"/>
      <c r="B16" s="261"/>
      <c r="C16" s="266"/>
      <c r="D16" s="267"/>
      <c r="E16" s="267"/>
      <c r="F16" s="271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x14ac:dyDescent="0.15">
      <c r="A17" s="261" t="s">
        <v>6</v>
      </c>
      <c r="B17" s="261"/>
      <c r="C17" s="272" t="str">
        <f>IF(入力!C17="","",入力!C17&amp;"　"&amp;入力!E17)</f>
        <v>千葉県東金市西福俵69-4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x14ac:dyDescent="0.15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 x14ac:dyDescent="0.15">
      <c r="A19" s="261" t="s">
        <v>7</v>
      </c>
      <c r="B19" s="261"/>
      <c r="C19" s="272" t="str">
        <f>IF(入力!C19="","",入力!C19&amp;"　"&amp;入力!E19)</f>
        <v>0475-50-6969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 x14ac:dyDescent="0.15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 x14ac:dyDescent="0.15">
      <c r="A21" s="261" t="s">
        <v>8</v>
      </c>
      <c r="B21" s="261"/>
      <c r="C21" s="272" t="str">
        <f>IF(入力!C21="","",入力!C21&amp;"－"&amp;入力!E21&amp;"－"&amp;入力!G21)</f>
        <v>090－1121－5994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 x14ac:dyDescent="0.15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 x14ac:dyDescent="0.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 x14ac:dyDescent="0.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 x14ac:dyDescent="0.15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 xml:space="preserve"> 藤平　絆那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九十九里小学校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519776465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 x14ac:dyDescent="0.15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 x14ac:dyDescent="0.15">
      <c r="A27" s="261">
        <v>2</v>
      </c>
      <c r="B27" s="261">
        <f>IF(入力!B27="","",入力!B27)</f>
        <v>2</v>
      </c>
      <c r="C27" s="262" t="str">
        <f>IF(入力!C28="","",入力!C28&amp;"　"&amp;入力!E28)</f>
        <v>小川　 愛莉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東金東小学校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519028274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 x14ac:dyDescent="0.15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 x14ac:dyDescent="0.15">
      <c r="A29" s="261">
        <v>3</v>
      </c>
      <c r="B29" s="261">
        <f>IF(入力!B29="","",入力!B29)</f>
        <v>3</v>
      </c>
      <c r="C29" s="262" t="str">
        <f>IF(入力!C30="","",入力!C30&amp;"　"&amp;入力!E30)</f>
        <v xml:space="preserve"> 藤代　咲希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城西小学校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519674808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 x14ac:dyDescent="0.15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 x14ac:dyDescent="0.15">
      <c r="A31" s="261">
        <v>4</v>
      </c>
      <c r="B31" s="261">
        <f>IF(入力!B31="","",入力!B31)</f>
        <v>4</v>
      </c>
      <c r="C31" s="262" t="str">
        <f>IF(入力!C32="","",入力!C32&amp;"　"&amp;入力!E32)</f>
        <v>浪川　優子</v>
      </c>
      <c r="D31" s="263"/>
      <c r="E31" s="263"/>
      <c r="F31" s="263"/>
      <c r="G31" s="261">
        <f>IF(入力!G31="","",入力!G31)</f>
        <v>6</v>
      </c>
      <c r="H31" s="261" t="str">
        <f>IF(入力!H31="","",入力!H31)</f>
        <v/>
      </c>
      <c r="I31" s="261" t="str">
        <f>IF(入力!I31="","",入力!I31)</f>
        <v>城西小学校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519674792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 x14ac:dyDescent="0.15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 x14ac:dyDescent="0.15">
      <c r="A33" s="261">
        <v>5</v>
      </c>
      <c r="B33" s="261">
        <f>IF(入力!B33="","",入力!B33)</f>
        <v>5</v>
      </c>
      <c r="C33" s="262" t="str">
        <f>IF(入力!C34="","",入力!C34&amp;"　"&amp;入力!E34)</f>
        <v>武藤　莉子</v>
      </c>
      <c r="D33" s="263"/>
      <c r="E33" s="263"/>
      <c r="F33" s="263"/>
      <c r="G33" s="261">
        <f>IF(入力!G33="","",入力!G33)</f>
        <v>6</v>
      </c>
      <c r="H33" s="261" t="str">
        <f>IF(入力!H33="","",入力!H33)</f>
        <v/>
      </c>
      <c r="I33" s="261" t="str">
        <f>IF(入力!I33="","",入力!I33)</f>
        <v>鴇嶺小学校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515839942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 x14ac:dyDescent="0.15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 x14ac:dyDescent="0.15">
      <c r="A35" s="261">
        <v>6</v>
      </c>
      <c r="B35" s="261">
        <f>IF(入力!B35="","",入力!B35)</f>
        <v>6</v>
      </c>
      <c r="C35" s="262" t="str">
        <f>IF(入力!C36="","",入力!C36&amp;"　"&amp;入力!E36)</f>
        <v xml:space="preserve"> 長嶋　真佑子</v>
      </c>
      <c r="D35" s="263"/>
      <c r="E35" s="263"/>
      <c r="F35" s="263"/>
      <c r="G35" s="261">
        <f>IF(入力!G35="","",入力!G35)</f>
        <v>6</v>
      </c>
      <c r="H35" s="261" t="str">
        <f>IF(入力!H35="","",入力!H35)</f>
        <v/>
      </c>
      <c r="I35" s="261" t="str">
        <f>IF(入力!I35="","",入力!I35)</f>
        <v>生浜西小学校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520837056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 x14ac:dyDescent="0.15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 x14ac:dyDescent="0.15">
      <c r="A37" s="261">
        <v>7</v>
      </c>
      <c r="B37" s="261">
        <f>IF(入力!B37="","",入力!B37)</f>
        <v>7</v>
      </c>
      <c r="C37" s="262" t="str">
        <f>IF(入力!C38="","",入力!C38&amp;"　"&amp;入力!E38)</f>
        <v xml:space="preserve"> 滝本　怜奈</v>
      </c>
      <c r="D37" s="263"/>
      <c r="E37" s="263"/>
      <c r="F37" s="263"/>
      <c r="G37" s="261">
        <f>IF(入力!G37="","",入力!G37)</f>
        <v>6</v>
      </c>
      <c r="H37" s="261" t="str">
        <f>IF(入力!H37="","",入力!H37)</f>
        <v/>
      </c>
      <c r="I37" s="261" t="str">
        <f>IF(入力!I37="","",入力!I37)</f>
        <v>二州小学校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520837087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 x14ac:dyDescent="0.15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 x14ac:dyDescent="0.15">
      <c r="A39" s="261">
        <v>8</v>
      </c>
      <c r="B39" s="261">
        <f>IF(入力!B39="","",入力!B39)</f>
        <v>8</v>
      </c>
      <c r="C39" s="262" t="str">
        <f>IF(入力!C40="","",入力!C40&amp;"　"&amp;入力!E40)</f>
        <v xml:space="preserve"> 小島　ゆずな</v>
      </c>
      <c r="D39" s="263"/>
      <c r="E39" s="263"/>
      <c r="F39" s="263"/>
      <c r="G39" s="261">
        <f>IF(入力!G39="","",入力!G39)</f>
        <v>6</v>
      </c>
      <c r="H39" s="261" t="str">
        <f>IF(入力!H39="","",入力!H39)</f>
        <v/>
      </c>
      <c r="I39" s="261" t="str">
        <f>IF(入力!I39="","",入力!I39)</f>
        <v>山武北小学校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520837063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 x14ac:dyDescent="0.15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 x14ac:dyDescent="0.15">
      <c r="A41" s="261">
        <v>9</v>
      </c>
      <c r="B41" s="261">
        <f>IF(入力!B41="","",入力!B41)</f>
        <v>9</v>
      </c>
      <c r="C41" s="262" t="str">
        <f>IF(入力!C42="","",入力!C42&amp;"　"&amp;入力!E42)</f>
        <v xml:space="preserve"> 槌屋　景花</v>
      </c>
      <c r="D41" s="263"/>
      <c r="E41" s="263"/>
      <c r="F41" s="263"/>
      <c r="G41" s="261">
        <f>IF(入力!G41="","",入力!G41)</f>
        <v>5</v>
      </c>
      <c r="H41" s="261" t="str">
        <f>IF(入力!H41="","",入力!H41)</f>
        <v/>
      </c>
      <c r="I41" s="261" t="str">
        <f>IF(入力!I41="","",入力!I41)</f>
        <v>城西小学校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516949714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 x14ac:dyDescent="0.15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 x14ac:dyDescent="0.15">
      <c r="A43" s="261">
        <v>10</v>
      </c>
      <c r="B43" s="261">
        <f>IF(入力!B43="","",入力!B43)</f>
        <v>10</v>
      </c>
      <c r="C43" s="262" t="str">
        <f>IF(入力!C44="","",入力!C44&amp;"　"&amp;入力!E44)</f>
        <v>安齋　心優</v>
      </c>
      <c r="D43" s="263"/>
      <c r="E43" s="263"/>
      <c r="F43" s="263"/>
      <c r="G43" s="261">
        <f>IF(入力!G43="","",入力!G43)</f>
        <v>5</v>
      </c>
      <c r="H43" s="261" t="str">
        <f>IF(入力!H43="","",入力!H43)</f>
        <v/>
      </c>
      <c r="I43" s="261" t="str">
        <f>IF(入力!I43="","",入力!I43)</f>
        <v>日吉台小学校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519917301</v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 x14ac:dyDescent="0.15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 x14ac:dyDescent="0.15">
      <c r="A45" s="261">
        <v>11</v>
      </c>
      <c r="B45" s="261">
        <f>IF(入力!B45="","",入力!B45)</f>
        <v>11</v>
      </c>
      <c r="C45" s="262" t="str">
        <f>IF(入力!C46="","",入力!C46&amp;"　"&amp;入力!E46)</f>
        <v>早川　明里</v>
      </c>
      <c r="D45" s="263"/>
      <c r="E45" s="263"/>
      <c r="F45" s="263"/>
      <c r="G45" s="261">
        <f>IF(入力!G45="","",入力!G45)</f>
        <v>5</v>
      </c>
      <c r="H45" s="261" t="str">
        <f>IF(入力!H45="","",入力!H45)</f>
        <v/>
      </c>
      <c r="I45" s="261" t="str">
        <f>IF(入力!I45="","",入力!I45)</f>
        <v>東金東小学校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519028281</v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 x14ac:dyDescent="0.15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 x14ac:dyDescent="0.15">
      <c r="A47" s="261">
        <v>12</v>
      </c>
      <c r="B47" s="261">
        <f>IF(入力!B47="","",入力!B47)</f>
        <v>12</v>
      </c>
      <c r="C47" s="262" t="str">
        <f>IF(入力!C48="","",入力!C48&amp;"　"&amp;入力!E48)</f>
        <v>中村　茉央</v>
      </c>
      <c r="D47" s="263"/>
      <c r="E47" s="263"/>
      <c r="F47" s="263"/>
      <c r="G47" s="261">
        <f>IF(入力!G47="","",入力!G47)</f>
        <v>5</v>
      </c>
      <c r="H47" s="261" t="str">
        <f>IF(入力!H47="","",入力!H47)</f>
        <v/>
      </c>
      <c r="I47" s="261" t="str">
        <f>IF(入力!I47="","",入力!I47)</f>
        <v>城西小学校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519917318</v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 x14ac:dyDescent="0.15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 x14ac:dyDescent="0.1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 x14ac:dyDescent="0.1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/>
  </sheetViews>
  <sheetFormatPr defaultColWidth="1.625" defaultRowHeight="13.5" x14ac:dyDescent="0.15"/>
  <cols>
    <col min="58" max="58" width="2.25" customWidth="1"/>
  </cols>
  <sheetData>
    <row r="1" spans="1:60" x14ac:dyDescent="0.15">
      <c r="AS1" s="4" t="s">
        <v>27</v>
      </c>
      <c r="AT1" s="4"/>
      <c r="AU1" s="4"/>
      <c r="AV1" s="363"/>
      <c r="AW1" s="363"/>
      <c r="AX1" s="4" t="s">
        <v>28</v>
      </c>
      <c r="AY1" s="5"/>
      <c r="AZ1" s="363"/>
      <c r="BA1" s="363"/>
      <c r="BB1" s="4" t="s">
        <v>29</v>
      </c>
      <c r="BC1" s="5"/>
      <c r="BD1" s="363"/>
      <c r="BE1" s="363"/>
      <c r="BF1" s="4" t="s">
        <v>30</v>
      </c>
    </row>
    <row r="3" spans="1:60" ht="9.75" customHeight="1" x14ac:dyDescent="0.15"/>
    <row r="4" spans="1:60" ht="9.75" customHeight="1" x14ac:dyDescent="0.15"/>
    <row r="5" spans="1:60" ht="28.5" x14ac:dyDescent="0.15">
      <c r="A5" s="6"/>
      <c r="B5" s="6"/>
      <c r="C5" s="364" t="s">
        <v>65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64"/>
      <c r="BE5" s="364"/>
      <c r="BF5" s="364"/>
      <c r="BG5" s="6"/>
      <c r="BH5" s="6"/>
    </row>
    <row r="6" spans="1:60" ht="7.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15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15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15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 x14ac:dyDescent="0.1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15"/>
    <row r="12" spans="1:60" ht="5.25" customHeight="1" x14ac:dyDescent="0.15">
      <c r="G12" s="4"/>
      <c r="H12" s="401">
        <v>36</v>
      </c>
      <c r="I12" s="402"/>
      <c r="J12" s="403"/>
      <c r="K12" s="4"/>
    </row>
    <row r="13" spans="1:60" ht="13.5" customHeight="1" x14ac:dyDescent="0.15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 x14ac:dyDescent="0.15">
      <c r="F14" s="12"/>
      <c r="G14" s="4"/>
      <c r="H14" s="341"/>
      <c r="I14" s="342"/>
      <c r="J14" s="343"/>
      <c r="K14" s="4"/>
      <c r="L14" s="10"/>
      <c r="M14" s="10"/>
      <c r="N14" s="10"/>
      <c r="Q14" s="11"/>
    </row>
    <row r="15" spans="1:60" ht="5.25" customHeight="1" thickBot="1" x14ac:dyDescent="0.2"/>
    <row r="16" spans="1:60" ht="12" customHeight="1" x14ac:dyDescent="0.15">
      <c r="C16" s="427" t="s">
        <v>37</v>
      </c>
      <c r="D16" s="375"/>
      <c r="E16" s="375"/>
      <c r="F16" s="375"/>
      <c r="G16" s="376"/>
      <c r="H16" s="399" t="s">
        <v>66</v>
      </c>
      <c r="I16" s="400"/>
      <c r="J16" s="400"/>
      <c r="K16" s="375" t="str">
        <f>IF(入力!C2="","",入力!C2)</f>
        <v>ジョウサイジュニアバレーボールクラブ</v>
      </c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375"/>
      <c r="X16" s="376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6" t="s">
        <v>38</v>
      </c>
      <c r="AK16" s="367"/>
      <c r="AL16" s="367"/>
      <c r="AM16" s="368"/>
      <c r="AN16" s="393" t="str">
        <f>IF(入力!P3="","",入力!P3)</f>
        <v>東金</v>
      </c>
      <c r="AO16" s="394"/>
      <c r="AP16" s="394"/>
      <c r="AQ16" s="394"/>
      <c r="AR16" s="394"/>
      <c r="AS16" s="394"/>
      <c r="AT16" s="367" t="s">
        <v>68</v>
      </c>
      <c r="AU16" s="368"/>
      <c r="AV16" s="374" t="s">
        <v>39</v>
      </c>
      <c r="AW16" s="375"/>
      <c r="AX16" s="375"/>
      <c r="AY16" s="376"/>
      <c r="AZ16" s="379" t="str">
        <f>IF(入力!P5="","",入力!P5)</f>
        <v>JR東金</v>
      </c>
      <c r="BA16" s="380"/>
      <c r="BB16" s="380"/>
      <c r="BC16" s="380"/>
      <c r="BD16" s="380"/>
      <c r="BE16" s="380"/>
      <c r="BF16" s="429" t="s">
        <v>40</v>
      </c>
    </row>
    <row r="17" spans="3:58" ht="4.5" customHeight="1" x14ac:dyDescent="0.15">
      <c r="C17" s="428"/>
      <c r="D17" s="318"/>
      <c r="E17" s="318"/>
      <c r="F17" s="318"/>
      <c r="G17" s="378"/>
      <c r="H17" s="389" t="str">
        <f>IF(入力!C3="","",入力!C3)</f>
        <v>城西ジュニアバレーボールクラブ</v>
      </c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85" t="str">
        <f>IF(入力!J3="","","("&amp;入力!J3&amp;")")</f>
        <v>(女子)</v>
      </c>
      <c r="V17" s="385"/>
      <c r="W17" s="385"/>
      <c r="X17" s="386"/>
      <c r="Y17" s="412">
        <f>IF(入力!C4="","",入力!C4)</f>
        <v>435114484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69"/>
      <c r="AK17" s="370"/>
      <c r="AL17" s="370"/>
      <c r="AM17" s="371"/>
      <c r="AN17" s="395"/>
      <c r="AO17" s="396"/>
      <c r="AP17" s="396"/>
      <c r="AQ17" s="396"/>
      <c r="AR17" s="396"/>
      <c r="AS17" s="396"/>
      <c r="AT17" s="370"/>
      <c r="AU17" s="371"/>
      <c r="AV17" s="377"/>
      <c r="AW17" s="318"/>
      <c r="AX17" s="318"/>
      <c r="AY17" s="378"/>
      <c r="AZ17" s="381"/>
      <c r="BA17" s="382"/>
      <c r="BB17" s="382"/>
      <c r="BC17" s="382"/>
      <c r="BD17" s="382"/>
      <c r="BE17" s="382"/>
      <c r="BF17" s="430"/>
    </row>
    <row r="18" spans="3:58" ht="16.5" customHeight="1" x14ac:dyDescent="0.15">
      <c r="C18" s="360"/>
      <c r="D18" s="319"/>
      <c r="E18" s="319"/>
      <c r="F18" s="319"/>
      <c r="G18" s="361"/>
      <c r="H18" s="391"/>
      <c r="I18" s="392"/>
      <c r="J18" s="392"/>
      <c r="K18" s="392"/>
      <c r="L18" s="392"/>
      <c r="M18" s="392"/>
      <c r="N18" s="392"/>
      <c r="O18" s="392"/>
      <c r="P18" s="392"/>
      <c r="Q18" s="392"/>
      <c r="R18" s="392"/>
      <c r="S18" s="392"/>
      <c r="T18" s="392"/>
      <c r="U18" s="387"/>
      <c r="V18" s="387"/>
      <c r="W18" s="387"/>
      <c r="X18" s="388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2"/>
      <c r="AK18" s="344"/>
      <c r="AL18" s="344"/>
      <c r="AM18" s="373"/>
      <c r="AN18" s="397"/>
      <c r="AO18" s="398"/>
      <c r="AP18" s="398"/>
      <c r="AQ18" s="398"/>
      <c r="AR18" s="398"/>
      <c r="AS18" s="398"/>
      <c r="AT18" s="344"/>
      <c r="AU18" s="373"/>
      <c r="AV18" s="351"/>
      <c r="AW18" s="319"/>
      <c r="AX18" s="319"/>
      <c r="AY18" s="361"/>
      <c r="AZ18" s="383" t="str">
        <f>IF(入力!AE5="","",入力!AE5)</f>
        <v>東金</v>
      </c>
      <c r="BA18" s="384"/>
      <c r="BB18" s="384"/>
      <c r="BC18" s="384"/>
      <c r="BD18" s="384"/>
      <c r="BE18" s="384"/>
      <c r="BF18" s="13" t="s">
        <v>41</v>
      </c>
    </row>
    <row r="19" spans="3:58" ht="15" customHeight="1" x14ac:dyDescent="0.15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40" t="s">
        <v>42</v>
      </c>
      <c r="P19" s="340"/>
      <c r="Q19" s="340"/>
      <c r="R19" s="340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  <c r="AD19" s="340" t="s">
        <v>69</v>
      </c>
      <c r="AE19" s="340"/>
      <c r="AF19" s="340"/>
      <c r="AG19" s="340"/>
      <c r="AH19" s="340"/>
      <c r="AI19" s="340"/>
      <c r="AJ19" s="340"/>
      <c r="AK19" s="340"/>
      <c r="AL19" s="340"/>
      <c r="AM19" s="340"/>
      <c r="AN19" s="340"/>
      <c r="AO19" s="340"/>
      <c r="AP19" s="340"/>
      <c r="AQ19" s="340"/>
      <c r="AR19" s="340"/>
      <c r="AS19" s="340" t="s">
        <v>70</v>
      </c>
      <c r="AT19" s="340"/>
      <c r="AU19" s="340"/>
      <c r="AV19" s="340"/>
      <c r="AW19" s="340"/>
      <c r="AX19" s="340"/>
      <c r="AY19" s="340"/>
      <c r="AZ19" s="340"/>
      <c r="BA19" s="340"/>
      <c r="BB19" s="340"/>
      <c r="BC19" s="340"/>
      <c r="BD19" s="340"/>
      <c r="BE19" s="340"/>
      <c r="BF19" s="365"/>
    </row>
    <row r="20" spans="3:58" ht="15" customHeight="1" x14ac:dyDescent="0.15">
      <c r="C20" s="432" t="s">
        <v>43</v>
      </c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431" t="str">
        <f>IF(入力!J7="","",入力!J7)</f>
        <v/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>
        <f>IF(入力!J9="","",入力!J9)</f>
        <v>293186</v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 x14ac:dyDescent="0.15">
      <c r="C21" s="432" t="s">
        <v>44</v>
      </c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431">
        <f>IF(入力!M7="","",入力!M7)</f>
        <v>404160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/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>申請中</v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 x14ac:dyDescent="0.15">
      <c r="C22" s="357" t="s">
        <v>71</v>
      </c>
      <c r="D22" s="358"/>
      <c r="E22" s="358"/>
      <c r="F22" s="358"/>
      <c r="G22" s="359"/>
      <c r="H22" s="362" t="str">
        <f>IF(入力!C7="","",入力!C7&amp;"　"&amp;入力!E7)</f>
        <v>オガサワラ　タケヤ</v>
      </c>
      <c r="I22" s="329"/>
      <c r="J22" s="329"/>
      <c r="K22" s="329"/>
      <c r="L22" s="329"/>
      <c r="M22" s="329"/>
      <c r="N22" s="329"/>
      <c r="O22" s="329"/>
      <c r="P22" s="329"/>
      <c r="Q22" s="346"/>
      <c r="R22" s="328" t="s">
        <v>45</v>
      </c>
      <c r="S22" s="329"/>
      <c r="T22" s="322">
        <f>IF(入力!AT7="","",入力!AT7)</f>
        <v>47</v>
      </c>
      <c r="U22" s="323"/>
      <c r="V22" s="324"/>
      <c r="W22" s="328" t="s">
        <v>46</v>
      </c>
      <c r="X22" s="328"/>
      <c r="Y22" s="328"/>
      <c r="Z22" s="14" t="s">
        <v>72</v>
      </c>
      <c r="AA22" s="15"/>
      <c r="AB22" s="329" t="str">
        <f>IF(入力!R7="","",入力!R7)</f>
        <v>283</v>
      </c>
      <c r="AC22" s="329"/>
      <c r="AD22" s="329"/>
      <c r="AE22" s="329"/>
      <c r="AF22" s="16" t="s">
        <v>73</v>
      </c>
      <c r="AG22" s="329" t="str">
        <f>IF(入力!W7="","",入力!W7)</f>
        <v>0816</v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46"/>
      <c r="AU22" s="328" t="s">
        <v>47</v>
      </c>
      <c r="AV22" s="329"/>
      <c r="AW22" s="329"/>
      <c r="AX22" s="17" t="s">
        <v>74</v>
      </c>
      <c r="AY22" s="329" t="str">
        <f>IF(入力!AL7="","",入力!AL7)</f>
        <v>090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 x14ac:dyDescent="0.15">
      <c r="C23" s="360" t="s">
        <v>48</v>
      </c>
      <c r="D23" s="319"/>
      <c r="E23" s="319"/>
      <c r="F23" s="319"/>
      <c r="G23" s="361"/>
      <c r="H23" s="341" t="str">
        <f>IF(入力!C8="","",入力!C8&amp;"　"&amp;入力!E8)</f>
        <v>小笠原　武也</v>
      </c>
      <c r="I23" s="342"/>
      <c r="J23" s="342"/>
      <c r="K23" s="342"/>
      <c r="L23" s="342"/>
      <c r="M23" s="342"/>
      <c r="N23" s="342"/>
      <c r="O23" s="342"/>
      <c r="P23" s="342"/>
      <c r="Q23" s="343"/>
      <c r="R23" s="319"/>
      <c r="S23" s="319"/>
      <c r="T23" s="325"/>
      <c r="U23" s="326"/>
      <c r="V23" s="327"/>
      <c r="W23" s="344"/>
      <c r="X23" s="344"/>
      <c r="Y23" s="344"/>
      <c r="Z23" s="337" t="str">
        <f>IF(入力!P8="","",入力!P8)</f>
        <v>千葉県東金市西福俵69-4</v>
      </c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39"/>
      <c r="AU23" s="319"/>
      <c r="AV23" s="319"/>
      <c r="AW23" s="319"/>
      <c r="AX23" s="351" t="str">
        <f>IF(入力!AK8="","",入力!AK8)</f>
        <v>1121</v>
      </c>
      <c r="AY23" s="319"/>
      <c r="AZ23" s="319"/>
      <c r="BA23" s="319"/>
      <c r="BB23" s="19" t="s">
        <v>76</v>
      </c>
      <c r="BC23" s="319" t="str">
        <f>IF(入力!AP8="","",入力!AP8)</f>
        <v>5994</v>
      </c>
      <c r="BD23" s="319"/>
      <c r="BE23" s="319"/>
      <c r="BF23" s="350"/>
    </row>
    <row r="24" spans="3:58" ht="12" customHeight="1" x14ac:dyDescent="0.15">
      <c r="C24" s="357" t="s">
        <v>77</v>
      </c>
      <c r="D24" s="358"/>
      <c r="E24" s="358"/>
      <c r="F24" s="358"/>
      <c r="G24" s="359"/>
      <c r="H24" s="362" t="str">
        <f>IF(入力!C9="","",入力!C9&amp;"　"&amp;入力!E9)</f>
        <v xml:space="preserve"> オオキ 　カズマサ</v>
      </c>
      <c r="I24" s="329"/>
      <c r="J24" s="329"/>
      <c r="K24" s="329"/>
      <c r="L24" s="329"/>
      <c r="M24" s="329"/>
      <c r="N24" s="329"/>
      <c r="O24" s="329"/>
      <c r="P24" s="329"/>
      <c r="Q24" s="346"/>
      <c r="R24" s="328" t="s">
        <v>45</v>
      </c>
      <c r="S24" s="329"/>
      <c r="T24" s="322">
        <f>IF(入力!AT9="","",入力!AT9)</f>
        <v>53</v>
      </c>
      <c r="U24" s="323"/>
      <c r="V24" s="324"/>
      <c r="W24" s="328" t="s">
        <v>46</v>
      </c>
      <c r="X24" s="328"/>
      <c r="Y24" s="328"/>
      <c r="Z24" s="14" t="s">
        <v>72</v>
      </c>
      <c r="AA24" s="15"/>
      <c r="AB24" s="329" t="str">
        <f>IF(入力!R9="","",入力!R9)</f>
        <v>283</v>
      </c>
      <c r="AC24" s="329"/>
      <c r="AD24" s="329"/>
      <c r="AE24" s="329"/>
      <c r="AF24" s="16" t="s">
        <v>73</v>
      </c>
      <c r="AG24" s="329" t="str">
        <f>IF(入力!W9="","",入力!W9)</f>
        <v>0816</v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46"/>
      <c r="AU24" s="328" t="s">
        <v>47</v>
      </c>
      <c r="AV24" s="329"/>
      <c r="AW24" s="329"/>
      <c r="AX24" s="17" t="s">
        <v>74</v>
      </c>
      <c r="AY24" s="329" t="str">
        <f>IF(入力!AL9="","",入力!AL9)</f>
        <v>090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 x14ac:dyDescent="0.15">
      <c r="C25" s="360" t="s">
        <v>78</v>
      </c>
      <c r="D25" s="319"/>
      <c r="E25" s="319"/>
      <c r="F25" s="319"/>
      <c r="G25" s="361"/>
      <c r="H25" s="341" t="str">
        <f>IF(入力!C10="","",入力!C10&amp;"　"&amp;入力!E10)</f>
        <v>大木　 一誠</v>
      </c>
      <c r="I25" s="342"/>
      <c r="J25" s="342"/>
      <c r="K25" s="342"/>
      <c r="L25" s="342"/>
      <c r="M25" s="342"/>
      <c r="N25" s="342"/>
      <c r="O25" s="342"/>
      <c r="P25" s="342"/>
      <c r="Q25" s="343"/>
      <c r="R25" s="319"/>
      <c r="S25" s="319"/>
      <c r="T25" s="325"/>
      <c r="U25" s="326"/>
      <c r="V25" s="327"/>
      <c r="W25" s="344"/>
      <c r="X25" s="344"/>
      <c r="Y25" s="344"/>
      <c r="Z25" s="337" t="str">
        <f>IF(入力!P10="","",入力!P10)</f>
        <v>千葉県東金市西福俵104-8</v>
      </c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39"/>
      <c r="AU25" s="319"/>
      <c r="AV25" s="319"/>
      <c r="AW25" s="319"/>
      <c r="AX25" s="351" t="str">
        <f>IF(入力!AK10="","",入力!AK10)</f>
        <v>6035</v>
      </c>
      <c r="AY25" s="319"/>
      <c r="AZ25" s="319"/>
      <c r="BA25" s="319"/>
      <c r="BB25" s="19" t="s">
        <v>76</v>
      </c>
      <c r="BC25" s="319" t="str">
        <f>IF(入力!AP10="","",入力!AP10)</f>
        <v>6433</v>
      </c>
      <c r="BD25" s="319"/>
      <c r="BE25" s="319"/>
      <c r="BF25" s="350"/>
    </row>
    <row r="26" spans="3:58" ht="12" customHeight="1" x14ac:dyDescent="0.15">
      <c r="C26" s="357" t="s">
        <v>71</v>
      </c>
      <c r="D26" s="358"/>
      <c r="E26" s="358"/>
      <c r="F26" s="358"/>
      <c r="G26" s="359"/>
      <c r="H26" s="362" t="str">
        <f>IF(入力!C11="","",入力!C11&amp;"　"&amp;入力!E11)</f>
        <v>アンザイ　マキ</v>
      </c>
      <c r="I26" s="329"/>
      <c r="J26" s="329"/>
      <c r="K26" s="329"/>
      <c r="L26" s="329"/>
      <c r="M26" s="329"/>
      <c r="N26" s="329"/>
      <c r="O26" s="329"/>
      <c r="P26" s="329"/>
      <c r="Q26" s="346"/>
      <c r="R26" s="328" t="s">
        <v>45</v>
      </c>
      <c r="S26" s="329"/>
      <c r="T26" s="322">
        <f>IF(入力!AT11="","",入力!AT11)</f>
        <v>44</v>
      </c>
      <c r="U26" s="323"/>
      <c r="V26" s="324"/>
      <c r="W26" s="328" t="s">
        <v>46</v>
      </c>
      <c r="X26" s="328"/>
      <c r="Y26" s="328"/>
      <c r="Z26" s="14" t="s">
        <v>72</v>
      </c>
      <c r="AA26" s="15"/>
      <c r="AB26" s="329" t="str">
        <f>IF(入力!R11="","",入力!R11)</f>
        <v>283</v>
      </c>
      <c r="AC26" s="329"/>
      <c r="AD26" s="329"/>
      <c r="AE26" s="329"/>
      <c r="AF26" s="16" t="s">
        <v>73</v>
      </c>
      <c r="AG26" s="329" t="str">
        <f>IF(入力!W11="","",入力!W11)</f>
        <v>0803</v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46"/>
      <c r="AU26" s="328" t="s">
        <v>47</v>
      </c>
      <c r="AV26" s="329"/>
      <c r="AW26" s="329"/>
      <c r="AX26" s="17" t="s">
        <v>74</v>
      </c>
      <c r="AY26" s="329" t="str">
        <f>IF(入力!AL11="","",入力!AL11)</f>
        <v>080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 x14ac:dyDescent="0.15">
      <c r="C27" s="360" t="s">
        <v>79</v>
      </c>
      <c r="D27" s="319"/>
      <c r="E27" s="319"/>
      <c r="F27" s="319"/>
      <c r="G27" s="361"/>
      <c r="H27" s="341" t="str">
        <f>IF(入力!C12="","",入力!C12&amp;"　"&amp;入力!E12)</f>
        <v xml:space="preserve"> 安齋　 真紀</v>
      </c>
      <c r="I27" s="342"/>
      <c r="J27" s="342"/>
      <c r="K27" s="342"/>
      <c r="L27" s="342"/>
      <c r="M27" s="342"/>
      <c r="N27" s="342"/>
      <c r="O27" s="342"/>
      <c r="P27" s="342"/>
      <c r="Q27" s="343"/>
      <c r="R27" s="319"/>
      <c r="S27" s="319"/>
      <c r="T27" s="325"/>
      <c r="U27" s="326"/>
      <c r="V27" s="327"/>
      <c r="W27" s="344"/>
      <c r="X27" s="344"/>
      <c r="Y27" s="344"/>
      <c r="Z27" s="337" t="str">
        <f>IF(入力!P12="","",入力!P12)</f>
        <v>千葉県東金市日吉台1-8-6</v>
      </c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9"/>
      <c r="AU27" s="319"/>
      <c r="AV27" s="319"/>
      <c r="AW27" s="319"/>
      <c r="AX27" s="351" t="str">
        <f>IF(入力!AK12="","",入力!AK12)</f>
        <v>7225</v>
      </c>
      <c r="AY27" s="319"/>
      <c r="AZ27" s="319"/>
      <c r="BA27" s="319"/>
      <c r="BB27" s="19" t="s">
        <v>76</v>
      </c>
      <c r="BC27" s="319" t="str">
        <f>IF(入力!AP12="","",入力!AP12)</f>
        <v>3503</v>
      </c>
      <c r="BD27" s="319"/>
      <c r="BE27" s="319"/>
      <c r="BF27" s="350"/>
    </row>
    <row r="28" spans="3:58" ht="12" customHeight="1" x14ac:dyDescent="0.15">
      <c r="C28" s="357" t="s">
        <v>71</v>
      </c>
      <c r="D28" s="358"/>
      <c r="E28" s="358"/>
      <c r="F28" s="358"/>
      <c r="G28" s="359"/>
      <c r="H28" s="362" t="str">
        <f>IF(入力!C15="","",入力!C15&amp;"　"&amp;入力!E15)</f>
        <v>オガサワラ　タケヤ</v>
      </c>
      <c r="I28" s="329"/>
      <c r="J28" s="329"/>
      <c r="K28" s="329"/>
      <c r="L28" s="329"/>
      <c r="M28" s="329"/>
      <c r="N28" s="329"/>
      <c r="O28" s="329"/>
      <c r="P28" s="329"/>
      <c r="Q28" s="346"/>
      <c r="R28" s="328" t="s">
        <v>45</v>
      </c>
      <c r="S28" s="329"/>
      <c r="T28" s="322">
        <f>IF(入力!AT15="","",入力!AT15)</f>
        <v>47</v>
      </c>
      <c r="U28" s="323"/>
      <c r="V28" s="324"/>
      <c r="W28" s="328" t="s">
        <v>46</v>
      </c>
      <c r="X28" s="328"/>
      <c r="Y28" s="328"/>
      <c r="Z28" s="14" t="s">
        <v>72</v>
      </c>
      <c r="AA28" s="15"/>
      <c r="AB28" s="329" t="str">
        <f>IF(入力!R15="","",入力!R15)</f>
        <v>283</v>
      </c>
      <c r="AC28" s="329"/>
      <c r="AD28" s="329"/>
      <c r="AE28" s="329"/>
      <c r="AF28" s="16" t="s">
        <v>73</v>
      </c>
      <c r="AG28" s="329" t="str">
        <f>IF(入力!W15="","",入力!W15)</f>
        <v>0816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46"/>
      <c r="AU28" s="328" t="s">
        <v>47</v>
      </c>
      <c r="AV28" s="329"/>
      <c r="AW28" s="329"/>
      <c r="AX28" s="17" t="s">
        <v>74</v>
      </c>
      <c r="AY28" s="329" t="str">
        <f>IF(入力!AL15="","",入力!AL15)</f>
        <v>0475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 x14ac:dyDescent="0.2">
      <c r="C29" s="355" t="s">
        <v>49</v>
      </c>
      <c r="D29" s="331"/>
      <c r="E29" s="331"/>
      <c r="F29" s="331"/>
      <c r="G29" s="356"/>
      <c r="H29" s="352" t="str">
        <f>IF(入力!C16="","",入力!C16&amp;"　"&amp;入力!E16)</f>
        <v>小笠原　武也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31"/>
      <c r="S29" s="331"/>
      <c r="T29" s="347"/>
      <c r="U29" s="348"/>
      <c r="V29" s="349"/>
      <c r="W29" s="345"/>
      <c r="X29" s="345"/>
      <c r="Y29" s="345"/>
      <c r="Z29" s="332" t="str">
        <f>IF(入力!P16="","",入力!P16)</f>
        <v>千葉県東金市西福俵69-4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50</v>
      </c>
      <c r="AY29" s="331"/>
      <c r="AZ29" s="331"/>
      <c r="BA29" s="331"/>
      <c r="BB29" s="73" t="s">
        <v>76</v>
      </c>
      <c r="BC29" s="331" t="str">
        <f>IF(入力!AP16="","",入力!AP16)</f>
        <v>6969</v>
      </c>
      <c r="BD29" s="331"/>
      <c r="BE29" s="331"/>
      <c r="BF29" s="336"/>
    </row>
    <row r="30" spans="3:58" ht="7.5" customHeight="1" x14ac:dyDescent="0.15"/>
    <row r="31" spans="3:58" ht="16.5" customHeight="1" x14ac:dyDescent="0.15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"/>
    <row r="33" spans="3:58" ht="15" customHeight="1" x14ac:dyDescent="0.15">
      <c r="C33" s="320" t="s">
        <v>52</v>
      </c>
      <c r="D33" s="321"/>
      <c r="E33" s="321"/>
      <c r="F33" s="321" t="s">
        <v>53</v>
      </c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 t="s">
        <v>54</v>
      </c>
      <c r="R33" s="321"/>
      <c r="S33" s="321"/>
      <c r="T33" s="321" t="s">
        <v>55</v>
      </c>
      <c r="U33" s="321"/>
      <c r="V33" s="321"/>
      <c r="W33" s="321"/>
      <c r="X33" s="321"/>
      <c r="Y33" s="321"/>
      <c r="Z33" s="321"/>
      <c r="AA33" s="321"/>
      <c r="AB33" s="321"/>
      <c r="AC33" s="321"/>
      <c r="AD33" s="321"/>
      <c r="AE33" s="321"/>
      <c r="AF33" s="321"/>
      <c r="AG33" s="321"/>
      <c r="AH33" s="321"/>
      <c r="AI33" s="321"/>
      <c r="AJ33" s="321" t="s">
        <v>56</v>
      </c>
      <c r="AK33" s="321"/>
      <c r="AL33" s="321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321"/>
      <c r="AY33" s="321"/>
      <c r="AZ33" s="321" t="s">
        <v>57</v>
      </c>
      <c r="BA33" s="321"/>
      <c r="BB33" s="321"/>
      <c r="BC33" s="321"/>
      <c r="BD33" s="321"/>
      <c r="BE33" s="321"/>
      <c r="BF33" s="330"/>
    </row>
    <row r="34" spans="3:58" ht="15" customHeight="1" x14ac:dyDescent="0.15">
      <c r="C34" s="279" t="str">
        <f>IF(入力!B25="","",入力!B25)</f>
        <v>①</v>
      </c>
      <c r="D34" s="280"/>
      <c r="E34" s="281"/>
      <c r="F34" s="285" t="str">
        <f>IF(入力!C26="","",入力!C25&amp;"　"&amp;入力!E25&amp;"
"&amp;入力!C26&amp;"　"&amp;入力!E26)</f>
        <v>フジヒラ　ハンナ
 藤平　絆那</v>
      </c>
      <c r="G34" s="286"/>
      <c r="H34" s="286"/>
      <c r="I34" s="286"/>
      <c r="J34" s="286"/>
      <c r="K34" s="286"/>
      <c r="L34" s="286"/>
      <c r="M34" s="286"/>
      <c r="N34" s="286"/>
      <c r="O34" s="286"/>
      <c r="P34" s="287"/>
      <c r="Q34" s="291">
        <f>IF(入力!G25="","",入力!G25)</f>
        <v>6</v>
      </c>
      <c r="R34" s="292"/>
      <c r="S34" s="293"/>
      <c r="T34" s="297" t="str">
        <f>IF(入力!I25="","",入力!I25)</f>
        <v>九十九里小学校</v>
      </c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9"/>
      <c r="AJ34" s="291">
        <f>IF(入力!M25="","",入力!M25)</f>
        <v>519776465</v>
      </c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3"/>
      <c r="AZ34" s="291">
        <f>IF(入力!P25="","",入力!P25)</f>
        <v>157</v>
      </c>
      <c r="BA34" s="292"/>
      <c r="BB34" s="292"/>
      <c r="BC34" s="292"/>
      <c r="BD34" s="292"/>
      <c r="BE34" s="292"/>
      <c r="BF34" s="303"/>
    </row>
    <row r="35" spans="3:58" ht="15" customHeight="1" x14ac:dyDescent="0.15">
      <c r="C35" s="305"/>
      <c r="D35" s="306"/>
      <c r="E35" s="307"/>
      <c r="F35" s="308"/>
      <c r="G35" s="309"/>
      <c r="H35" s="309"/>
      <c r="I35" s="309"/>
      <c r="J35" s="309"/>
      <c r="K35" s="309"/>
      <c r="L35" s="309"/>
      <c r="M35" s="309"/>
      <c r="N35" s="309"/>
      <c r="O35" s="309"/>
      <c r="P35" s="310"/>
      <c r="Q35" s="311"/>
      <c r="R35" s="312"/>
      <c r="S35" s="313"/>
      <c r="T35" s="314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  <c r="AI35" s="316"/>
      <c r="AJ35" s="311"/>
      <c r="AK35" s="312"/>
      <c r="AL35" s="312"/>
      <c r="AM35" s="312"/>
      <c r="AN35" s="312"/>
      <c r="AO35" s="312"/>
      <c r="AP35" s="312"/>
      <c r="AQ35" s="312"/>
      <c r="AR35" s="312"/>
      <c r="AS35" s="312"/>
      <c r="AT35" s="312"/>
      <c r="AU35" s="312"/>
      <c r="AV35" s="312"/>
      <c r="AW35" s="312"/>
      <c r="AX35" s="312"/>
      <c r="AY35" s="313"/>
      <c r="AZ35" s="311"/>
      <c r="BA35" s="312"/>
      <c r="BB35" s="312"/>
      <c r="BC35" s="312"/>
      <c r="BD35" s="312"/>
      <c r="BE35" s="312"/>
      <c r="BF35" s="317"/>
    </row>
    <row r="36" spans="3:58" ht="15" customHeight="1" x14ac:dyDescent="0.15">
      <c r="C36" s="279">
        <f>IF(入力!B27="","",入力!B27)</f>
        <v>2</v>
      </c>
      <c r="D36" s="280"/>
      <c r="E36" s="281"/>
      <c r="F36" s="285" t="str">
        <f>IF(入力!C28="","",入力!C27&amp;"　"&amp;入力!E27&amp;"
"&amp;入力!C28&amp;"　"&amp;入力!E28)</f>
        <v>オガワ　アイリ
小川　 愛莉</v>
      </c>
      <c r="G36" s="286"/>
      <c r="H36" s="286"/>
      <c r="I36" s="286"/>
      <c r="J36" s="286"/>
      <c r="K36" s="286"/>
      <c r="L36" s="286"/>
      <c r="M36" s="286"/>
      <c r="N36" s="286"/>
      <c r="O36" s="286"/>
      <c r="P36" s="287"/>
      <c r="Q36" s="291">
        <f>IF(入力!G27="","",入力!G27)</f>
        <v>6</v>
      </c>
      <c r="R36" s="292"/>
      <c r="S36" s="293"/>
      <c r="T36" s="297" t="str">
        <f>IF(入力!I27="","",入力!I27)</f>
        <v>東金東小学校</v>
      </c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9"/>
      <c r="AJ36" s="291">
        <f>IF(入力!M27="","",入力!M27)</f>
        <v>519028274</v>
      </c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3"/>
      <c r="AZ36" s="291">
        <f>IF(入力!P27="","",入力!P27)</f>
        <v>150</v>
      </c>
      <c r="BA36" s="292"/>
      <c r="BB36" s="292"/>
      <c r="BC36" s="292"/>
      <c r="BD36" s="292"/>
      <c r="BE36" s="292"/>
      <c r="BF36" s="303"/>
    </row>
    <row r="37" spans="3:58" ht="15" customHeight="1" x14ac:dyDescent="0.15">
      <c r="C37" s="305"/>
      <c r="D37" s="306"/>
      <c r="E37" s="307"/>
      <c r="F37" s="308"/>
      <c r="G37" s="309"/>
      <c r="H37" s="309"/>
      <c r="I37" s="309"/>
      <c r="J37" s="309"/>
      <c r="K37" s="309"/>
      <c r="L37" s="309"/>
      <c r="M37" s="309"/>
      <c r="N37" s="309"/>
      <c r="O37" s="309"/>
      <c r="P37" s="310"/>
      <c r="Q37" s="311"/>
      <c r="R37" s="312"/>
      <c r="S37" s="313"/>
      <c r="T37" s="314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  <c r="AJ37" s="311"/>
      <c r="AK37" s="312"/>
      <c r="AL37" s="312"/>
      <c r="AM37" s="312"/>
      <c r="AN37" s="312"/>
      <c r="AO37" s="312"/>
      <c r="AP37" s="312"/>
      <c r="AQ37" s="312"/>
      <c r="AR37" s="312"/>
      <c r="AS37" s="312"/>
      <c r="AT37" s="312"/>
      <c r="AU37" s="312"/>
      <c r="AV37" s="312"/>
      <c r="AW37" s="312"/>
      <c r="AX37" s="312"/>
      <c r="AY37" s="313"/>
      <c r="AZ37" s="311"/>
      <c r="BA37" s="312"/>
      <c r="BB37" s="312"/>
      <c r="BC37" s="312"/>
      <c r="BD37" s="312"/>
      <c r="BE37" s="312"/>
      <c r="BF37" s="317"/>
    </row>
    <row r="38" spans="3:58" ht="15" customHeight="1" x14ac:dyDescent="0.15">
      <c r="C38" s="279">
        <f>IF(入力!B29="","",入力!B29)</f>
        <v>3</v>
      </c>
      <c r="D38" s="280"/>
      <c r="E38" s="281"/>
      <c r="F38" s="285" t="str">
        <f>IF(入力!C30="","",入力!C29&amp;"　"&amp;入力!E29&amp;"
"&amp;入力!C30&amp;"　"&amp;入力!E30)</f>
        <v>フジシロ　サキ
 藤代　咲希</v>
      </c>
      <c r="G38" s="286"/>
      <c r="H38" s="286"/>
      <c r="I38" s="286"/>
      <c r="J38" s="286"/>
      <c r="K38" s="286"/>
      <c r="L38" s="286"/>
      <c r="M38" s="286"/>
      <c r="N38" s="286"/>
      <c r="O38" s="286"/>
      <c r="P38" s="287"/>
      <c r="Q38" s="291">
        <f>IF(入力!G29="","",入力!G29)</f>
        <v>6</v>
      </c>
      <c r="R38" s="292"/>
      <c r="S38" s="293"/>
      <c r="T38" s="297" t="str">
        <f>IF(入力!I29="","",入力!I29)</f>
        <v>城西小学校</v>
      </c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291">
        <f>IF(入力!M29="","",入力!M29)</f>
        <v>519674808</v>
      </c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3"/>
      <c r="AZ38" s="291">
        <f>IF(入力!P29="","",入力!P29)</f>
        <v>151</v>
      </c>
      <c r="BA38" s="292"/>
      <c r="BB38" s="292"/>
      <c r="BC38" s="292"/>
      <c r="BD38" s="292"/>
      <c r="BE38" s="292"/>
      <c r="BF38" s="303"/>
    </row>
    <row r="39" spans="3:58" ht="15" customHeight="1" x14ac:dyDescent="0.15">
      <c r="C39" s="305"/>
      <c r="D39" s="306"/>
      <c r="E39" s="307"/>
      <c r="F39" s="308"/>
      <c r="G39" s="309"/>
      <c r="H39" s="309"/>
      <c r="I39" s="309"/>
      <c r="J39" s="309"/>
      <c r="K39" s="309"/>
      <c r="L39" s="309"/>
      <c r="M39" s="309"/>
      <c r="N39" s="309"/>
      <c r="O39" s="309"/>
      <c r="P39" s="310"/>
      <c r="Q39" s="311"/>
      <c r="R39" s="312"/>
      <c r="S39" s="313"/>
      <c r="T39" s="314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  <c r="AJ39" s="311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3"/>
      <c r="AZ39" s="311"/>
      <c r="BA39" s="312"/>
      <c r="BB39" s="312"/>
      <c r="BC39" s="312"/>
      <c r="BD39" s="312"/>
      <c r="BE39" s="312"/>
      <c r="BF39" s="317"/>
    </row>
    <row r="40" spans="3:58" ht="15" customHeight="1" x14ac:dyDescent="0.15">
      <c r="C40" s="279">
        <f>IF(入力!B31="","",入力!B31)</f>
        <v>4</v>
      </c>
      <c r="D40" s="280"/>
      <c r="E40" s="281"/>
      <c r="F40" s="285" t="str">
        <f>IF(入力!C32="","",入力!C31&amp;"　"&amp;入力!E31&amp;"
"&amp;入力!C32&amp;"　"&amp;入力!E32)</f>
        <v>ナミカワ　ユウコ
浪川　優子</v>
      </c>
      <c r="G40" s="286"/>
      <c r="H40" s="286"/>
      <c r="I40" s="286"/>
      <c r="J40" s="286"/>
      <c r="K40" s="286"/>
      <c r="L40" s="286"/>
      <c r="M40" s="286"/>
      <c r="N40" s="286"/>
      <c r="O40" s="286"/>
      <c r="P40" s="287"/>
      <c r="Q40" s="291">
        <f>IF(入力!G31="","",入力!G31)</f>
        <v>6</v>
      </c>
      <c r="R40" s="292"/>
      <c r="S40" s="293"/>
      <c r="T40" s="297" t="str">
        <f>IF(入力!I31="","",入力!I31)</f>
        <v>城西小学校</v>
      </c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291">
        <f>IF(入力!M31="","",入力!M31)</f>
        <v>519674792</v>
      </c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3"/>
      <c r="AZ40" s="291">
        <f>IF(入力!P31="","",入力!P31)</f>
        <v>156</v>
      </c>
      <c r="BA40" s="292"/>
      <c r="BB40" s="292"/>
      <c r="BC40" s="292"/>
      <c r="BD40" s="292"/>
      <c r="BE40" s="292"/>
      <c r="BF40" s="303"/>
    </row>
    <row r="41" spans="3:58" ht="15" customHeight="1" x14ac:dyDescent="0.15">
      <c r="C41" s="305"/>
      <c r="D41" s="306"/>
      <c r="E41" s="307"/>
      <c r="F41" s="308"/>
      <c r="G41" s="309"/>
      <c r="H41" s="309"/>
      <c r="I41" s="309"/>
      <c r="J41" s="309"/>
      <c r="K41" s="309"/>
      <c r="L41" s="309"/>
      <c r="M41" s="309"/>
      <c r="N41" s="309"/>
      <c r="O41" s="309"/>
      <c r="P41" s="310"/>
      <c r="Q41" s="311"/>
      <c r="R41" s="312"/>
      <c r="S41" s="313"/>
      <c r="T41" s="314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  <c r="AJ41" s="311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  <c r="AW41" s="312"/>
      <c r="AX41" s="312"/>
      <c r="AY41" s="313"/>
      <c r="AZ41" s="311"/>
      <c r="BA41" s="312"/>
      <c r="BB41" s="312"/>
      <c r="BC41" s="312"/>
      <c r="BD41" s="312"/>
      <c r="BE41" s="312"/>
      <c r="BF41" s="317"/>
    </row>
    <row r="42" spans="3:58" ht="15" customHeight="1" x14ac:dyDescent="0.15">
      <c r="C42" s="279">
        <f>IF(入力!B33="","",入力!B33)</f>
        <v>5</v>
      </c>
      <c r="D42" s="280"/>
      <c r="E42" s="281"/>
      <c r="F42" s="285" t="str">
        <f>IF(入力!C34="","",入力!C33&amp;"　"&amp;入力!E33&amp;"
"&amp;入力!C34&amp;"　"&amp;入力!E34)</f>
        <v>ムトウ　リコ
武藤　莉子</v>
      </c>
      <c r="G42" s="286"/>
      <c r="H42" s="286"/>
      <c r="I42" s="286"/>
      <c r="J42" s="286"/>
      <c r="K42" s="286"/>
      <c r="L42" s="286"/>
      <c r="M42" s="286"/>
      <c r="N42" s="286"/>
      <c r="O42" s="286"/>
      <c r="P42" s="287"/>
      <c r="Q42" s="291">
        <f>IF(入力!G33="","",入力!G33)</f>
        <v>6</v>
      </c>
      <c r="R42" s="292"/>
      <c r="S42" s="293"/>
      <c r="T42" s="297" t="str">
        <f>IF(入力!I33="","",入力!I33)</f>
        <v>鴇嶺小学校</v>
      </c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291">
        <f>IF(入力!M33="","",入力!M33)</f>
        <v>515839942</v>
      </c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3"/>
      <c r="AZ42" s="291">
        <f>IF(入力!P33="","",入力!P33)</f>
        <v>150</v>
      </c>
      <c r="BA42" s="292"/>
      <c r="BB42" s="292"/>
      <c r="BC42" s="292"/>
      <c r="BD42" s="292"/>
      <c r="BE42" s="292"/>
      <c r="BF42" s="303"/>
    </row>
    <row r="43" spans="3:58" ht="15" customHeight="1" x14ac:dyDescent="0.15">
      <c r="C43" s="305"/>
      <c r="D43" s="306"/>
      <c r="E43" s="307"/>
      <c r="F43" s="308"/>
      <c r="G43" s="309"/>
      <c r="H43" s="309"/>
      <c r="I43" s="309"/>
      <c r="J43" s="309"/>
      <c r="K43" s="309"/>
      <c r="L43" s="309"/>
      <c r="M43" s="309"/>
      <c r="N43" s="309"/>
      <c r="O43" s="309"/>
      <c r="P43" s="310"/>
      <c r="Q43" s="311"/>
      <c r="R43" s="312"/>
      <c r="S43" s="313"/>
      <c r="T43" s="314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5"/>
      <c r="AI43" s="316"/>
      <c r="AJ43" s="311"/>
      <c r="AK43" s="312"/>
      <c r="AL43" s="312"/>
      <c r="AM43" s="312"/>
      <c r="AN43" s="312"/>
      <c r="AO43" s="312"/>
      <c r="AP43" s="312"/>
      <c r="AQ43" s="312"/>
      <c r="AR43" s="312"/>
      <c r="AS43" s="312"/>
      <c r="AT43" s="312"/>
      <c r="AU43" s="312"/>
      <c r="AV43" s="312"/>
      <c r="AW43" s="312"/>
      <c r="AX43" s="312"/>
      <c r="AY43" s="313"/>
      <c r="AZ43" s="311"/>
      <c r="BA43" s="312"/>
      <c r="BB43" s="312"/>
      <c r="BC43" s="312"/>
      <c r="BD43" s="312"/>
      <c r="BE43" s="312"/>
      <c r="BF43" s="317"/>
    </row>
    <row r="44" spans="3:58" ht="15" customHeight="1" x14ac:dyDescent="0.15">
      <c r="C44" s="279">
        <f>IF(入力!B35="","",入力!B35)</f>
        <v>6</v>
      </c>
      <c r="D44" s="280"/>
      <c r="E44" s="281"/>
      <c r="F44" s="285" t="str">
        <f>IF(入力!C36="","",入力!C35&amp;"　"&amp;入力!E35&amp;"
"&amp;入力!C36&amp;"　"&amp;入力!E36)</f>
        <v>ナガシマ　マユコ
 長嶋　真佑子</v>
      </c>
      <c r="G44" s="286"/>
      <c r="H44" s="286"/>
      <c r="I44" s="286"/>
      <c r="J44" s="286"/>
      <c r="K44" s="286"/>
      <c r="L44" s="286"/>
      <c r="M44" s="286"/>
      <c r="N44" s="286"/>
      <c r="O44" s="286"/>
      <c r="P44" s="287"/>
      <c r="Q44" s="291">
        <f>IF(入力!G35="","",入力!G35)</f>
        <v>6</v>
      </c>
      <c r="R44" s="292"/>
      <c r="S44" s="293"/>
      <c r="T44" s="297" t="str">
        <f>IF(入力!I35="","",入力!I35)</f>
        <v>生浜西小学校</v>
      </c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291">
        <f>IF(入力!M35="","",入力!M35)</f>
        <v>520837056</v>
      </c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3"/>
      <c r="AZ44" s="291">
        <f>IF(入力!P35="","",入力!P35)</f>
        <v>155</v>
      </c>
      <c r="BA44" s="292"/>
      <c r="BB44" s="292"/>
      <c r="BC44" s="292"/>
      <c r="BD44" s="292"/>
      <c r="BE44" s="292"/>
      <c r="BF44" s="303"/>
    </row>
    <row r="45" spans="3:58" ht="15" customHeight="1" x14ac:dyDescent="0.15">
      <c r="C45" s="305"/>
      <c r="D45" s="306"/>
      <c r="E45" s="307"/>
      <c r="F45" s="308"/>
      <c r="G45" s="309"/>
      <c r="H45" s="309"/>
      <c r="I45" s="309"/>
      <c r="J45" s="309"/>
      <c r="K45" s="309"/>
      <c r="L45" s="309"/>
      <c r="M45" s="309"/>
      <c r="N45" s="309"/>
      <c r="O45" s="309"/>
      <c r="P45" s="310"/>
      <c r="Q45" s="311"/>
      <c r="R45" s="312"/>
      <c r="S45" s="313"/>
      <c r="T45" s="314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6"/>
      <c r="AJ45" s="311"/>
      <c r="AK45" s="312"/>
      <c r="AL45" s="312"/>
      <c r="AM45" s="312"/>
      <c r="AN45" s="312"/>
      <c r="AO45" s="312"/>
      <c r="AP45" s="312"/>
      <c r="AQ45" s="312"/>
      <c r="AR45" s="312"/>
      <c r="AS45" s="312"/>
      <c r="AT45" s="312"/>
      <c r="AU45" s="312"/>
      <c r="AV45" s="312"/>
      <c r="AW45" s="312"/>
      <c r="AX45" s="312"/>
      <c r="AY45" s="313"/>
      <c r="AZ45" s="311"/>
      <c r="BA45" s="312"/>
      <c r="BB45" s="312"/>
      <c r="BC45" s="312"/>
      <c r="BD45" s="312"/>
      <c r="BE45" s="312"/>
      <c r="BF45" s="317"/>
    </row>
    <row r="46" spans="3:58" ht="15" customHeight="1" x14ac:dyDescent="0.15">
      <c r="C46" s="279">
        <f>IF(入力!B37="","",入力!B37)</f>
        <v>7</v>
      </c>
      <c r="D46" s="280"/>
      <c r="E46" s="281"/>
      <c r="F46" s="285" t="str">
        <f>IF(入力!C38="","",入力!C37&amp;"　"&amp;入力!E37&amp;"
"&amp;入力!C38&amp;"　"&amp;入力!E38)</f>
        <v>タキモト　レイナ
 滝本　怜奈</v>
      </c>
      <c r="G46" s="286"/>
      <c r="H46" s="286"/>
      <c r="I46" s="286"/>
      <c r="J46" s="286"/>
      <c r="K46" s="286"/>
      <c r="L46" s="286"/>
      <c r="M46" s="286"/>
      <c r="N46" s="286"/>
      <c r="O46" s="286"/>
      <c r="P46" s="287"/>
      <c r="Q46" s="291">
        <f>IF(入力!G37="","",入力!G37)</f>
        <v>6</v>
      </c>
      <c r="R46" s="292"/>
      <c r="S46" s="293"/>
      <c r="T46" s="297" t="str">
        <f>IF(入力!I37="","",入力!I37)</f>
        <v>二州小学校</v>
      </c>
      <c r="U46" s="298"/>
      <c r="V46" s="298"/>
      <c r="W46" s="298"/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291">
        <f>IF(入力!M37="","",入力!M37)</f>
        <v>520837087</v>
      </c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3"/>
      <c r="AZ46" s="291">
        <f>IF(入力!P37="","",入力!P37)</f>
        <v>143</v>
      </c>
      <c r="BA46" s="292"/>
      <c r="BB46" s="292"/>
      <c r="BC46" s="292"/>
      <c r="BD46" s="292"/>
      <c r="BE46" s="292"/>
      <c r="BF46" s="303"/>
    </row>
    <row r="47" spans="3:58" ht="15" customHeight="1" x14ac:dyDescent="0.15">
      <c r="C47" s="305"/>
      <c r="D47" s="306"/>
      <c r="E47" s="307"/>
      <c r="F47" s="308"/>
      <c r="G47" s="309"/>
      <c r="H47" s="309"/>
      <c r="I47" s="309"/>
      <c r="J47" s="309"/>
      <c r="K47" s="309"/>
      <c r="L47" s="309"/>
      <c r="M47" s="309"/>
      <c r="N47" s="309"/>
      <c r="O47" s="309"/>
      <c r="P47" s="310"/>
      <c r="Q47" s="311"/>
      <c r="R47" s="312"/>
      <c r="S47" s="313"/>
      <c r="T47" s="314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  <c r="AE47" s="315"/>
      <c r="AF47" s="315"/>
      <c r="AG47" s="315"/>
      <c r="AH47" s="315"/>
      <c r="AI47" s="316"/>
      <c r="AJ47" s="311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3"/>
      <c r="AZ47" s="311"/>
      <c r="BA47" s="312"/>
      <c r="BB47" s="312"/>
      <c r="BC47" s="312"/>
      <c r="BD47" s="312"/>
      <c r="BE47" s="312"/>
      <c r="BF47" s="317"/>
    </row>
    <row r="48" spans="3:58" ht="15" customHeight="1" x14ac:dyDescent="0.15">
      <c r="C48" s="279">
        <f>IF(入力!B39="","",入力!B39)</f>
        <v>8</v>
      </c>
      <c r="D48" s="280"/>
      <c r="E48" s="281"/>
      <c r="F48" s="285" t="str">
        <f>IF(入力!C40="","",入力!C39&amp;"　"&amp;入力!E39&amp;"
"&amp;入力!C40&amp;"　"&amp;入力!E40)</f>
        <v>コジマ　ユズナ
 小島　ゆずな</v>
      </c>
      <c r="G48" s="286"/>
      <c r="H48" s="286"/>
      <c r="I48" s="286"/>
      <c r="J48" s="286"/>
      <c r="K48" s="286"/>
      <c r="L48" s="286"/>
      <c r="M48" s="286"/>
      <c r="N48" s="286"/>
      <c r="O48" s="286"/>
      <c r="P48" s="287"/>
      <c r="Q48" s="291">
        <f>IF(入力!G39="","",入力!G39)</f>
        <v>6</v>
      </c>
      <c r="R48" s="292"/>
      <c r="S48" s="293"/>
      <c r="T48" s="297" t="str">
        <f>IF(入力!I39="","",入力!I39)</f>
        <v>山武北小学校</v>
      </c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291">
        <f>IF(入力!M39="","",入力!M39)</f>
        <v>520837063</v>
      </c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3"/>
      <c r="AZ48" s="291">
        <f>IF(入力!P39="","",入力!P39)</f>
        <v>141</v>
      </c>
      <c r="BA48" s="292"/>
      <c r="BB48" s="292"/>
      <c r="BC48" s="292"/>
      <c r="BD48" s="292"/>
      <c r="BE48" s="292"/>
      <c r="BF48" s="303"/>
    </row>
    <row r="49" spans="3:58" ht="15" customHeight="1" x14ac:dyDescent="0.15">
      <c r="C49" s="305"/>
      <c r="D49" s="306"/>
      <c r="E49" s="307"/>
      <c r="F49" s="308"/>
      <c r="G49" s="309"/>
      <c r="H49" s="309"/>
      <c r="I49" s="309"/>
      <c r="J49" s="309"/>
      <c r="K49" s="309"/>
      <c r="L49" s="309"/>
      <c r="M49" s="309"/>
      <c r="N49" s="309"/>
      <c r="O49" s="309"/>
      <c r="P49" s="310"/>
      <c r="Q49" s="311"/>
      <c r="R49" s="312"/>
      <c r="S49" s="313"/>
      <c r="T49" s="314"/>
      <c r="U49" s="315"/>
      <c r="V49" s="315"/>
      <c r="W49" s="315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6"/>
      <c r="AJ49" s="311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  <c r="AX49" s="312"/>
      <c r="AY49" s="313"/>
      <c r="AZ49" s="311"/>
      <c r="BA49" s="312"/>
      <c r="BB49" s="312"/>
      <c r="BC49" s="312"/>
      <c r="BD49" s="312"/>
      <c r="BE49" s="312"/>
      <c r="BF49" s="317"/>
    </row>
    <row r="50" spans="3:58" ht="15" customHeight="1" x14ac:dyDescent="0.15">
      <c r="C50" s="279">
        <f>IF(入力!B41="","",入力!B41)</f>
        <v>9</v>
      </c>
      <c r="D50" s="280"/>
      <c r="E50" s="281"/>
      <c r="F50" s="285" t="str">
        <f>IF(入力!C42="","",入力!C41&amp;"　"&amp;入力!E41&amp;"
"&amp;入力!C42&amp;"　"&amp;入力!E42)</f>
        <v>ツチヤ　ケイカ
 槌屋　景花</v>
      </c>
      <c r="G50" s="286"/>
      <c r="H50" s="286"/>
      <c r="I50" s="286"/>
      <c r="J50" s="286"/>
      <c r="K50" s="286"/>
      <c r="L50" s="286"/>
      <c r="M50" s="286"/>
      <c r="N50" s="286"/>
      <c r="O50" s="286"/>
      <c r="P50" s="287"/>
      <c r="Q50" s="291">
        <f>IF(入力!G41="","",入力!G41)</f>
        <v>5</v>
      </c>
      <c r="R50" s="292"/>
      <c r="S50" s="293"/>
      <c r="T50" s="297" t="str">
        <f>IF(入力!I41="","",入力!I41)</f>
        <v>城西小学校</v>
      </c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291">
        <f>IF(入力!M41="","",入力!M41)</f>
        <v>516949714</v>
      </c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3"/>
      <c r="AZ50" s="291">
        <f>IF(入力!P41="","",入力!P41)</f>
        <v>144</v>
      </c>
      <c r="BA50" s="292"/>
      <c r="BB50" s="292"/>
      <c r="BC50" s="292"/>
      <c r="BD50" s="292"/>
      <c r="BE50" s="292"/>
      <c r="BF50" s="303"/>
    </row>
    <row r="51" spans="3:58" ht="15" customHeight="1" x14ac:dyDescent="0.15">
      <c r="C51" s="305"/>
      <c r="D51" s="306"/>
      <c r="E51" s="307"/>
      <c r="F51" s="308"/>
      <c r="G51" s="309"/>
      <c r="H51" s="309"/>
      <c r="I51" s="309"/>
      <c r="J51" s="309"/>
      <c r="K51" s="309"/>
      <c r="L51" s="309"/>
      <c r="M51" s="309"/>
      <c r="N51" s="309"/>
      <c r="O51" s="309"/>
      <c r="P51" s="310"/>
      <c r="Q51" s="311"/>
      <c r="R51" s="312"/>
      <c r="S51" s="313"/>
      <c r="T51" s="314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  <c r="AH51" s="315"/>
      <c r="AI51" s="316"/>
      <c r="AJ51" s="311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  <c r="AX51" s="312"/>
      <c r="AY51" s="313"/>
      <c r="AZ51" s="311"/>
      <c r="BA51" s="312"/>
      <c r="BB51" s="312"/>
      <c r="BC51" s="312"/>
      <c r="BD51" s="312"/>
      <c r="BE51" s="312"/>
      <c r="BF51" s="317"/>
    </row>
    <row r="52" spans="3:58" ht="15" customHeight="1" x14ac:dyDescent="0.15">
      <c r="C52" s="279">
        <f>IF(入力!B43="","",入力!B43)</f>
        <v>10</v>
      </c>
      <c r="D52" s="280"/>
      <c r="E52" s="281"/>
      <c r="F52" s="285" t="str">
        <f>IF(入力!C44="","",入力!C43&amp;"　"&amp;入力!E43&amp;"
"&amp;入力!C44&amp;"　"&amp;入力!E44)</f>
        <v>アンザイ　ミユ
安齋　心優</v>
      </c>
      <c r="G52" s="286"/>
      <c r="H52" s="286"/>
      <c r="I52" s="286"/>
      <c r="J52" s="286"/>
      <c r="K52" s="286"/>
      <c r="L52" s="286"/>
      <c r="M52" s="286"/>
      <c r="N52" s="286"/>
      <c r="O52" s="286"/>
      <c r="P52" s="287"/>
      <c r="Q52" s="291">
        <f>IF(入力!G43="","",入力!G43)</f>
        <v>5</v>
      </c>
      <c r="R52" s="292"/>
      <c r="S52" s="293"/>
      <c r="T52" s="297" t="str">
        <f>IF(入力!I43="","",入力!I43)</f>
        <v>日吉台小学校</v>
      </c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291">
        <f>IF(入力!M43="","",入力!M43)</f>
        <v>519917301</v>
      </c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3"/>
      <c r="AZ52" s="291">
        <f>IF(入力!P43="","",入力!P43)</f>
        <v>133</v>
      </c>
      <c r="BA52" s="292"/>
      <c r="BB52" s="292"/>
      <c r="BC52" s="292"/>
      <c r="BD52" s="292"/>
      <c r="BE52" s="292"/>
      <c r="BF52" s="303"/>
    </row>
    <row r="53" spans="3:58" ht="15" customHeight="1" x14ac:dyDescent="0.15">
      <c r="C53" s="305"/>
      <c r="D53" s="306"/>
      <c r="E53" s="307"/>
      <c r="F53" s="308"/>
      <c r="G53" s="309"/>
      <c r="H53" s="309"/>
      <c r="I53" s="309"/>
      <c r="J53" s="309"/>
      <c r="K53" s="309"/>
      <c r="L53" s="309"/>
      <c r="M53" s="309"/>
      <c r="N53" s="309"/>
      <c r="O53" s="309"/>
      <c r="P53" s="310"/>
      <c r="Q53" s="311"/>
      <c r="R53" s="312"/>
      <c r="S53" s="313"/>
      <c r="T53" s="314"/>
      <c r="U53" s="315"/>
      <c r="V53" s="315"/>
      <c r="W53" s="315"/>
      <c r="X53" s="315"/>
      <c r="Y53" s="315"/>
      <c r="Z53" s="315"/>
      <c r="AA53" s="315"/>
      <c r="AB53" s="315"/>
      <c r="AC53" s="315"/>
      <c r="AD53" s="315"/>
      <c r="AE53" s="315"/>
      <c r="AF53" s="315"/>
      <c r="AG53" s="315"/>
      <c r="AH53" s="315"/>
      <c r="AI53" s="316"/>
      <c r="AJ53" s="311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3"/>
      <c r="AZ53" s="311"/>
      <c r="BA53" s="312"/>
      <c r="BB53" s="312"/>
      <c r="BC53" s="312"/>
      <c r="BD53" s="312"/>
      <c r="BE53" s="312"/>
      <c r="BF53" s="317"/>
    </row>
    <row r="54" spans="3:58" ht="15" customHeight="1" x14ac:dyDescent="0.15">
      <c r="C54" s="279">
        <f>IF(入力!B45="","",入力!B45)</f>
        <v>11</v>
      </c>
      <c r="D54" s="280"/>
      <c r="E54" s="281"/>
      <c r="F54" s="285" t="str">
        <f>IF(入力!C46="","",入力!C45&amp;"　"&amp;入力!E45&amp;"
"&amp;入力!C46&amp;"　"&amp;入力!E46)</f>
        <v>ハヤカワ　アカリ
早川　明里</v>
      </c>
      <c r="G54" s="286"/>
      <c r="H54" s="286"/>
      <c r="I54" s="286"/>
      <c r="J54" s="286"/>
      <c r="K54" s="286"/>
      <c r="L54" s="286"/>
      <c r="M54" s="286"/>
      <c r="N54" s="286"/>
      <c r="O54" s="286"/>
      <c r="P54" s="287"/>
      <c r="Q54" s="291">
        <f>IF(入力!G45="","",入力!G45)</f>
        <v>5</v>
      </c>
      <c r="R54" s="292"/>
      <c r="S54" s="293"/>
      <c r="T54" s="297" t="str">
        <f>IF(入力!I45="","",入力!I45)</f>
        <v>東金東小学校</v>
      </c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  <c r="AG54" s="298"/>
      <c r="AH54" s="298"/>
      <c r="AI54" s="299"/>
      <c r="AJ54" s="291">
        <f>IF(入力!M45="","",入力!M45)</f>
        <v>519028281</v>
      </c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3"/>
      <c r="AZ54" s="291">
        <f>IF(入力!P45="","",入力!P45)</f>
        <v>148</v>
      </c>
      <c r="BA54" s="292"/>
      <c r="BB54" s="292"/>
      <c r="BC54" s="292"/>
      <c r="BD54" s="292"/>
      <c r="BE54" s="292"/>
      <c r="BF54" s="303"/>
    </row>
    <row r="55" spans="3:58" ht="15" customHeight="1" x14ac:dyDescent="0.15">
      <c r="C55" s="305"/>
      <c r="D55" s="306"/>
      <c r="E55" s="307"/>
      <c r="F55" s="308"/>
      <c r="G55" s="309"/>
      <c r="H55" s="309"/>
      <c r="I55" s="309"/>
      <c r="J55" s="309"/>
      <c r="K55" s="309"/>
      <c r="L55" s="309"/>
      <c r="M55" s="309"/>
      <c r="N55" s="309"/>
      <c r="O55" s="309"/>
      <c r="P55" s="310"/>
      <c r="Q55" s="311"/>
      <c r="R55" s="312"/>
      <c r="S55" s="313"/>
      <c r="T55" s="314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6"/>
      <c r="AJ55" s="311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3"/>
      <c r="AZ55" s="311"/>
      <c r="BA55" s="312"/>
      <c r="BB55" s="312"/>
      <c r="BC55" s="312"/>
      <c r="BD55" s="312"/>
      <c r="BE55" s="312"/>
      <c r="BF55" s="317"/>
    </row>
    <row r="56" spans="3:58" ht="15" customHeight="1" x14ac:dyDescent="0.15">
      <c r="C56" s="279">
        <f>IF(入力!B47="","",入力!B47)</f>
        <v>12</v>
      </c>
      <c r="D56" s="280"/>
      <c r="E56" s="281"/>
      <c r="F56" s="285" t="str">
        <f>IF(入力!C48="","",入力!C47&amp;"　"&amp;入力!E47&amp;"
"&amp;入力!C48&amp;"　"&amp;入力!E48)</f>
        <v>ナカムラ　マオ
中村　茉央</v>
      </c>
      <c r="G56" s="286"/>
      <c r="H56" s="286"/>
      <c r="I56" s="286"/>
      <c r="J56" s="286"/>
      <c r="K56" s="286"/>
      <c r="L56" s="286"/>
      <c r="M56" s="286"/>
      <c r="N56" s="286"/>
      <c r="O56" s="286"/>
      <c r="P56" s="287"/>
      <c r="Q56" s="291">
        <f>IF(入力!G47="","",入力!G47)</f>
        <v>5</v>
      </c>
      <c r="R56" s="292"/>
      <c r="S56" s="293"/>
      <c r="T56" s="297" t="str">
        <f>IF(入力!I47="","",入力!I47)</f>
        <v>城西小学校</v>
      </c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  <c r="AG56" s="298"/>
      <c r="AH56" s="298"/>
      <c r="AI56" s="299"/>
      <c r="AJ56" s="291">
        <f>IF(入力!M47="","",入力!M47)</f>
        <v>519917318</v>
      </c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3"/>
      <c r="AZ56" s="291">
        <f>IF(入力!P47="","",入力!P47)</f>
        <v>139</v>
      </c>
      <c r="BA56" s="292"/>
      <c r="BB56" s="292"/>
      <c r="BC56" s="292"/>
      <c r="BD56" s="292"/>
      <c r="BE56" s="292"/>
      <c r="BF56" s="303"/>
    </row>
    <row r="57" spans="3:58" ht="15" customHeight="1" thickBot="1" x14ac:dyDescent="0.2">
      <c r="C57" s="282"/>
      <c r="D57" s="283"/>
      <c r="E57" s="284"/>
      <c r="F57" s="288"/>
      <c r="G57" s="289"/>
      <c r="H57" s="289"/>
      <c r="I57" s="289"/>
      <c r="J57" s="289"/>
      <c r="K57" s="289"/>
      <c r="L57" s="289"/>
      <c r="M57" s="289"/>
      <c r="N57" s="289"/>
      <c r="O57" s="289"/>
      <c r="P57" s="290"/>
      <c r="Q57" s="294"/>
      <c r="R57" s="295"/>
      <c r="S57" s="296"/>
      <c r="T57" s="300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2"/>
      <c r="AJ57" s="294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  <c r="AV57" s="295"/>
      <c r="AW57" s="295"/>
      <c r="AX57" s="295"/>
      <c r="AY57" s="296"/>
      <c r="AZ57" s="294"/>
      <c r="BA57" s="295"/>
      <c r="BB57" s="295"/>
      <c r="BC57" s="295"/>
      <c r="BD57" s="295"/>
      <c r="BE57" s="295"/>
      <c r="BF57" s="304"/>
    </row>
    <row r="58" spans="3:58" ht="5.2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15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15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15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15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15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</row>
    <row r="65" spans="3:58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 x14ac:dyDescent="0.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 x14ac:dyDescent="0.1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 x14ac:dyDescent="0.15">
      <c r="A2" s="261" t="s">
        <v>0</v>
      </c>
      <c r="B2" s="261"/>
      <c r="C2" s="272" t="str">
        <f>IF(入力!C3="","",入力!C3)</f>
        <v>城西ジュニアバレーボールクラブ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 x14ac:dyDescent="0.15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 x14ac:dyDescent="0.15">
      <c r="A4" s="261" t="s">
        <v>18</v>
      </c>
      <c r="B4" s="261"/>
      <c r="C4" s="273">
        <f>IF(入力!C4="","",IF(入力!C5="",入力!C4,入力!C4&amp;"　　"&amp;入力!C5))</f>
        <v>435114484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 x14ac:dyDescent="0.15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 x14ac:dyDescent="0.15">
      <c r="A6" s="261" t="s">
        <v>1</v>
      </c>
      <c r="B6" s="261"/>
      <c r="C6" s="262" t="str">
        <f>IF(入力!C8="","",入力!C8&amp;"　"&amp;入力!E8)</f>
        <v>小笠原　武也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 x14ac:dyDescent="0.15">
      <c r="A7" s="261"/>
      <c r="B7" s="261"/>
      <c r="C7" s="264"/>
      <c r="D7" s="265"/>
      <c r="E7" s="265"/>
      <c r="F7" s="265"/>
      <c r="G7" s="269">
        <f>IF(入力!G7="","",入力!G7)</f>
        <v>515465604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404160</v>
      </c>
      <c r="N7" s="269"/>
      <c r="O7" s="269"/>
    </row>
    <row r="8" spans="1:15" ht="13.5" customHeight="1" x14ac:dyDescent="0.15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 x14ac:dyDescent="0.15">
      <c r="A9" s="261" t="s">
        <v>19</v>
      </c>
      <c r="B9" s="261"/>
      <c r="C9" s="262" t="str">
        <f>IF(入力!C10="","",入力!C10&amp;"　"&amp;入力!E10)</f>
        <v>大木　 一誠</v>
      </c>
      <c r="D9" s="263"/>
      <c r="E9" s="263"/>
      <c r="F9" s="263"/>
      <c r="G9" s="269">
        <f>IF(入力!G9="","",入力!G9)</f>
        <v>515764051</v>
      </c>
      <c r="H9" s="269"/>
      <c r="I9" s="269"/>
      <c r="J9" s="269">
        <f>IF(入力!J9="","",入力!J9)</f>
        <v>293186</v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 x14ac:dyDescent="0.15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 x14ac:dyDescent="0.15">
      <c r="A11" s="261" t="s">
        <v>20</v>
      </c>
      <c r="B11" s="261"/>
      <c r="C11" s="262" t="str">
        <f>IF(入力!C12="","",入力!C12&amp;"　"&amp;入力!E12)</f>
        <v xml:space="preserve"> 安齋　 真紀</v>
      </c>
      <c r="D11" s="263"/>
      <c r="E11" s="263"/>
      <c r="F11" s="263"/>
      <c r="G11" s="269">
        <f>IF(入力!G11="","",入力!G11)</f>
        <v>520837049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>申請中</v>
      </c>
      <c r="N11" s="269"/>
      <c r="O11" s="269"/>
    </row>
    <row r="12" spans="1:15" ht="14.45" customHeight="1" x14ac:dyDescent="0.15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 x14ac:dyDescent="0.15">
      <c r="A13" s="261" t="s">
        <v>4</v>
      </c>
      <c r="B13" s="261"/>
      <c r="C13" s="262" t="str">
        <f>IF(入力!C14="","",入力!C14&amp;"　"&amp;入力!E14)</f>
        <v>槌屋　瞳</v>
      </c>
      <c r="D13" s="263"/>
      <c r="E13" s="263"/>
      <c r="F13" s="263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 x14ac:dyDescent="0.15">
      <c r="A14" s="261"/>
      <c r="B14" s="261"/>
      <c r="C14" s="266"/>
      <c r="D14" s="267"/>
      <c r="E14" s="267"/>
      <c r="F14" s="267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 x14ac:dyDescent="0.15">
      <c r="A15" s="261" t="s">
        <v>5</v>
      </c>
      <c r="B15" s="261"/>
      <c r="C15" s="262" t="str">
        <f>IF(入力!C16="","",入力!C16&amp;"　"&amp;入力!E16)</f>
        <v>小笠原　武也</v>
      </c>
      <c r="D15" s="263"/>
      <c r="E15" s="263"/>
      <c r="F15" s="270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 x14ac:dyDescent="0.15">
      <c r="A16" s="261"/>
      <c r="B16" s="261"/>
      <c r="C16" s="266"/>
      <c r="D16" s="267"/>
      <c r="E16" s="267"/>
      <c r="F16" s="271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 x14ac:dyDescent="0.15">
      <c r="A17" s="261" t="s">
        <v>6</v>
      </c>
      <c r="B17" s="261"/>
      <c r="C17" s="272" t="str">
        <f>IF(入力!C17="","",入力!C17&amp;"　"&amp;入力!E17)</f>
        <v>千葉県東金市西福俵69-4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 x14ac:dyDescent="0.15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 x14ac:dyDescent="0.15">
      <c r="A19" s="261" t="s">
        <v>7</v>
      </c>
      <c r="B19" s="261"/>
      <c r="C19" s="272" t="str">
        <f>IF(入力!C19="","",入力!C19&amp;"　"&amp;入力!E19)</f>
        <v>0475-50-6969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 x14ac:dyDescent="0.15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 x14ac:dyDescent="0.15">
      <c r="A21" s="261" t="s">
        <v>8</v>
      </c>
      <c r="B21" s="261"/>
      <c r="C21" s="272" t="str">
        <f>IF(入力!C21="","",入力!C21&amp;"－"&amp;入力!E21&amp;"－"&amp;入力!G21)</f>
        <v>090－1121－5994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 x14ac:dyDescent="0.15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 x14ac:dyDescent="0.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 x14ac:dyDescent="0.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 x14ac:dyDescent="0.15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 xml:space="preserve"> 藤平　絆那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九十九里小学校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519776465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 x14ac:dyDescent="0.15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 x14ac:dyDescent="0.15">
      <c r="A27" s="261">
        <v>2</v>
      </c>
      <c r="B27" s="261">
        <f>IF(入力!B27="","",入力!B27)</f>
        <v>2</v>
      </c>
      <c r="C27" s="262" t="str">
        <f>IF(入力!C28="","",入力!C28&amp;"　"&amp;入力!E28)</f>
        <v>小川　 愛莉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東金東小学校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519028274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 x14ac:dyDescent="0.15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 x14ac:dyDescent="0.15">
      <c r="A29" s="261">
        <v>3</v>
      </c>
      <c r="B29" s="261">
        <f>IF(入力!B29="","",入力!B29)</f>
        <v>3</v>
      </c>
      <c r="C29" s="262" t="str">
        <f>IF(入力!C30="","",入力!C30&amp;"　"&amp;入力!E30)</f>
        <v xml:space="preserve"> 藤代　咲希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城西小学校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519674808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 x14ac:dyDescent="0.15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 x14ac:dyDescent="0.15">
      <c r="A31" s="261">
        <v>4</v>
      </c>
      <c r="B31" s="261">
        <f>IF(入力!B31="","",入力!B31)</f>
        <v>4</v>
      </c>
      <c r="C31" s="262" t="str">
        <f>IF(入力!C32="","",入力!C32&amp;"　"&amp;入力!E32)</f>
        <v>浪川　優子</v>
      </c>
      <c r="D31" s="263"/>
      <c r="E31" s="263"/>
      <c r="F31" s="263"/>
      <c r="G31" s="261">
        <f>IF(入力!G31="","",入力!G31)</f>
        <v>6</v>
      </c>
      <c r="H31" s="261" t="str">
        <f>IF(入力!H31="","",入力!H31)</f>
        <v/>
      </c>
      <c r="I31" s="261" t="str">
        <f>IF(入力!I31="","",入力!I31)</f>
        <v>城西小学校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519674792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 x14ac:dyDescent="0.15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 x14ac:dyDescent="0.15">
      <c r="A33" s="261">
        <v>5</v>
      </c>
      <c r="B33" s="261">
        <f>IF(入力!B33="","",入力!B33)</f>
        <v>5</v>
      </c>
      <c r="C33" s="262" t="str">
        <f>IF(入力!C34="","",入力!C34&amp;"　"&amp;入力!E34)</f>
        <v>武藤　莉子</v>
      </c>
      <c r="D33" s="263"/>
      <c r="E33" s="263"/>
      <c r="F33" s="263"/>
      <c r="G33" s="261">
        <f>IF(入力!G33="","",入力!G33)</f>
        <v>6</v>
      </c>
      <c r="H33" s="261" t="str">
        <f>IF(入力!H33="","",入力!H33)</f>
        <v/>
      </c>
      <c r="I33" s="261" t="str">
        <f>IF(入力!I33="","",入力!I33)</f>
        <v>鴇嶺小学校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515839942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 x14ac:dyDescent="0.15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 x14ac:dyDescent="0.15">
      <c r="A35" s="261">
        <v>6</v>
      </c>
      <c r="B35" s="261">
        <f>IF(入力!B35="","",入力!B35)</f>
        <v>6</v>
      </c>
      <c r="C35" s="262" t="str">
        <f>IF(入力!C36="","",入力!C36&amp;"　"&amp;入力!E36)</f>
        <v xml:space="preserve"> 長嶋　真佑子</v>
      </c>
      <c r="D35" s="263"/>
      <c r="E35" s="263"/>
      <c r="F35" s="263"/>
      <c r="G35" s="261">
        <f>IF(入力!G35="","",入力!G35)</f>
        <v>6</v>
      </c>
      <c r="H35" s="261" t="str">
        <f>IF(入力!H35="","",入力!H35)</f>
        <v/>
      </c>
      <c r="I35" s="261" t="str">
        <f>IF(入力!I35="","",入力!I35)</f>
        <v>生浜西小学校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520837056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 x14ac:dyDescent="0.15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 x14ac:dyDescent="0.15">
      <c r="A37" s="261">
        <v>7</v>
      </c>
      <c r="B37" s="261">
        <f>IF(入力!B37="","",入力!B37)</f>
        <v>7</v>
      </c>
      <c r="C37" s="262" t="str">
        <f>IF(入力!C38="","",入力!C38&amp;"　"&amp;入力!E38)</f>
        <v xml:space="preserve"> 滝本　怜奈</v>
      </c>
      <c r="D37" s="263"/>
      <c r="E37" s="263"/>
      <c r="F37" s="263"/>
      <c r="G37" s="261">
        <f>IF(入力!G37="","",入力!G37)</f>
        <v>6</v>
      </c>
      <c r="H37" s="261" t="str">
        <f>IF(入力!H37="","",入力!H37)</f>
        <v/>
      </c>
      <c r="I37" s="261" t="str">
        <f>IF(入力!I37="","",入力!I37)</f>
        <v>二州小学校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520837087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 x14ac:dyDescent="0.15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 x14ac:dyDescent="0.15">
      <c r="A39" s="261">
        <v>8</v>
      </c>
      <c r="B39" s="261">
        <f>IF(入力!B39="","",入力!B39)</f>
        <v>8</v>
      </c>
      <c r="C39" s="262" t="str">
        <f>IF(入力!C40="","",入力!C40&amp;"　"&amp;入力!E40)</f>
        <v xml:space="preserve"> 小島　ゆずな</v>
      </c>
      <c r="D39" s="263"/>
      <c r="E39" s="263"/>
      <c r="F39" s="263"/>
      <c r="G39" s="261">
        <f>IF(入力!G39="","",入力!G39)</f>
        <v>6</v>
      </c>
      <c r="H39" s="261" t="str">
        <f>IF(入力!H39="","",入力!H39)</f>
        <v/>
      </c>
      <c r="I39" s="261" t="str">
        <f>IF(入力!I39="","",入力!I39)</f>
        <v>山武北小学校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520837063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 x14ac:dyDescent="0.15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 x14ac:dyDescent="0.15">
      <c r="A41" s="261">
        <v>9</v>
      </c>
      <c r="B41" s="261">
        <f>IF(入力!B41="","",入力!B41)</f>
        <v>9</v>
      </c>
      <c r="C41" s="262" t="str">
        <f>IF(入力!C42="","",入力!C42&amp;"　"&amp;入力!E42)</f>
        <v xml:space="preserve"> 槌屋　景花</v>
      </c>
      <c r="D41" s="263"/>
      <c r="E41" s="263"/>
      <c r="F41" s="263"/>
      <c r="G41" s="261">
        <f>IF(入力!G41="","",入力!G41)</f>
        <v>5</v>
      </c>
      <c r="H41" s="261" t="str">
        <f>IF(入力!H41="","",入力!H41)</f>
        <v/>
      </c>
      <c r="I41" s="261" t="str">
        <f>IF(入力!I41="","",入力!I41)</f>
        <v>城西小学校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516949714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 x14ac:dyDescent="0.15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 x14ac:dyDescent="0.15">
      <c r="A43" s="261">
        <v>10</v>
      </c>
      <c r="B43" s="261">
        <f>IF(入力!B43="","",入力!B43)</f>
        <v>10</v>
      </c>
      <c r="C43" s="262" t="str">
        <f>IF(入力!C44="","",入力!C44&amp;"　"&amp;入力!E44)</f>
        <v>安齋　心優</v>
      </c>
      <c r="D43" s="263"/>
      <c r="E43" s="263"/>
      <c r="F43" s="263"/>
      <c r="G43" s="261">
        <f>IF(入力!G43="","",入力!G43)</f>
        <v>5</v>
      </c>
      <c r="H43" s="261" t="str">
        <f>IF(入力!H43="","",入力!H43)</f>
        <v/>
      </c>
      <c r="I43" s="261" t="str">
        <f>IF(入力!I43="","",入力!I43)</f>
        <v>日吉台小学校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519917301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 x14ac:dyDescent="0.15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 x14ac:dyDescent="0.15">
      <c r="A45" s="261">
        <v>11</v>
      </c>
      <c r="B45" s="261">
        <f>IF(入力!B45="","",入力!B45)</f>
        <v>11</v>
      </c>
      <c r="C45" s="262" t="str">
        <f>IF(入力!C46="","",入力!C46&amp;"　"&amp;入力!E46)</f>
        <v>早川　明里</v>
      </c>
      <c r="D45" s="263"/>
      <c r="E45" s="263"/>
      <c r="F45" s="263"/>
      <c r="G45" s="261">
        <f>IF(入力!G45="","",入力!G45)</f>
        <v>5</v>
      </c>
      <c r="H45" s="261" t="str">
        <f>IF(入力!H45="","",入力!H45)</f>
        <v/>
      </c>
      <c r="I45" s="261" t="str">
        <f>IF(入力!I45="","",入力!I45)</f>
        <v>東金東小学校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519028281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 x14ac:dyDescent="0.15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 x14ac:dyDescent="0.15">
      <c r="A47" s="261">
        <v>12</v>
      </c>
      <c r="B47" s="261">
        <f>IF(入力!B47="","",入力!B47)</f>
        <v>12</v>
      </c>
      <c r="C47" s="262" t="str">
        <f>IF(入力!C48="","",入力!C48&amp;"　"&amp;入力!E48)</f>
        <v>中村　茉央</v>
      </c>
      <c r="D47" s="263"/>
      <c r="E47" s="263"/>
      <c r="F47" s="263"/>
      <c r="G47" s="261">
        <f>IF(入力!G47="","",入力!G47)</f>
        <v>5</v>
      </c>
      <c r="H47" s="261" t="str">
        <f>IF(入力!H47="","",入力!H47)</f>
        <v/>
      </c>
      <c r="I47" s="261" t="str">
        <f>IF(入力!I47="","",入力!I47)</f>
        <v>城西小学校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519917318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 x14ac:dyDescent="0.15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 x14ac:dyDescent="0.15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 x14ac:dyDescent="0.15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 x14ac:dyDescent="0.15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 x14ac:dyDescent="0.15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 x14ac:dyDescent="0.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 x14ac:dyDescent="0.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 x14ac:dyDescent="0.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 x14ac:dyDescent="0.1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 x14ac:dyDescent="0.15">
      <c r="A2" s="261" t="s">
        <v>0</v>
      </c>
      <c r="B2" s="261"/>
      <c r="C2" s="272" t="str">
        <f>IF(入力!C3="","",入力!C3)</f>
        <v>城西ジュニアバレーボールクラブ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 x14ac:dyDescent="0.15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 x14ac:dyDescent="0.15">
      <c r="A4" s="261" t="s">
        <v>18</v>
      </c>
      <c r="B4" s="261"/>
      <c r="C4" s="273">
        <f>IF(入力!C4="","",IF(入力!C5="",入力!C4,入力!C4&amp;"　　"&amp;入力!C5))</f>
        <v>435114484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 x14ac:dyDescent="0.15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 x14ac:dyDescent="0.15">
      <c r="A6" s="261" t="s">
        <v>1</v>
      </c>
      <c r="B6" s="261"/>
      <c r="C6" s="262" t="str">
        <f>IF(入力!C8="","",入力!C8&amp;"　"&amp;入力!E8)</f>
        <v>小笠原　武也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 x14ac:dyDescent="0.15">
      <c r="A7" s="261"/>
      <c r="B7" s="261"/>
      <c r="C7" s="264"/>
      <c r="D7" s="265"/>
      <c r="E7" s="265"/>
      <c r="F7" s="265"/>
      <c r="G7" s="269">
        <f>IF(入力!G7="","",入力!G7)</f>
        <v>515465604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404160</v>
      </c>
      <c r="N7" s="269"/>
      <c r="O7" s="269"/>
    </row>
    <row r="8" spans="1:15" ht="13.5" customHeight="1" x14ac:dyDescent="0.15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 x14ac:dyDescent="0.15">
      <c r="A9" s="261" t="s">
        <v>19</v>
      </c>
      <c r="B9" s="261"/>
      <c r="C9" s="262" t="str">
        <f>IF(入力!C10="","",入力!C10&amp;"　"&amp;入力!E10)</f>
        <v>大木　 一誠</v>
      </c>
      <c r="D9" s="263"/>
      <c r="E9" s="263"/>
      <c r="F9" s="263"/>
      <c r="G9" s="269">
        <f>IF(入力!G9="","",入力!G9)</f>
        <v>515764051</v>
      </c>
      <c r="H9" s="269"/>
      <c r="I9" s="269"/>
      <c r="J9" s="269">
        <f>IF(入力!J9="","",入力!J9)</f>
        <v>293186</v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 x14ac:dyDescent="0.15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 x14ac:dyDescent="0.15">
      <c r="A11" s="261" t="s">
        <v>20</v>
      </c>
      <c r="B11" s="261"/>
      <c r="C11" s="262" t="str">
        <f>IF(入力!C12="","",入力!C12&amp;"　"&amp;入力!E12)</f>
        <v xml:space="preserve"> 安齋　 真紀</v>
      </c>
      <c r="D11" s="263"/>
      <c r="E11" s="263"/>
      <c r="F11" s="263"/>
      <c r="G11" s="269">
        <f>IF(入力!G11="","",入力!G11)</f>
        <v>520837049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>申請中</v>
      </c>
      <c r="N11" s="269"/>
      <c r="O11" s="269"/>
    </row>
    <row r="12" spans="1:15" ht="14.45" customHeight="1" x14ac:dyDescent="0.15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 x14ac:dyDescent="0.15">
      <c r="A13" s="261" t="s">
        <v>4</v>
      </c>
      <c r="B13" s="261"/>
      <c r="C13" s="262" t="str">
        <f>IF(入力!C14="","",入力!C14&amp;"　"&amp;入力!E14)</f>
        <v>槌屋　瞳</v>
      </c>
      <c r="D13" s="263"/>
      <c r="E13" s="263"/>
      <c r="F13" s="263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 x14ac:dyDescent="0.15">
      <c r="A14" s="261"/>
      <c r="B14" s="261"/>
      <c r="C14" s="266"/>
      <c r="D14" s="267"/>
      <c r="E14" s="267"/>
      <c r="F14" s="267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 x14ac:dyDescent="0.15">
      <c r="A15" s="261" t="s">
        <v>5</v>
      </c>
      <c r="B15" s="261"/>
      <c r="C15" s="262" t="str">
        <f>IF(入力!C16="","",入力!C16&amp;"　"&amp;入力!E16)</f>
        <v>小笠原　武也</v>
      </c>
      <c r="D15" s="263"/>
      <c r="E15" s="263"/>
      <c r="F15" s="270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 x14ac:dyDescent="0.15">
      <c r="A16" s="261"/>
      <c r="B16" s="261"/>
      <c r="C16" s="266"/>
      <c r="D16" s="267"/>
      <c r="E16" s="267"/>
      <c r="F16" s="271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 x14ac:dyDescent="0.15">
      <c r="A17" s="261" t="s">
        <v>6</v>
      </c>
      <c r="B17" s="261"/>
      <c r="C17" s="272" t="str">
        <f>IF(入力!C17="","",入力!C17&amp;"　"&amp;入力!E17)</f>
        <v>千葉県東金市西福俵69-4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 x14ac:dyDescent="0.15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 x14ac:dyDescent="0.15">
      <c r="A19" s="261" t="s">
        <v>7</v>
      </c>
      <c r="B19" s="261"/>
      <c r="C19" s="272" t="str">
        <f>IF(入力!C19="","",入力!C19&amp;"　"&amp;入力!E19)</f>
        <v>0475-50-6969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 x14ac:dyDescent="0.15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 x14ac:dyDescent="0.15">
      <c r="A21" s="261" t="s">
        <v>8</v>
      </c>
      <c r="B21" s="261"/>
      <c r="C21" s="272" t="str">
        <f>IF(入力!C21="","",入力!C21&amp;"－"&amp;入力!E21&amp;"－"&amp;入力!G21)</f>
        <v>090－1121－5994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 x14ac:dyDescent="0.15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 x14ac:dyDescent="0.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 x14ac:dyDescent="0.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 x14ac:dyDescent="0.15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 xml:space="preserve"> 藤平　絆那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九十九里小学校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519776465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 x14ac:dyDescent="0.15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 x14ac:dyDescent="0.15">
      <c r="A27" s="261">
        <v>2</v>
      </c>
      <c r="B27" s="261">
        <f>IF(入力!B27="","",入力!B27)</f>
        <v>2</v>
      </c>
      <c r="C27" s="262" t="str">
        <f>IF(入力!C28="","",入力!C28&amp;"　"&amp;入力!E28)</f>
        <v>小川　 愛莉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東金東小学校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519028274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 x14ac:dyDescent="0.15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 x14ac:dyDescent="0.15">
      <c r="A29" s="261">
        <v>3</v>
      </c>
      <c r="B29" s="261">
        <f>IF(入力!B29="","",入力!B29)</f>
        <v>3</v>
      </c>
      <c r="C29" s="262" t="str">
        <f>IF(入力!C30="","",入力!C30&amp;"　"&amp;入力!E30)</f>
        <v xml:space="preserve"> 藤代　咲希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城西小学校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519674808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 x14ac:dyDescent="0.15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 x14ac:dyDescent="0.15">
      <c r="A31" s="261">
        <v>4</v>
      </c>
      <c r="B31" s="261">
        <f>IF(入力!B31="","",入力!B31)</f>
        <v>4</v>
      </c>
      <c r="C31" s="262" t="str">
        <f>IF(入力!C32="","",入力!C32&amp;"　"&amp;入力!E32)</f>
        <v>浪川　優子</v>
      </c>
      <c r="D31" s="263"/>
      <c r="E31" s="263"/>
      <c r="F31" s="263"/>
      <c r="G31" s="261">
        <f>IF(入力!G31="","",入力!G31)</f>
        <v>6</v>
      </c>
      <c r="H31" s="261" t="str">
        <f>IF(入力!H31="","",入力!H31)</f>
        <v/>
      </c>
      <c r="I31" s="261" t="str">
        <f>IF(入力!I31="","",入力!I31)</f>
        <v>城西小学校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519674792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 x14ac:dyDescent="0.15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 x14ac:dyDescent="0.15">
      <c r="A33" s="261">
        <v>5</v>
      </c>
      <c r="B33" s="261">
        <f>IF(入力!B33="","",入力!B33)</f>
        <v>5</v>
      </c>
      <c r="C33" s="262" t="str">
        <f>IF(入力!C34="","",入力!C34&amp;"　"&amp;入力!E34)</f>
        <v>武藤　莉子</v>
      </c>
      <c r="D33" s="263"/>
      <c r="E33" s="263"/>
      <c r="F33" s="263"/>
      <c r="G33" s="261">
        <f>IF(入力!G33="","",入力!G33)</f>
        <v>6</v>
      </c>
      <c r="H33" s="261" t="str">
        <f>IF(入力!H33="","",入力!H33)</f>
        <v/>
      </c>
      <c r="I33" s="261" t="str">
        <f>IF(入力!I33="","",入力!I33)</f>
        <v>鴇嶺小学校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515839942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 x14ac:dyDescent="0.15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 x14ac:dyDescent="0.15">
      <c r="A35" s="261">
        <v>6</v>
      </c>
      <c r="B35" s="261">
        <f>IF(入力!B35="","",入力!B35)</f>
        <v>6</v>
      </c>
      <c r="C35" s="262" t="str">
        <f>IF(入力!C36="","",入力!C36&amp;"　"&amp;入力!E36)</f>
        <v xml:space="preserve"> 長嶋　真佑子</v>
      </c>
      <c r="D35" s="263"/>
      <c r="E35" s="263"/>
      <c r="F35" s="263"/>
      <c r="G35" s="261">
        <f>IF(入力!G35="","",入力!G35)</f>
        <v>6</v>
      </c>
      <c r="H35" s="261" t="str">
        <f>IF(入力!H35="","",入力!H35)</f>
        <v/>
      </c>
      <c r="I35" s="261" t="str">
        <f>IF(入力!I35="","",入力!I35)</f>
        <v>生浜西小学校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520837056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 x14ac:dyDescent="0.15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 x14ac:dyDescent="0.15">
      <c r="A37" s="261">
        <v>7</v>
      </c>
      <c r="B37" s="261">
        <f>IF(入力!B37="","",入力!B37)</f>
        <v>7</v>
      </c>
      <c r="C37" s="262" t="str">
        <f>IF(入力!C38="","",入力!C38&amp;"　"&amp;入力!E38)</f>
        <v xml:space="preserve"> 滝本　怜奈</v>
      </c>
      <c r="D37" s="263"/>
      <c r="E37" s="263"/>
      <c r="F37" s="263"/>
      <c r="G37" s="261">
        <f>IF(入力!G37="","",入力!G37)</f>
        <v>6</v>
      </c>
      <c r="H37" s="261" t="str">
        <f>IF(入力!H37="","",入力!H37)</f>
        <v/>
      </c>
      <c r="I37" s="261" t="str">
        <f>IF(入力!I37="","",入力!I37)</f>
        <v>二州小学校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520837087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 x14ac:dyDescent="0.15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 x14ac:dyDescent="0.15">
      <c r="A39" s="261">
        <v>8</v>
      </c>
      <c r="B39" s="261">
        <f>IF(入力!B39="","",入力!B39)</f>
        <v>8</v>
      </c>
      <c r="C39" s="262" t="str">
        <f>IF(入力!C40="","",入力!C40&amp;"　"&amp;入力!E40)</f>
        <v xml:space="preserve"> 小島　ゆずな</v>
      </c>
      <c r="D39" s="263"/>
      <c r="E39" s="263"/>
      <c r="F39" s="263"/>
      <c r="G39" s="261">
        <f>IF(入力!G39="","",入力!G39)</f>
        <v>6</v>
      </c>
      <c r="H39" s="261" t="str">
        <f>IF(入力!H39="","",入力!H39)</f>
        <v/>
      </c>
      <c r="I39" s="261" t="str">
        <f>IF(入力!I39="","",入力!I39)</f>
        <v>山武北小学校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520837063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 x14ac:dyDescent="0.15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 x14ac:dyDescent="0.15">
      <c r="A41" s="261">
        <v>9</v>
      </c>
      <c r="B41" s="261">
        <f>IF(入力!B41="","",入力!B41)</f>
        <v>9</v>
      </c>
      <c r="C41" s="262" t="str">
        <f>IF(入力!C42="","",入力!C42&amp;"　"&amp;入力!E42)</f>
        <v xml:space="preserve"> 槌屋　景花</v>
      </c>
      <c r="D41" s="263"/>
      <c r="E41" s="263"/>
      <c r="F41" s="263"/>
      <c r="G41" s="261">
        <f>IF(入力!G41="","",入力!G41)</f>
        <v>5</v>
      </c>
      <c r="H41" s="261" t="str">
        <f>IF(入力!H41="","",入力!H41)</f>
        <v/>
      </c>
      <c r="I41" s="261" t="str">
        <f>IF(入力!I41="","",入力!I41)</f>
        <v>城西小学校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516949714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 x14ac:dyDescent="0.15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 x14ac:dyDescent="0.15">
      <c r="A43" s="261">
        <v>10</v>
      </c>
      <c r="B43" s="261">
        <f>IF(入力!B43="","",入力!B43)</f>
        <v>10</v>
      </c>
      <c r="C43" s="262" t="str">
        <f>IF(入力!C44="","",入力!C44&amp;"　"&amp;入力!E44)</f>
        <v>安齋　心優</v>
      </c>
      <c r="D43" s="263"/>
      <c r="E43" s="263"/>
      <c r="F43" s="263"/>
      <c r="G43" s="261">
        <f>IF(入力!G43="","",入力!G43)</f>
        <v>5</v>
      </c>
      <c r="H43" s="261" t="str">
        <f>IF(入力!H43="","",入力!H43)</f>
        <v/>
      </c>
      <c r="I43" s="261" t="str">
        <f>IF(入力!I43="","",入力!I43)</f>
        <v>日吉台小学校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519917301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 x14ac:dyDescent="0.15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 x14ac:dyDescent="0.15">
      <c r="A45" s="261">
        <v>11</v>
      </c>
      <c r="B45" s="261">
        <f>IF(入力!B45="","",入力!B45)</f>
        <v>11</v>
      </c>
      <c r="C45" s="262" t="str">
        <f>IF(入力!C46="","",入力!C46&amp;"　"&amp;入力!E46)</f>
        <v>早川　明里</v>
      </c>
      <c r="D45" s="263"/>
      <c r="E45" s="263"/>
      <c r="F45" s="263"/>
      <c r="G45" s="261">
        <f>IF(入力!G45="","",入力!G45)</f>
        <v>5</v>
      </c>
      <c r="H45" s="261" t="str">
        <f>IF(入力!H45="","",入力!H45)</f>
        <v/>
      </c>
      <c r="I45" s="261" t="str">
        <f>IF(入力!I45="","",入力!I45)</f>
        <v>東金東小学校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519028281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 x14ac:dyDescent="0.15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 x14ac:dyDescent="0.15">
      <c r="A47" s="261">
        <v>12</v>
      </c>
      <c r="B47" s="261">
        <f>IF(入力!B47="","",入力!B47)</f>
        <v>12</v>
      </c>
      <c r="C47" s="262" t="str">
        <f>IF(入力!C48="","",入力!C48&amp;"　"&amp;入力!E48)</f>
        <v>中村　茉央</v>
      </c>
      <c r="D47" s="263"/>
      <c r="E47" s="263"/>
      <c r="F47" s="263"/>
      <c r="G47" s="261">
        <f>IF(入力!G47="","",入力!G47)</f>
        <v>5</v>
      </c>
      <c r="H47" s="261" t="str">
        <f>IF(入力!H47="","",入力!H47)</f>
        <v/>
      </c>
      <c r="I47" s="261" t="str">
        <f>IF(入力!I47="","",入力!I47)</f>
        <v>城西小学校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519917318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 x14ac:dyDescent="0.15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 x14ac:dyDescent="0.15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 x14ac:dyDescent="0.15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 x14ac:dyDescent="0.15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 x14ac:dyDescent="0.15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 x14ac:dyDescent="0.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 x14ac:dyDescent="0.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 x14ac:dyDescent="0.15"/>
  <cols>
    <col min="1" max="1" width="11" style="23" customWidth="1"/>
    <col min="2" max="2" width="27" style="23" customWidth="1"/>
    <col min="3" max="16384" width="9" style="23"/>
  </cols>
  <sheetData>
    <row r="1" spans="1:41" x14ac:dyDescent="0.15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 x14ac:dyDescent="0.2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 x14ac:dyDescent="0.2">
      <c r="C3" s="27"/>
      <c r="D3" s="27"/>
      <c r="G3" s="31"/>
    </row>
    <row r="4" spans="1:41" x14ac:dyDescent="0.15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 x14ac:dyDescent="0.2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12</v>
      </c>
      <c r="J5" s="443" t="str">
        <f>IF(入力!A55="","",入力!A55)</f>
        <v>最高の仲間と、最高のプレーが出来るように絆バレーでがんばります！！
キャプテン藤平絆那</v>
      </c>
      <c r="K5" s="444"/>
      <c r="L5" s="444"/>
      <c r="M5" s="444"/>
      <c r="N5" s="444"/>
      <c r="O5" s="444"/>
      <c r="P5" s="444"/>
      <c r="Q5" s="445"/>
    </row>
    <row r="6" spans="1:41" x14ac:dyDescent="0.15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15">
      <c r="A7" s="32">
        <f>IF(入力!J5="","",入力!J5)</f>
        <v>22023</v>
      </c>
      <c r="B7" s="33" t="str">
        <f>IF(入力!C3="","",入力!C3)</f>
        <v>城西ジュニアバレーボールクラブ</v>
      </c>
      <c r="C7" s="33" t="str">
        <f>IF(入力!C2="","",入力!C2)</f>
        <v>ジョウサイジュニアバレーボールクラブ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JR東金</v>
      </c>
      <c r="S7" s="33" t="str">
        <f>IF(入力!AE5="","",入力!AE5)</f>
        <v>東金</v>
      </c>
      <c r="T7" s="33"/>
      <c r="U7" s="33">
        <f>IF(入力!C4="","",入力!C4)</f>
        <v>435114484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1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 x14ac:dyDescent="0.2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1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1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1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15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15">
      <c r="A16" s="76">
        <v>1</v>
      </c>
      <c r="B16" s="75" t="s">
        <v>123</v>
      </c>
      <c r="C16" s="33" t="str">
        <f>IF(入力!C8="","",入力!C8)</f>
        <v>小笠原</v>
      </c>
      <c r="D16" s="33" t="str">
        <f>IF(入力!E8="","",入力!E8)</f>
        <v>武也</v>
      </c>
      <c r="E16" s="33" t="str">
        <f>IF(入力!C7="","",入力!C7)</f>
        <v>オガサワラ</v>
      </c>
      <c r="F16" s="33" t="str">
        <f>IF(入力!E7="","",入力!E7)</f>
        <v>タケヤ</v>
      </c>
      <c r="G16" s="33">
        <f>IF(入力!G7="","",入力!G7)</f>
        <v>515465604</v>
      </c>
      <c r="H16" s="33" t="str">
        <f>IF(入力!J7="","",入力!J7)</f>
        <v/>
      </c>
      <c r="I16" s="33">
        <f>IF(入力!M7="","",入力!M7)</f>
        <v>404160</v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283</v>
      </c>
      <c r="S16" s="33" t="str">
        <f>IF(入力!W7="","",入力!W7)</f>
        <v>0816</v>
      </c>
      <c r="T16" s="33" t="str">
        <f>IF(入力!P8="","",入力!P8)</f>
        <v>千葉県東金市西福俵69-4</v>
      </c>
      <c r="U16" s="33" t="str">
        <f>IF(入力!AL7="","",入力!AL7)</f>
        <v>090</v>
      </c>
      <c r="V16" s="33" t="str">
        <f>IF(入力!AK8="","",入力!AK8)</f>
        <v>1121</v>
      </c>
      <c r="W16" s="33" t="str">
        <f>IF(入力!AP8="","",入力!AP8)</f>
        <v>5994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15">
      <c r="A17" s="76">
        <v>2</v>
      </c>
      <c r="B17" s="75" t="s">
        <v>144</v>
      </c>
      <c r="C17" s="33" t="str">
        <f>IF(入力!C10="","",入力!C10)</f>
        <v>大木</v>
      </c>
      <c r="D17" s="33" t="str">
        <f>IF(入力!E10="","",入力!E10)</f>
        <v xml:space="preserve"> 一誠</v>
      </c>
      <c r="E17" s="33" t="str">
        <f>IF(入力!C9="","",入力!C9)</f>
        <v xml:space="preserve"> オオキ </v>
      </c>
      <c r="F17" s="33" t="str">
        <f>IF(入力!E9="","",入力!E9)</f>
        <v>カズマサ</v>
      </c>
      <c r="G17" s="33">
        <f>IF(入力!G9="","",入力!G9)</f>
        <v>515764051</v>
      </c>
      <c r="H17" s="33">
        <f>IF(入力!J9="","",入力!J9)</f>
        <v>293186</v>
      </c>
      <c r="I17" s="33" t="str">
        <f>IF(入力!M9="","",入力!M9)</f>
        <v/>
      </c>
      <c r="J17" s="33"/>
      <c r="K17" s="33"/>
      <c r="L17" s="33">
        <f>IF(入力!AT9="","",入力!AT9)</f>
        <v>53</v>
      </c>
      <c r="M17" s="33"/>
      <c r="N17" s="33"/>
      <c r="O17" s="33"/>
      <c r="P17" s="33"/>
      <c r="Q17" s="33"/>
      <c r="R17" s="33" t="str">
        <f>IF(入力!R9="","",入力!R9)</f>
        <v>283</v>
      </c>
      <c r="S17" s="33" t="str">
        <f>IF(入力!W9="","",入力!W9)</f>
        <v>0816</v>
      </c>
      <c r="T17" s="33" t="str">
        <f>IF(入力!P10="","",入力!P10)</f>
        <v>千葉県東金市西福俵104-8</v>
      </c>
      <c r="U17" s="33" t="str">
        <f>IF(入力!AL9="","",入力!AL9)</f>
        <v>090</v>
      </c>
      <c r="V17" s="33" t="str">
        <f>IF(入力!AK10="","",入力!AK10)</f>
        <v>6035</v>
      </c>
      <c r="W17" s="33" t="str">
        <f>IF(入力!AP10="","",入力!AP10)</f>
        <v>6433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15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15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15">
      <c r="A20" s="76">
        <v>5</v>
      </c>
      <c r="B20" s="75" t="s">
        <v>147</v>
      </c>
      <c r="C20" s="33" t="str">
        <f>IF(入力!C12="","",入力!C12)</f>
        <v xml:space="preserve"> 安齋</v>
      </c>
      <c r="D20" s="33" t="str">
        <f>IF(入力!E12="","",入力!E12)</f>
        <v xml:space="preserve"> 真紀</v>
      </c>
      <c r="E20" s="33" t="str">
        <f>IF(入力!C11="","",入力!C11)</f>
        <v>アンザイ</v>
      </c>
      <c r="F20" s="33" t="str">
        <f>IF(入力!E11="","",入力!E11)</f>
        <v>マキ</v>
      </c>
      <c r="G20" s="33">
        <f>IF(入力!G11="","",入力!G11)</f>
        <v>520837049</v>
      </c>
      <c r="H20" s="33" t="str">
        <f>IF(入力!J11="","",入力!J11)</f>
        <v/>
      </c>
      <c r="I20" s="33" t="str">
        <f>IF(入力!M11="","",入力!M11)</f>
        <v>申請中</v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283</v>
      </c>
      <c r="S20" s="33" t="str">
        <f>IF(入力!W11="","",入力!W11)</f>
        <v>0803</v>
      </c>
      <c r="T20" s="33" t="str">
        <f>IF(入力!P12="","",入力!P12)</f>
        <v>千葉県東金市日吉台1-8-6</v>
      </c>
      <c r="U20" s="33" t="str">
        <f>IF(入力!AL11="","",入力!AL11)</f>
        <v>080</v>
      </c>
      <c r="V20" s="33" t="str">
        <f>IF(入力!AK12="","",入力!AK12)</f>
        <v>7225</v>
      </c>
      <c r="W20" s="33" t="str">
        <f>IF(入力!AP12="","",入力!AP12)</f>
        <v>3503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15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15">
      <c r="A22" s="76">
        <v>7</v>
      </c>
      <c r="B22" s="75" t="s">
        <v>125</v>
      </c>
      <c r="C22" s="33" t="str">
        <f>IF(入力!C16="","",入力!C16)</f>
        <v>小笠原</v>
      </c>
      <c r="D22" s="33" t="str">
        <f>IF(入力!E16="","",入力!E16)</f>
        <v>武也</v>
      </c>
      <c r="E22" s="33" t="str">
        <f>IF(入力!C15="","",入力!C15)</f>
        <v>オガサワラ</v>
      </c>
      <c r="F22" s="33" t="str">
        <f>IF(入力!E15="","",入力!E15)</f>
        <v>タケヤ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 t="str">
        <f>IF(入力!C21="","",入力!C21)</f>
        <v>090</v>
      </c>
      <c r="O22" s="33">
        <f>IF(入力!E21="","",入力!E21)</f>
        <v>1121</v>
      </c>
      <c r="P22" s="33">
        <f>IF(入力!G21="","",入力!G21)</f>
        <v>5994</v>
      </c>
      <c r="Q22" s="33"/>
      <c r="R22" s="33" t="str">
        <f>IF(入力!R15="","",入力!R15)</f>
        <v>283</v>
      </c>
      <c r="S22" s="33" t="str">
        <f>IF(入力!W15="","",入力!W15)</f>
        <v>0816</v>
      </c>
      <c r="T22" s="33" t="str">
        <f>IF(入力!P16="","",入力!P16)</f>
        <v>千葉県東金市西福俵69-4</v>
      </c>
      <c r="U22" s="33" t="str">
        <f>IF(入力!AL15="","",入力!AL15)</f>
        <v>0475</v>
      </c>
      <c r="V22" s="33" t="str">
        <f>IF(入力!AK16="","",入力!AK16)</f>
        <v>50</v>
      </c>
      <c r="W22" s="33" t="str">
        <f>IF(入力!AP16="","",入力!AP16)</f>
        <v>6969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15">
      <c r="A23" s="76">
        <v>8</v>
      </c>
      <c r="B23" s="75" t="s">
        <v>126</v>
      </c>
      <c r="C23" s="33" t="str">
        <f>IF(入力!$C$14="","",入力!$C$14)</f>
        <v>槌屋</v>
      </c>
      <c r="D23" s="33" t="str">
        <f>IF(入力!$E$14="","",入力!$E$14)</f>
        <v>瞳</v>
      </c>
      <c r="E23" s="33" t="str">
        <f>IF(入力!$C$13="","",入力!$C$13)</f>
        <v>ツチヤ</v>
      </c>
      <c r="F23" s="33" t="str">
        <f>IF(入力!$E$13="","",入力!$E$13)</f>
        <v>ヒトミ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15">
      <c r="A24" s="76">
        <v>9</v>
      </c>
      <c r="B24" s="75" t="s">
        <v>127</v>
      </c>
      <c r="C24" s="75" t="str">
        <f>VLOOKUP($B$51,$A$53:$F$352,3)</f>
        <v xml:space="preserve"> 藤平</v>
      </c>
      <c r="D24" s="75" t="str">
        <f>VLOOKUP($B$51,$A$53:$F$352,4)</f>
        <v>絆那</v>
      </c>
      <c r="E24" s="75" t="str">
        <f>VLOOKUP($B$51,$A$53:$F$352,5)</f>
        <v>フジヒラ</v>
      </c>
      <c r="F24" s="75" t="str">
        <f>VLOOKUP($B$51,$A$53:$F$352,6)</f>
        <v>ハンナ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1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1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1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1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1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1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1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1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1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1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1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1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1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1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1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 x14ac:dyDescent="0.2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15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15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15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15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15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15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15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15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15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 x14ac:dyDescent="0.2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 x14ac:dyDescent="0.2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15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15">
      <c r="A53" s="32">
        <v>1</v>
      </c>
      <c r="B53" s="33" t="str">
        <f>IF(入力!B25="","",入力!B25)</f>
        <v>①</v>
      </c>
      <c r="C53" s="33" t="str">
        <f>IF(入力!C26="","",入力!C26)</f>
        <v xml:space="preserve"> 藤平</v>
      </c>
      <c r="D53" s="33" t="str">
        <f>IF(入力!E26="","",入力!E26)</f>
        <v>絆那</v>
      </c>
      <c r="E53" s="33" t="str">
        <f>IF(入力!C25="","",入力!C25)</f>
        <v>フジヒラ</v>
      </c>
      <c r="F53" s="33" t="str">
        <f>IF(入力!E25="","",入力!E25)</f>
        <v>ハンナ</v>
      </c>
      <c r="G53" s="33">
        <f>IF(入力!M25="","",入力!M25)</f>
        <v>519776465</v>
      </c>
      <c r="H53" s="33" t="str">
        <f>IF(入力!I25="","",入力!I25)</f>
        <v>九十九里小学校</v>
      </c>
      <c r="I53" s="33">
        <f>IF(入力!G25="","",入力!G25)</f>
        <v>6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15">
      <c r="A54" s="32">
        <f>A53+1</f>
        <v>2</v>
      </c>
      <c r="B54" s="33">
        <f>IF(入力!B27="","",入力!B27)</f>
        <v>2</v>
      </c>
      <c r="C54" s="33" t="str">
        <f>IF(入力!C28="","",入力!C28)</f>
        <v>小川</v>
      </c>
      <c r="D54" s="33" t="str">
        <f>IF(入力!E28="","",入力!E28)</f>
        <v xml:space="preserve"> 愛莉</v>
      </c>
      <c r="E54" s="33" t="str">
        <f>IF(入力!C27="","",入力!C27)</f>
        <v>オガワ</v>
      </c>
      <c r="F54" s="33" t="str">
        <f>IF(入力!E27="","",入力!E27)</f>
        <v>アイリ</v>
      </c>
      <c r="G54" s="33">
        <f>IF(入力!M27="","",入力!M27)</f>
        <v>519028274</v>
      </c>
      <c r="H54" s="33" t="str">
        <f>IF(入力!I27="","",入力!I27)</f>
        <v>東金東小学校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15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 xml:space="preserve"> 藤代</v>
      </c>
      <c r="D55" s="33" t="str">
        <f>IF(入力!E30="","",入力!E30)</f>
        <v>咲希</v>
      </c>
      <c r="E55" s="33" t="str">
        <f>IF(入力!C29="","",入力!C29)</f>
        <v>フジシロ</v>
      </c>
      <c r="F55" s="33" t="str">
        <f>IF(入力!E29="","",入力!E29)</f>
        <v>サキ</v>
      </c>
      <c r="G55" s="33">
        <f>IF(入力!M29="","",入力!M29)</f>
        <v>519674808</v>
      </c>
      <c r="H55" s="33" t="str">
        <f>IF(入力!I29="","",入力!I29)</f>
        <v>城西小学校</v>
      </c>
      <c r="I55" s="33">
        <f>IF(入力!G29="","",入力!G29)</f>
        <v>6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15">
      <c r="A56" s="32">
        <f t="shared" si="0"/>
        <v>4</v>
      </c>
      <c r="B56" s="33">
        <f>IF(入力!B31="","",入力!B31)</f>
        <v>4</v>
      </c>
      <c r="C56" s="33" t="str">
        <f>IF(入力!C32="","",入力!C32)</f>
        <v>浪川</v>
      </c>
      <c r="D56" s="33" t="str">
        <f>IF(入力!E32="","",入力!E32)</f>
        <v>優子</v>
      </c>
      <c r="E56" s="33" t="str">
        <f>IF(入力!C31="","",入力!C31)</f>
        <v>ナミカワ</v>
      </c>
      <c r="F56" s="33" t="str">
        <f>IF(入力!E31="","",入力!E31)</f>
        <v>ユウコ</v>
      </c>
      <c r="G56" s="33">
        <f>IF(入力!M31="","",入力!M31)</f>
        <v>519674792</v>
      </c>
      <c r="H56" s="33" t="str">
        <f>IF(入力!I31="","",入力!I31)</f>
        <v>城西小学校</v>
      </c>
      <c r="I56" s="33">
        <f>IF(入力!G31="","",入力!G31)</f>
        <v>6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15">
      <c r="A57" s="32">
        <f t="shared" si="0"/>
        <v>5</v>
      </c>
      <c r="B57" s="33">
        <f>IF(入力!B33="","",入力!B33)</f>
        <v>5</v>
      </c>
      <c r="C57" s="33" t="str">
        <f>IF(入力!C34="","",入力!C34)</f>
        <v>武藤</v>
      </c>
      <c r="D57" s="33" t="str">
        <f>IF(入力!E34="","",入力!E34)</f>
        <v>莉子</v>
      </c>
      <c r="E57" s="33" t="str">
        <f>IF(入力!C33="","",入力!C33)</f>
        <v>ムトウ</v>
      </c>
      <c r="F57" s="33" t="str">
        <f>IF(入力!E33="","",入力!E33)</f>
        <v>リコ</v>
      </c>
      <c r="G57" s="33">
        <f>IF(入力!M33="","",入力!M33)</f>
        <v>515839942</v>
      </c>
      <c r="H57" s="33" t="str">
        <f>IF(入力!I33="","",入力!I33)</f>
        <v>鴇嶺小学校</v>
      </c>
      <c r="I57" s="33">
        <f>IF(入力!G33="","",入力!G33)</f>
        <v>6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15">
      <c r="A58" s="32">
        <f t="shared" si="0"/>
        <v>6</v>
      </c>
      <c r="B58" s="33">
        <f>IF(入力!B35="","",入力!B35)</f>
        <v>6</v>
      </c>
      <c r="C58" s="33" t="str">
        <f>IF(入力!C36="","",入力!C36)</f>
        <v xml:space="preserve"> 長嶋</v>
      </c>
      <c r="D58" s="33" t="str">
        <f>IF(入力!E36="","",入力!E36)</f>
        <v>真佑子</v>
      </c>
      <c r="E58" s="33" t="str">
        <f>IF(入力!C35="","",入力!C35)</f>
        <v>ナガシマ</v>
      </c>
      <c r="F58" s="33" t="str">
        <f>IF(入力!E35="","",入力!E35)</f>
        <v>マユコ</v>
      </c>
      <c r="G58" s="33">
        <f>IF(入力!M35="","",入力!M35)</f>
        <v>520837056</v>
      </c>
      <c r="H58" s="33" t="str">
        <f>IF(入力!I35="","",入力!I35)</f>
        <v>生浜西小学校</v>
      </c>
      <c r="I58" s="33">
        <f>IF(入力!G35="","",入力!G35)</f>
        <v>6</v>
      </c>
      <c r="J58" s="33">
        <f>IF(入力!P35="","",入力!P35)</f>
        <v>155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15">
      <c r="A59" s="32">
        <f t="shared" si="0"/>
        <v>7</v>
      </c>
      <c r="B59" s="33">
        <f>IF(入力!B37="","",入力!B37)</f>
        <v>7</v>
      </c>
      <c r="C59" s="33" t="str">
        <f>IF(入力!C38="","",入力!C38)</f>
        <v xml:space="preserve"> 滝本</v>
      </c>
      <c r="D59" s="33" t="str">
        <f>IF(入力!E38="","",入力!E38)</f>
        <v>怜奈</v>
      </c>
      <c r="E59" s="33" t="str">
        <f>IF(入力!C37="","",入力!C37)</f>
        <v>タキモト</v>
      </c>
      <c r="F59" s="33" t="str">
        <f>IF(入力!E37="","",入力!E37)</f>
        <v>レイナ</v>
      </c>
      <c r="G59" s="33">
        <f>IF(入力!M37="","",入力!M37)</f>
        <v>520837087</v>
      </c>
      <c r="H59" s="33" t="str">
        <f>IF(入力!I37="","",入力!I37)</f>
        <v>二州小学校</v>
      </c>
      <c r="I59" s="33">
        <f>IF(入力!G37="","",入力!G37)</f>
        <v>6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15">
      <c r="A60" s="32">
        <f t="shared" si="0"/>
        <v>8</v>
      </c>
      <c r="B60" s="33">
        <f>IF(入力!B39="","",入力!B39)</f>
        <v>8</v>
      </c>
      <c r="C60" s="33" t="str">
        <f>IF(入力!C40="","",入力!C40)</f>
        <v xml:space="preserve"> 小島</v>
      </c>
      <c r="D60" s="33" t="str">
        <f>IF(入力!E40="","",入力!E40)</f>
        <v>ゆずな</v>
      </c>
      <c r="E60" s="33" t="str">
        <f>IF(入力!C39="","",入力!C39)</f>
        <v>コジマ</v>
      </c>
      <c r="F60" s="33" t="str">
        <f>IF(入力!E39="","",入力!E39)</f>
        <v>ユズナ</v>
      </c>
      <c r="G60" s="33">
        <f>IF(入力!M39="","",入力!M39)</f>
        <v>520837063</v>
      </c>
      <c r="H60" s="33" t="str">
        <f>IF(入力!I39="","",入力!I39)</f>
        <v>山武北小学校</v>
      </c>
      <c r="I60" s="33">
        <f>IF(入力!G39="","",入力!G39)</f>
        <v>6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15">
      <c r="A61" s="32">
        <f t="shared" si="0"/>
        <v>9</v>
      </c>
      <c r="B61" s="33">
        <f>IF(入力!B41="","",入力!B41)</f>
        <v>9</v>
      </c>
      <c r="C61" s="33" t="str">
        <f>IF(入力!C42="","",入力!C42)</f>
        <v xml:space="preserve"> 槌屋</v>
      </c>
      <c r="D61" s="33" t="str">
        <f>IF(入力!E42="","",入力!E42)</f>
        <v>景花</v>
      </c>
      <c r="E61" s="33" t="str">
        <f>IF(入力!C41="","",入力!C41)</f>
        <v>ツチヤ</v>
      </c>
      <c r="F61" s="33" t="str">
        <f>IF(入力!E41="","",入力!E41)</f>
        <v>ケイカ</v>
      </c>
      <c r="G61" s="33">
        <f>IF(入力!M41="","",入力!M41)</f>
        <v>516949714</v>
      </c>
      <c r="H61" s="33" t="str">
        <f>IF(入力!I41="","",入力!I41)</f>
        <v>城西小学校</v>
      </c>
      <c r="I61" s="33">
        <f>IF(入力!G41="","",入力!G41)</f>
        <v>5</v>
      </c>
      <c r="J61" s="33">
        <f>IF(入力!P41="","",入力!P41)</f>
        <v>144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15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安齋</v>
      </c>
      <c r="D62" s="33" t="str">
        <f>IF(入力!E44="","",入力!E44)</f>
        <v>心優</v>
      </c>
      <c r="E62" s="33" t="str">
        <f>IF(入力!C43="","",入力!C43)</f>
        <v>アンザイ</v>
      </c>
      <c r="F62" s="33" t="str">
        <f>IF(入力!E43="","",入力!E43)</f>
        <v>ミユ</v>
      </c>
      <c r="G62" s="33">
        <f>IF(入力!M43="","",入力!M43)</f>
        <v>519917301</v>
      </c>
      <c r="H62" s="33" t="str">
        <f>IF(入力!I43="","",入力!I43)</f>
        <v>日吉台小学校</v>
      </c>
      <c r="I62" s="33">
        <f>IF(入力!G43="","",入力!G43)</f>
        <v>5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15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早川</v>
      </c>
      <c r="D63" s="33" t="str">
        <f>IF(入力!E46="","",入力!E46)</f>
        <v>明里</v>
      </c>
      <c r="E63" s="33" t="str">
        <f>IF(入力!C45="","",入力!C45)</f>
        <v>ハヤカワ</v>
      </c>
      <c r="F63" s="33" t="str">
        <f>IF(入力!E45="","",入力!E45)</f>
        <v>アカリ</v>
      </c>
      <c r="G63" s="33">
        <f>IF(入力!M45="","",入力!M45)</f>
        <v>519028281</v>
      </c>
      <c r="H63" s="33" t="str">
        <f>IF(入力!I45="","",入力!I45)</f>
        <v>東金東小学校</v>
      </c>
      <c r="I63" s="33">
        <f>IF(入力!G45="","",入力!G45)</f>
        <v>5</v>
      </c>
      <c r="J63" s="33">
        <f>IF(入力!P45="","",入力!P45)</f>
        <v>148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15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中村</v>
      </c>
      <c r="D64" s="33" t="str">
        <f>IF(入力!E48="","",入力!E48)</f>
        <v>茉央</v>
      </c>
      <c r="E64" s="33" t="str">
        <f>IF(入力!C47="","",入力!C47)</f>
        <v>ナカムラ</v>
      </c>
      <c r="F64" s="33" t="str">
        <f>IF(入力!E47="","",入力!E47)</f>
        <v>マオ</v>
      </c>
      <c r="G64" s="33">
        <f>IF(入力!M47="","",入力!M47)</f>
        <v>519917318</v>
      </c>
      <c r="H64" s="33" t="str">
        <f>IF(入力!I47="","",入力!I47)</f>
        <v>城西小学校</v>
      </c>
      <c r="I64" s="33">
        <f>IF(入力!G47="","",入力!G47)</f>
        <v>5</v>
      </c>
      <c r="J64" s="33">
        <f>IF(入力!P47="","",入力!P47)</f>
        <v>139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15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15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15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15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15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15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15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15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15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15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15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15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15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15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15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15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15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15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15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15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15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15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15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15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15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15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15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15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15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15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15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15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15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15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15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15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15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15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15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15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15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15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15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15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15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15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15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15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15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15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15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15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15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15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15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15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15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15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15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15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15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15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15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15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15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15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15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15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15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15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15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15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15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15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15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15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15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15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15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15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15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15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15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15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15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15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15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15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15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15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15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15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15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15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15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15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15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15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15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15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15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15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15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15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15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15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15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15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15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15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15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15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15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15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15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15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15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15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15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15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15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15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15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15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15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15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15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15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15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15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15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15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15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15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15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15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15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15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15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15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15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15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15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15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15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15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15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15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15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15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15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15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15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15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15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15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15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15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15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15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15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15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15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15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15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15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15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15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15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15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15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15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15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15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15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15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15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15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15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15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15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15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15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15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15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15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15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15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15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15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15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15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15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15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15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15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15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15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15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15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15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15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15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15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15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15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15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15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15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15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15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15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15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15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15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15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15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15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15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15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15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15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15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15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15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15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15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15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15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15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15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15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15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15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15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15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15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15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15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15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15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15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15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15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15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15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15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15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15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15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15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15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15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15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15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15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15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15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15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15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15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15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15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15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15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15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15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15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15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15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15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15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15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15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15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15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15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15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15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15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15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15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15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15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15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15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15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15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小林工業株式会社</cp:lastModifiedBy>
  <cp:lastPrinted>2021-05-20T04:02:48Z</cp:lastPrinted>
  <dcterms:created xsi:type="dcterms:W3CDTF">2014-04-05T09:56:00Z</dcterms:created>
  <dcterms:modified xsi:type="dcterms:W3CDTF">2021-05-20T04:03:18Z</dcterms:modified>
</cp:coreProperties>
</file>