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田中 湖津絵\Desktop\"/>
    </mc:Choice>
  </mc:AlternateContent>
  <xr:revisionPtr revIDLastSave="0" documentId="13_ncr:1_{5DC1F992-1B90-456C-8970-701E8CA6911E}" xr6:coauthVersionLast="46" xr6:coauthVersionMax="46" xr10:uidLastSave="{00000000-0000-0000-0000-000000000000}"/>
  <workbookProtection lockStructure="1"/>
  <bookViews>
    <workbookView xWindow="-108" yWindow="-108" windowWidth="23256" windowHeight="12576" activeTab="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<sst xmlns="http://schemas.openxmlformats.org/spreadsheetml/2006/main" count="416" uniqueCount="270">
  <si>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</si>
  <si>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</si>
  <si>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</si>
  <si>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</si>
  <si>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</si>
  <si>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</si>
  <si>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</si>
  <si>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</si>
  <si>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</si>
  <si>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</si>
  <si>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</si>
  <si>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</si>
  <si>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</si>
  <si>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</si>
  <si>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</si>
  <si>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</si>
  <si>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</si>
  <si>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</si>
  <si>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</si>
  <si>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</si>
  <si>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</si>
  <si>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</si>
  <si>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</si>
  <si>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</si>
  <si>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</si>
  <si>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</si>
  <si>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</si>
  <si>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</si>
  <si>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</si>
  <si>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</si>
  <si>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</si>
  <si>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</si>
  <si>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</si>
  <si>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</si>
  <si>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</si>
  <si>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</si>
  <si>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</si>
  <si>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</si>
  <si>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</si>
  <si>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</si>
  <si>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</si>
  <si>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</si>
  <si>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</si>
  <si>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</si>
  <si>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</si>
  <si>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</si>
  <si>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</si>
  <si>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</si>
  <si>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</si>
  <si>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</si>
  <si>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</si>
  <si>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</si>
  <si>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</si>
  <si>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</si>
  <si>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</si>
  <si>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</si>
  <si>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</si>
  <si>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</si>
  <si>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</si>
  <si>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</si>
  <si>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</si>
  <si>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</si>
  <si>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</si>
  <si>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</si>
  <si>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</si>
  <si>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</si>
  <si>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</si>
  <si>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</si>
  <si>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</si>
  <si>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</si>
  <si>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</si>
  <si>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</si>
  <si>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</si>
  <si>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</si>
  <si>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</si>
  <si>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</si>
  <si>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</si>
  <si>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</si>
  <si>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</si>
  <si>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</si>
  <si>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</si>
  <si>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</si>
  <si>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</si>
  <si>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</si>
  <si>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</si>
  <si>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</si>
  <si>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</si>
  <si>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</si>
  <si>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</si>
  <si>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</si>
  <si>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</si>
  <si>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</si>
  <si>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</si>
  <si>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</si>
  <si>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</si>
  <si>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</si>
  <si>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</si>
  <si>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</si>
  <si>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</si>
  <si>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</si>
  <si>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</si>
  <si>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</si>
  <si>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</si>
  <si>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</si>
  <si>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</si>
  <si>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</si>
  <si>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</si>
  <si>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</si>
  <si>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</si>
  <si>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</si>
  <si>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</si>
  <si>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</si>
  <si>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</si>
  <si>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</si>
  <si>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</si>
  <si>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</si>
  <si>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</si>
  <si>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</si>
  <si>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</si>
  <si>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</si>
  <si>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</si>
  <si>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</si>
  <si>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</si>
  <si>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</si>
  <si>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</si>
  <si>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</si>
  <si>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</si>
  <si>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</si>
  <si>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</si>
  <si>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</si>
  <si>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</si>
  <si>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</si>
  <si>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</si>
  <si>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</si>
  <si>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</si>
  <si>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</si>
  <si>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</si>
  <si>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</si>
  <si>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</si>
  <si>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</si>
  <si>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</si>
  <si>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</si>
  <si>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</si>
  <si>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</si>
  <si>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</si>
  <si>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</si>
  <si>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</si>
  <si>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</si>
  <si>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</si>
  <si>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</si>
  <si>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</si>
  <si>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</si>
  <si>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</si>
  <si>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</si>
  <si>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</si>
  <si>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</si>
  <si>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</si>
  <si>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</si>
  <si>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</si>
  <si>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</si>
  <si>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</si>
  <si>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</si>
  <si>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</si>
  <si>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</si>
  <si>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</si>
  <si>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</si>
  <si>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</si>
  <si>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</si>
  <si>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</si>
  <si>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</si>
  <si>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</si>
  <si>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</si>
  <si>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</si>
  <si>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</si>
  <si>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</si>
  <si>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</si>
  <si>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</si>
  <si>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</si>
  <si>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</si>
  <si>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</si>
  <si>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</si>
  <si>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</si>
  <si>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</si>
  <si>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</si>
  <si>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</si>
  <si>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</si>
  <si>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</si>
  <si>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</si>
  <si>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</si>
  <si>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</si>
  <si>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</si>
  <si>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</si>
  <si>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</si>
  <si>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</si>
  <si>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</si>
  <si>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</si>
  <si>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</si>
  <si>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</si>
  <si>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</si>
  <si>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プレジャーキッズ</t>
    <phoneticPr fontId="2"/>
  </si>
  <si>
    <t>習志野市</t>
    <rPh sb="0" eb="4">
      <t>ナラシノシ</t>
    </rPh>
    <phoneticPr fontId="2"/>
  </si>
  <si>
    <t>京成大久保</t>
    <rPh sb="0" eb="5">
      <t>ケイセイオオクボ</t>
    </rPh>
    <phoneticPr fontId="2"/>
  </si>
  <si>
    <t>田中</t>
    <rPh sb="0" eb="2">
      <t>タナカ</t>
    </rPh>
    <phoneticPr fontId="2"/>
  </si>
  <si>
    <t>湖津絵</t>
    <rPh sb="0" eb="1">
      <t>コ</t>
    </rPh>
    <rPh sb="1" eb="3">
      <t>ツエ</t>
    </rPh>
    <phoneticPr fontId="2"/>
  </si>
  <si>
    <t>林</t>
    <rPh sb="0" eb="1">
      <t>ハヤシ</t>
    </rPh>
    <phoneticPr fontId="2"/>
  </si>
  <si>
    <t>健雄</t>
    <rPh sb="0" eb="2">
      <t>タケオ</t>
    </rPh>
    <phoneticPr fontId="2"/>
  </si>
  <si>
    <t>小林</t>
    <rPh sb="0" eb="2">
      <t>コバヤシ</t>
    </rPh>
    <phoneticPr fontId="2"/>
  </si>
  <si>
    <t>恵未</t>
    <rPh sb="0" eb="2">
      <t>エミ</t>
    </rPh>
    <phoneticPr fontId="2"/>
  </si>
  <si>
    <t>コヅエ</t>
    <phoneticPr fontId="2"/>
  </si>
  <si>
    <t>ハヤシ</t>
    <phoneticPr fontId="2"/>
  </si>
  <si>
    <t>タケオ</t>
    <phoneticPr fontId="2"/>
  </si>
  <si>
    <t>コバヤシ</t>
    <phoneticPr fontId="2"/>
  </si>
  <si>
    <t>エミ</t>
    <phoneticPr fontId="2"/>
  </si>
  <si>
    <t>タナカ</t>
    <phoneticPr fontId="2"/>
  </si>
  <si>
    <t>12K12102</t>
    <phoneticPr fontId="2"/>
  </si>
  <si>
    <t>12K12082</t>
    <phoneticPr fontId="2"/>
  </si>
  <si>
    <t>275</t>
    <phoneticPr fontId="2"/>
  </si>
  <si>
    <t>0011</t>
    <phoneticPr fontId="2"/>
  </si>
  <si>
    <t>047</t>
    <phoneticPr fontId="2"/>
  </si>
  <si>
    <t>493</t>
    <phoneticPr fontId="2"/>
  </si>
  <si>
    <t>3214</t>
    <phoneticPr fontId="2"/>
  </si>
  <si>
    <t>千葉県習志野市大久保3-13-1-204</t>
    <rPh sb="0" eb="3">
      <t>チバケン</t>
    </rPh>
    <rPh sb="3" eb="7">
      <t>ナラシノシ</t>
    </rPh>
    <rPh sb="7" eb="10">
      <t>オオクボ</t>
    </rPh>
    <phoneticPr fontId="2"/>
  </si>
  <si>
    <t>千葉県習志野市実籾5-36-9</t>
    <rPh sb="0" eb="7">
      <t>チバケンナラシノシ</t>
    </rPh>
    <rPh sb="7" eb="9">
      <t>ミモミ</t>
    </rPh>
    <phoneticPr fontId="2"/>
  </si>
  <si>
    <t>090</t>
    <phoneticPr fontId="2"/>
  </si>
  <si>
    <t>9305</t>
    <phoneticPr fontId="2"/>
  </si>
  <si>
    <t>4109</t>
    <phoneticPr fontId="2"/>
  </si>
  <si>
    <t>千葉県習志野市大久保3-13-7-301</t>
    <rPh sb="0" eb="3">
      <t>チバケン</t>
    </rPh>
    <rPh sb="3" eb="7">
      <t>ナラシノシ</t>
    </rPh>
    <rPh sb="7" eb="10">
      <t>オオクボ</t>
    </rPh>
    <phoneticPr fontId="2"/>
  </si>
  <si>
    <t>1507</t>
    <phoneticPr fontId="2"/>
  </si>
  <si>
    <t>2649</t>
    <phoneticPr fontId="2"/>
  </si>
  <si>
    <t>0002</t>
    <phoneticPr fontId="2"/>
  </si>
  <si>
    <t>千葉県習志野市大久保3-13-1-204</t>
    <rPh sb="0" eb="7">
      <t>チバケンナラシノシ</t>
    </rPh>
    <rPh sb="7" eb="10">
      <t>オオクボ</t>
    </rPh>
    <phoneticPr fontId="2"/>
  </si>
  <si>
    <t>佐藤</t>
    <rPh sb="0" eb="2">
      <t>サトウ</t>
    </rPh>
    <phoneticPr fontId="2"/>
  </si>
  <si>
    <t>里彩</t>
    <rPh sb="0" eb="2">
      <t>リサ</t>
    </rPh>
    <phoneticPr fontId="2"/>
  </si>
  <si>
    <t>夢</t>
    <rPh sb="0" eb="1">
      <t>ユメ</t>
    </rPh>
    <phoneticPr fontId="2"/>
  </si>
  <si>
    <t>奥山</t>
    <rPh sb="0" eb="2">
      <t>オクヤマ</t>
    </rPh>
    <phoneticPr fontId="2"/>
  </si>
  <si>
    <t>千尋</t>
    <rPh sb="0" eb="2">
      <t>チヒロ</t>
    </rPh>
    <phoneticPr fontId="2"/>
  </si>
  <si>
    <t>玲愛</t>
    <rPh sb="0" eb="1">
      <t>レイ</t>
    </rPh>
    <rPh sb="1" eb="2">
      <t>アイ</t>
    </rPh>
    <phoneticPr fontId="2"/>
  </si>
  <si>
    <t>梅園</t>
    <rPh sb="0" eb="2">
      <t>ウメゾノ</t>
    </rPh>
    <phoneticPr fontId="2"/>
  </si>
  <si>
    <t>土屋</t>
    <rPh sb="0" eb="2">
      <t>ツチヤ</t>
    </rPh>
    <phoneticPr fontId="2"/>
  </si>
  <si>
    <t>雪羽</t>
    <rPh sb="0" eb="2">
      <t>ユキハネ</t>
    </rPh>
    <phoneticPr fontId="2"/>
  </si>
  <si>
    <t>伊藤</t>
    <rPh sb="0" eb="2">
      <t>イトウ</t>
    </rPh>
    <phoneticPr fontId="2"/>
  </si>
  <si>
    <t>仁唯奈</t>
    <rPh sb="0" eb="3">
      <t>ニイナ</t>
    </rPh>
    <phoneticPr fontId="2"/>
  </si>
  <si>
    <t>希</t>
    <rPh sb="0" eb="1">
      <t>ノゾミ</t>
    </rPh>
    <phoneticPr fontId="2"/>
  </si>
  <si>
    <t>髙見澤</t>
    <rPh sb="0" eb="3">
      <t>タカミザワ</t>
    </rPh>
    <phoneticPr fontId="2"/>
  </si>
  <si>
    <t>美寧</t>
    <rPh sb="0" eb="1">
      <t>ミ</t>
    </rPh>
    <rPh sb="1" eb="2">
      <t>ネイ</t>
    </rPh>
    <phoneticPr fontId="2"/>
  </si>
  <si>
    <t>ミシズ</t>
    <phoneticPr fontId="2"/>
  </si>
  <si>
    <t>タカミザワ</t>
    <phoneticPr fontId="2"/>
  </si>
  <si>
    <t>ノゾミ</t>
    <phoneticPr fontId="2"/>
  </si>
  <si>
    <t>ニイナ</t>
    <phoneticPr fontId="2"/>
  </si>
  <si>
    <t>イトウ</t>
    <phoneticPr fontId="2"/>
  </si>
  <si>
    <t>ツチヤ</t>
    <phoneticPr fontId="2"/>
  </si>
  <si>
    <t>ユキハ</t>
    <phoneticPr fontId="2"/>
  </si>
  <si>
    <t>レナ</t>
    <phoneticPr fontId="2"/>
  </si>
  <si>
    <t>ウメザワ</t>
    <phoneticPr fontId="2"/>
  </si>
  <si>
    <t>オクヤマ</t>
    <phoneticPr fontId="2"/>
  </si>
  <si>
    <t>チヒロ</t>
    <phoneticPr fontId="2"/>
  </si>
  <si>
    <t>ユメ</t>
    <phoneticPr fontId="2"/>
  </si>
  <si>
    <t>サトウ</t>
    <phoneticPr fontId="2"/>
  </si>
  <si>
    <t>リサ</t>
    <phoneticPr fontId="2"/>
  </si>
  <si>
    <t>東習志野小学校</t>
    <rPh sb="0" eb="7">
      <t>ヒガシナラシノショウガッコウ</t>
    </rPh>
    <phoneticPr fontId="2"/>
  </si>
  <si>
    <t>実籾小学校</t>
    <rPh sb="0" eb="5">
      <t>ミモミショウガッコウ</t>
    </rPh>
    <phoneticPr fontId="2"/>
  </si>
  <si>
    <t>大久保小学校</t>
    <rPh sb="0" eb="3">
      <t>オオクボ</t>
    </rPh>
    <rPh sb="3" eb="6">
      <t>ショウガッコウ</t>
    </rPh>
    <phoneticPr fontId="2"/>
  </si>
  <si>
    <t>実花小学校</t>
    <rPh sb="0" eb="5">
      <t>ミハナショウガッコウ</t>
    </rPh>
    <phoneticPr fontId="2"/>
  </si>
  <si>
    <t>①</t>
    <phoneticPr fontId="2"/>
  </si>
  <si>
    <t>スパイクやサーブを決めた時は全力で喜べるように練習してます。まだまだこれからのチームですが、今できることを全力で頑張ります！</t>
    <rPh sb="9" eb="10">
      <t>キ</t>
    </rPh>
    <rPh sb="12" eb="13">
      <t>トキ</t>
    </rPh>
    <rPh sb="14" eb="16">
      <t>ゼンリョク</t>
    </rPh>
    <rPh sb="17" eb="18">
      <t>ヨロコ</t>
    </rPh>
    <rPh sb="23" eb="25">
      <t>レンシュウ</t>
    </rPh>
    <rPh sb="46" eb="47">
      <t>イマ</t>
    </rPh>
    <rPh sb="53" eb="55">
      <t>ゼンリョク</t>
    </rPh>
    <rPh sb="56" eb="58">
      <t>ガンバ</t>
    </rPh>
    <phoneticPr fontId="2"/>
  </si>
  <si>
    <t>京成本線</t>
    <rPh sb="0" eb="2">
      <t>ケイセイ</t>
    </rPh>
    <rPh sb="2" eb="4">
      <t>ホンセン</t>
    </rPh>
    <phoneticPr fontId="2"/>
  </si>
  <si>
    <t>湖津絵</t>
    <rPh sb="0" eb="3">
      <t>コツエ</t>
    </rPh>
    <phoneticPr fontId="2"/>
  </si>
  <si>
    <t>pleasure kids</t>
    <phoneticPr fontId="2"/>
  </si>
  <si>
    <t>令和</t>
    <rPh sb="0" eb="2">
      <t>レイワ</t>
    </rPh>
    <phoneticPr fontId="2"/>
  </si>
  <si>
    <t>田中　湖津絵</t>
    <rPh sb="0" eb="2">
      <t>タナカ</t>
    </rPh>
    <rPh sb="3" eb="6">
      <t>コツエ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</si>
</sst>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38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2" t="s">
        <v>182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" customHeight="1">
      <c r="A2" s="228" t="s">
        <v>188</v>
      </c>
      <c r="B2" s="229"/>
      <c r="C2" s="436" t="s">
        <v>199</v>
      </c>
      <c r="D2" s="230"/>
      <c r="E2" s="230"/>
      <c r="F2" s="230"/>
      <c r="G2" s="230"/>
      <c r="H2" s="230"/>
      <c r="I2" s="231"/>
      <c r="J2" s="87" t="s">
        <v>186</v>
      </c>
      <c r="K2" s="88"/>
      <c r="L2" s="88"/>
      <c r="M2" s="88"/>
      <c r="N2" s="88"/>
      <c r="O2" s="89"/>
      <c r="P2" s="87" t="s">
        <v>164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168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7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32" t="s">
        <v>189</v>
      </c>
      <c r="B3" s="233"/>
      <c r="C3" s="435" t="s">
        <v>267</v>
      </c>
      <c r="D3" s="234"/>
      <c r="E3" s="234"/>
      <c r="F3" s="234"/>
      <c r="G3" s="234"/>
      <c r="H3" s="234"/>
      <c r="I3" s="235"/>
      <c r="J3" s="84" t="s">
        <v>158</v>
      </c>
      <c r="K3" s="85"/>
      <c r="L3" s="85"/>
      <c r="M3" s="85"/>
      <c r="N3" s="85"/>
      <c r="O3" s="86"/>
      <c r="P3" s="191" t="s">
        <v>200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177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31" t="s">
        <v>190</v>
      </c>
      <c r="B4" s="132"/>
      <c r="C4" s="122">
        <v>435462107</v>
      </c>
      <c r="D4" s="123"/>
      <c r="E4" s="123"/>
      <c r="F4" s="123"/>
      <c r="G4" s="123"/>
      <c r="H4" s="123"/>
      <c r="I4" s="124"/>
      <c r="J4" s="138" t="s">
        <v>184</v>
      </c>
      <c r="K4" s="139"/>
      <c r="L4" s="139"/>
      <c r="M4" s="139"/>
      <c r="N4" s="139"/>
      <c r="O4" s="140"/>
      <c r="P4" s="187" t="s">
        <v>161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183</v>
      </c>
      <c r="B5" s="134"/>
      <c r="C5" s="125"/>
      <c r="D5" s="126"/>
      <c r="E5" s="126"/>
      <c r="F5" s="126"/>
      <c r="G5" s="126"/>
      <c r="H5" s="126"/>
      <c r="I5" s="127"/>
      <c r="J5" s="141">
        <v>21024</v>
      </c>
      <c r="K5" s="141"/>
      <c r="L5" s="141"/>
      <c r="M5" s="141"/>
      <c r="N5" s="141"/>
      <c r="O5" s="141"/>
      <c r="P5" s="437" t="s">
        <v>265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7" t="s">
        <v>201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160</v>
      </c>
      <c r="AW5" t="s">
        <v>185</v>
      </c>
    </row>
    <row r="6" spans="1:51" ht="22.5" customHeight="1">
      <c r="A6" s="119" t="s">
        <v>147</v>
      </c>
      <c r="B6" s="118"/>
      <c r="C6" s="178" t="s">
        <v>174</v>
      </c>
      <c r="D6" s="179"/>
      <c r="E6" s="180" t="s">
        <v>175</v>
      </c>
      <c r="F6" s="181"/>
      <c r="G6" s="111" t="s">
        <v>148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3" t="s">
        <v>162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163</v>
      </c>
      <c r="AL6" s="186"/>
      <c r="AM6" s="186"/>
      <c r="AN6" s="186"/>
      <c r="AO6" s="186"/>
      <c r="AP6" s="186"/>
      <c r="AQ6" s="186"/>
      <c r="AR6" s="186"/>
      <c r="AS6" s="186"/>
      <c r="AT6" s="57" t="s">
        <v>191</v>
      </c>
    </row>
    <row r="7" spans="1:51" ht="13.5" customHeight="1">
      <c r="A7" s="119"/>
      <c r="B7" s="118"/>
      <c r="C7" s="440" t="s">
        <v>213</v>
      </c>
      <c r="D7" s="109"/>
      <c r="E7" s="441" t="s">
        <v>208</v>
      </c>
      <c r="F7" s="110"/>
      <c r="G7" s="112">
        <v>516291492</v>
      </c>
      <c r="H7" s="112"/>
      <c r="I7" s="112"/>
      <c r="J7" s="442" t="s">
        <v>214</v>
      </c>
      <c r="K7" s="112"/>
      <c r="L7" s="112"/>
      <c r="M7" s="112">
        <v>423406</v>
      </c>
      <c r="N7" s="112"/>
      <c r="O7" s="112"/>
      <c r="P7" s="77" t="s">
        <v>71</v>
      </c>
      <c r="Q7" s="78"/>
      <c r="R7" s="443" t="s">
        <v>216</v>
      </c>
      <c r="S7" s="136"/>
      <c r="T7" s="136"/>
      <c r="U7" s="136"/>
      <c r="V7" s="50" t="s">
        <v>72</v>
      </c>
      <c r="W7" s="444" t="s">
        <v>217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73</v>
      </c>
      <c r="AL7" s="445" t="s">
        <v>218</v>
      </c>
      <c r="AM7" s="142"/>
      <c r="AN7" s="142"/>
      <c r="AO7" s="142"/>
      <c r="AP7" s="142"/>
      <c r="AQ7" s="142"/>
      <c r="AR7" s="142"/>
      <c r="AS7" s="59" t="s">
        <v>74</v>
      </c>
      <c r="AT7" s="245">
        <v>51</v>
      </c>
    </row>
    <row r="8" spans="1:51" ht="18" customHeight="1">
      <c r="A8" s="119"/>
      <c r="B8" s="118"/>
      <c r="C8" s="438" t="s">
        <v>202</v>
      </c>
      <c r="D8" s="115"/>
      <c r="E8" s="439" t="s">
        <v>203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448" t="s">
        <v>221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446" t="s">
        <v>219</v>
      </c>
      <c r="AL8" s="144"/>
      <c r="AM8" s="144"/>
      <c r="AN8" s="144"/>
      <c r="AO8" s="60" t="s">
        <v>75</v>
      </c>
      <c r="AP8" s="447" t="s">
        <v>220</v>
      </c>
      <c r="AQ8" s="144"/>
      <c r="AR8" s="144"/>
      <c r="AS8" s="145"/>
      <c r="AT8" s="245"/>
    </row>
    <row r="9" spans="1:51" ht="14.4" customHeight="1">
      <c r="A9" s="119" t="s">
        <v>149</v>
      </c>
      <c r="B9" s="118"/>
      <c r="C9" s="440" t="s">
        <v>209</v>
      </c>
      <c r="D9" s="109"/>
      <c r="E9" s="441" t="s">
        <v>210</v>
      </c>
      <c r="F9" s="110"/>
      <c r="G9" s="112">
        <v>519722783</v>
      </c>
      <c r="H9" s="112"/>
      <c r="I9" s="112"/>
      <c r="J9" s="112" t="s">
        <v>215</v>
      </c>
      <c r="K9" s="112"/>
      <c r="L9" s="112"/>
      <c r="M9" s="112"/>
      <c r="N9" s="112"/>
      <c r="O9" s="112"/>
      <c r="P9" s="77" t="s">
        <v>71</v>
      </c>
      <c r="Q9" s="78"/>
      <c r="R9" s="443" t="s">
        <v>216</v>
      </c>
      <c r="S9" s="136"/>
      <c r="T9" s="136"/>
      <c r="U9" s="136"/>
      <c r="V9" s="50" t="s">
        <v>72</v>
      </c>
      <c r="W9" s="444" t="s">
        <v>217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192</v>
      </c>
      <c r="AL9" s="445" t="s">
        <v>223</v>
      </c>
      <c r="AM9" s="142"/>
      <c r="AN9" s="142"/>
      <c r="AO9" s="142"/>
      <c r="AP9" s="142"/>
      <c r="AQ9" s="142"/>
      <c r="AR9" s="142"/>
      <c r="AS9" s="59" t="s">
        <v>193</v>
      </c>
      <c r="AT9" s="246">
        <v>41</v>
      </c>
    </row>
    <row r="10" spans="1:51" ht="18" customHeight="1">
      <c r="A10" s="119"/>
      <c r="B10" s="118"/>
      <c r="C10" s="438" t="s">
        <v>204</v>
      </c>
      <c r="D10" s="115"/>
      <c r="E10" s="439" t="s">
        <v>205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448" t="s">
        <v>226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2"/>
      <c r="AK10" s="446" t="s">
        <v>227</v>
      </c>
      <c r="AL10" s="144"/>
      <c r="AM10" s="144"/>
      <c r="AN10" s="144"/>
      <c r="AO10" s="60" t="s">
        <v>194</v>
      </c>
      <c r="AP10" s="447" t="s">
        <v>228</v>
      </c>
      <c r="AQ10" s="144"/>
      <c r="AR10" s="144"/>
      <c r="AS10" s="145"/>
      <c r="AT10" s="246"/>
    </row>
    <row r="11" spans="1:51" ht="14.4" customHeight="1">
      <c r="A11" s="119" t="s">
        <v>150</v>
      </c>
      <c r="B11" s="118"/>
      <c r="C11" s="440" t="s">
        <v>211</v>
      </c>
      <c r="D11" s="109"/>
      <c r="E11" s="441" t="s">
        <v>212</v>
      </c>
      <c r="F11" s="110"/>
      <c r="G11" s="112">
        <v>520433845</v>
      </c>
      <c r="H11" s="112"/>
      <c r="I11" s="112"/>
      <c r="J11" s="112"/>
      <c r="K11" s="112"/>
      <c r="L11" s="112"/>
      <c r="M11" s="112">
        <v>456864</v>
      </c>
      <c r="N11" s="112"/>
      <c r="O11" s="112"/>
      <c r="P11" s="77" t="s">
        <v>71</v>
      </c>
      <c r="Q11" s="78"/>
      <c r="R11" s="443" t="s">
        <v>216</v>
      </c>
      <c r="S11" s="136"/>
      <c r="T11" s="136"/>
      <c r="U11" s="136"/>
      <c r="V11" s="50" t="s">
        <v>72</v>
      </c>
      <c r="W11" s="444" t="s">
        <v>229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192</v>
      </c>
      <c r="AL11" s="445" t="s">
        <v>223</v>
      </c>
      <c r="AM11" s="142"/>
      <c r="AN11" s="142"/>
      <c r="AO11" s="142"/>
      <c r="AP11" s="142"/>
      <c r="AQ11" s="142"/>
      <c r="AR11" s="142"/>
      <c r="AS11" s="59" t="s">
        <v>193</v>
      </c>
      <c r="AT11" s="246">
        <v>31</v>
      </c>
    </row>
    <row r="12" spans="1:51" ht="18" customHeight="1">
      <c r="A12" s="119"/>
      <c r="B12" s="118"/>
      <c r="C12" s="438" t="s">
        <v>206</v>
      </c>
      <c r="D12" s="115"/>
      <c r="E12" s="439" t="s">
        <v>207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448" t="s">
        <v>222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2"/>
      <c r="AK12" s="446" t="s">
        <v>224</v>
      </c>
      <c r="AL12" s="144"/>
      <c r="AM12" s="144"/>
      <c r="AN12" s="144"/>
      <c r="AO12" s="60" t="s">
        <v>194</v>
      </c>
      <c r="AP12" s="447" t="s">
        <v>225</v>
      </c>
      <c r="AQ12" s="144"/>
      <c r="AR12" s="144"/>
      <c r="AS12" s="145"/>
      <c r="AT12" s="246"/>
    </row>
    <row r="13" spans="1:51" ht="15" customHeight="1">
      <c r="A13" s="119" t="s">
        <v>151</v>
      </c>
      <c r="B13" s="118"/>
      <c r="C13" s="440" t="s">
        <v>213</v>
      </c>
      <c r="D13" s="109"/>
      <c r="E13" s="441" t="s">
        <v>208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7"/>
    </row>
    <row r="14" spans="1:51" ht="18" customHeight="1">
      <c r="A14" s="119"/>
      <c r="B14" s="118"/>
      <c r="C14" s="438" t="s">
        <v>202</v>
      </c>
      <c r="D14" s="115"/>
      <c r="E14" s="439" t="s">
        <v>266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7"/>
    </row>
    <row r="15" spans="1:51" ht="15" customHeight="1">
      <c r="A15" s="128" t="s">
        <v>165</v>
      </c>
      <c r="B15" s="118"/>
      <c r="C15" s="440" t="s">
        <v>213</v>
      </c>
      <c r="D15" s="109"/>
      <c r="E15" s="441" t="s">
        <v>208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71</v>
      </c>
      <c r="Q15" s="78"/>
      <c r="R15" s="443" t="s">
        <v>216</v>
      </c>
      <c r="S15" s="136"/>
      <c r="T15" s="136"/>
      <c r="U15" s="136"/>
      <c r="V15" s="49" t="s">
        <v>72</v>
      </c>
      <c r="W15" s="444" t="s">
        <v>217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192</v>
      </c>
      <c r="AL15" s="445" t="s">
        <v>218</v>
      </c>
      <c r="AM15" s="142"/>
      <c r="AN15" s="142"/>
      <c r="AO15" s="142"/>
      <c r="AP15" s="142"/>
      <c r="AQ15" s="142"/>
      <c r="AR15" s="142"/>
      <c r="AS15" s="59" t="s">
        <v>193</v>
      </c>
      <c r="AT15" s="246">
        <v>51</v>
      </c>
    </row>
    <row r="16" spans="1:51" ht="18" customHeight="1">
      <c r="A16" s="119"/>
      <c r="B16" s="118"/>
      <c r="C16" s="438" t="s">
        <v>202</v>
      </c>
      <c r="D16" s="115"/>
      <c r="E16" s="439" t="s">
        <v>203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448" t="s">
        <v>230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2"/>
      <c r="AK16" s="446" t="s">
        <v>219</v>
      </c>
      <c r="AL16" s="144"/>
      <c r="AM16" s="144"/>
      <c r="AN16" s="144"/>
      <c r="AO16" s="60" t="s">
        <v>194</v>
      </c>
      <c r="AP16" s="447" t="s">
        <v>220</v>
      </c>
      <c r="AQ16" s="144"/>
      <c r="AR16" s="144"/>
      <c r="AS16" s="145"/>
      <c r="AT16" s="246"/>
    </row>
    <row r="17" spans="1:46">
      <c r="A17" s="119" t="s">
        <v>6</v>
      </c>
      <c r="B17" s="118"/>
      <c r="C17" s="149" t="str">
        <f>IF(P16="","",P16)</f>
        <v>千葉県習志野市大久保3-13-1-204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19" t="s">
        <v>7</v>
      </c>
      <c r="B19" s="118"/>
      <c r="C19" s="149" t="str">
        <f>IF(AL15="","",AL15&amp;"-"&amp;AK16&amp;"-"&amp;AP16)</f>
        <v>047-493-3214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19"/>
      <c r="B20" s="11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19" t="s">
        <v>152</v>
      </c>
      <c r="B21" s="118"/>
      <c r="C21" s="450" t="s">
        <v>223</v>
      </c>
      <c r="D21" s="79"/>
      <c r="E21" s="79">
        <v>9368</v>
      </c>
      <c r="F21" s="79"/>
      <c r="G21" s="79">
        <v>7196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197</v>
      </c>
      <c r="B23" s="117" t="s">
        <v>153</v>
      </c>
      <c r="C23" s="150" t="s">
        <v>172</v>
      </c>
      <c r="D23" s="151"/>
      <c r="E23" s="152" t="s">
        <v>173</v>
      </c>
      <c r="F23" s="153"/>
      <c r="G23" s="117" t="s">
        <v>154</v>
      </c>
      <c r="H23" s="117"/>
      <c r="I23" s="117" t="s">
        <v>155</v>
      </c>
      <c r="J23" s="117"/>
      <c r="K23" s="117"/>
      <c r="L23" s="117"/>
      <c r="M23" s="117" t="s">
        <v>156</v>
      </c>
      <c r="N23" s="117"/>
      <c r="O23" s="117"/>
      <c r="P23" s="242" t="s">
        <v>166</v>
      </c>
      <c r="Q23" s="117"/>
      <c r="R23" s="117"/>
      <c r="S23" s="117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0" t="s">
        <v>170</v>
      </c>
      <c r="D24" s="161"/>
      <c r="E24" s="162" t="s">
        <v>171</v>
      </c>
      <c r="F24" s="163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4"/>
      <c r="U24" s="1"/>
      <c r="V24" s="1"/>
      <c r="W24" s="1"/>
      <c r="X24" s="1"/>
      <c r="Y24" s="146" t="s">
        <v>167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4">
        <v>1</v>
      </c>
      <c r="B25" s="106" t="s">
        <v>263</v>
      </c>
      <c r="C25" s="440" t="s">
        <v>257</v>
      </c>
      <c r="D25" s="109"/>
      <c r="E25" s="441" t="s">
        <v>258</v>
      </c>
      <c r="F25" s="110"/>
      <c r="G25" s="449">
        <v>6</v>
      </c>
      <c r="H25" s="92"/>
      <c r="I25" s="449" t="s">
        <v>259</v>
      </c>
      <c r="J25" s="91"/>
      <c r="K25" s="91"/>
      <c r="L25" s="92"/>
      <c r="M25" s="90">
        <v>519878916</v>
      </c>
      <c r="N25" s="91"/>
      <c r="O25" s="92"/>
      <c r="P25" s="90">
        <v>154</v>
      </c>
      <c r="Q25" s="91"/>
      <c r="R25" s="91"/>
      <c r="S25" s="91"/>
      <c r="T25" s="96"/>
      <c r="U25" s="1"/>
      <c r="V25" s="1"/>
      <c r="W25" s="1"/>
      <c r="X25" s="1"/>
      <c r="Y25" s="98">
        <v>7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8" t="s">
        <v>231</v>
      </c>
      <c r="D26" s="115"/>
      <c r="E26" s="439" t="s">
        <v>232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4">
        <v>2</v>
      </c>
      <c r="B27" s="106">
        <v>2</v>
      </c>
      <c r="C27" s="440" t="s">
        <v>211</v>
      </c>
      <c r="D27" s="109"/>
      <c r="E27" s="441" t="s">
        <v>256</v>
      </c>
      <c r="F27" s="110"/>
      <c r="G27" s="449">
        <v>6</v>
      </c>
      <c r="H27" s="92"/>
      <c r="I27" s="449" t="s">
        <v>260</v>
      </c>
      <c r="J27" s="91"/>
      <c r="K27" s="91"/>
      <c r="L27" s="92"/>
      <c r="M27" s="90">
        <v>518014537</v>
      </c>
      <c r="N27" s="91"/>
      <c r="O27" s="92"/>
      <c r="P27" s="90">
        <v>145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8" t="s">
        <v>206</v>
      </c>
      <c r="D28" s="115"/>
      <c r="E28" s="439" t="s">
        <v>233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4">
        <v>3</v>
      </c>
      <c r="B29" s="106">
        <v>3</v>
      </c>
      <c r="C29" s="440" t="s">
        <v>254</v>
      </c>
      <c r="D29" s="109"/>
      <c r="E29" s="441" t="s">
        <v>255</v>
      </c>
      <c r="F29" s="110"/>
      <c r="G29" s="449">
        <v>5</v>
      </c>
      <c r="H29" s="92"/>
      <c r="I29" s="449" t="s">
        <v>260</v>
      </c>
      <c r="J29" s="91"/>
      <c r="K29" s="91"/>
      <c r="L29" s="92"/>
      <c r="M29" s="90">
        <v>520428612</v>
      </c>
      <c r="N29" s="91"/>
      <c r="O29" s="92"/>
      <c r="P29" s="90">
        <v>140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8" t="s">
        <v>234</v>
      </c>
      <c r="D30" s="115"/>
      <c r="E30" s="439" t="s">
        <v>235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4">
        <v>4</v>
      </c>
      <c r="B31" s="106">
        <v>4</v>
      </c>
      <c r="C31" s="440" t="s">
        <v>253</v>
      </c>
      <c r="D31" s="109"/>
      <c r="E31" s="441" t="s">
        <v>252</v>
      </c>
      <c r="F31" s="110"/>
      <c r="G31" s="449">
        <v>5</v>
      </c>
      <c r="H31" s="92"/>
      <c r="I31" s="449" t="s">
        <v>260</v>
      </c>
      <c r="J31" s="91"/>
      <c r="K31" s="91"/>
      <c r="L31" s="92"/>
      <c r="M31" s="90">
        <v>520428612</v>
      </c>
      <c r="N31" s="91"/>
      <c r="O31" s="92"/>
      <c r="P31" s="90">
        <v>135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8" t="s">
        <v>237</v>
      </c>
      <c r="D32" s="115"/>
      <c r="E32" s="439" t="s">
        <v>236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6" t="s">
        <v>196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4">
        <v>5</v>
      </c>
      <c r="B33" s="106">
        <v>5</v>
      </c>
      <c r="C33" s="440" t="s">
        <v>250</v>
      </c>
      <c r="D33" s="109"/>
      <c r="E33" s="441" t="s">
        <v>251</v>
      </c>
      <c r="F33" s="110"/>
      <c r="G33" s="449">
        <v>4</v>
      </c>
      <c r="H33" s="92"/>
      <c r="I33" s="449" t="s">
        <v>260</v>
      </c>
      <c r="J33" s="91"/>
      <c r="K33" s="91"/>
      <c r="L33" s="92"/>
      <c r="M33" s="90">
        <v>519818930</v>
      </c>
      <c r="N33" s="91"/>
      <c r="O33" s="92"/>
      <c r="P33" s="90">
        <v>140</v>
      </c>
      <c r="Q33" s="91"/>
      <c r="R33" s="91"/>
      <c r="S33" s="91"/>
      <c r="T33" s="96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8" t="s">
        <v>238</v>
      </c>
      <c r="D34" s="115"/>
      <c r="E34" s="439" t="s">
        <v>239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4">
        <v>6</v>
      </c>
      <c r="B35" s="106">
        <v>6</v>
      </c>
      <c r="C35" s="440" t="s">
        <v>249</v>
      </c>
      <c r="D35" s="109"/>
      <c r="E35" s="441" t="s">
        <v>248</v>
      </c>
      <c r="F35" s="110"/>
      <c r="G35" s="449">
        <v>4</v>
      </c>
      <c r="H35" s="92"/>
      <c r="I35" s="449" t="s">
        <v>261</v>
      </c>
      <c r="J35" s="91"/>
      <c r="K35" s="91"/>
      <c r="L35" s="92"/>
      <c r="M35" s="90">
        <v>519878947</v>
      </c>
      <c r="N35" s="91"/>
      <c r="O35" s="92"/>
      <c r="P35" s="90">
        <v>131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8" t="s">
        <v>240</v>
      </c>
      <c r="D36" s="115"/>
      <c r="E36" s="439" t="s">
        <v>241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4">
        <v>7</v>
      </c>
      <c r="B37" s="106">
        <v>10</v>
      </c>
      <c r="C37" s="440" t="s">
        <v>211</v>
      </c>
      <c r="D37" s="109"/>
      <c r="E37" s="441" t="s">
        <v>247</v>
      </c>
      <c r="F37" s="110"/>
      <c r="G37" s="449">
        <v>4</v>
      </c>
      <c r="H37" s="92"/>
      <c r="I37" s="449" t="s">
        <v>260</v>
      </c>
      <c r="J37" s="91"/>
      <c r="K37" s="91"/>
      <c r="L37" s="92"/>
      <c r="M37" s="90">
        <v>518014537</v>
      </c>
      <c r="N37" s="91"/>
      <c r="O37" s="92"/>
      <c r="P37" s="90">
        <v>124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8" t="s">
        <v>206</v>
      </c>
      <c r="D38" s="115"/>
      <c r="E38" s="439" t="s">
        <v>242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4">
        <v>8</v>
      </c>
      <c r="B39" s="106">
        <v>11</v>
      </c>
      <c r="C39" s="440" t="s">
        <v>246</v>
      </c>
      <c r="D39" s="109"/>
      <c r="E39" s="441" t="s">
        <v>245</v>
      </c>
      <c r="F39" s="110"/>
      <c r="G39" s="449">
        <v>2</v>
      </c>
      <c r="H39" s="92"/>
      <c r="I39" s="449" t="s">
        <v>262</v>
      </c>
      <c r="J39" s="91"/>
      <c r="K39" s="91"/>
      <c r="L39" s="92"/>
      <c r="M39" s="90">
        <v>520978889</v>
      </c>
      <c r="N39" s="91"/>
      <c r="O39" s="92"/>
      <c r="P39" s="90">
        <v>126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8" t="s">
        <v>243</v>
      </c>
      <c r="D40" s="115"/>
      <c r="E40" s="439" t="s">
        <v>244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4">
        <v>9</v>
      </c>
      <c r="B41" s="106"/>
      <c r="C41" s="108"/>
      <c r="D41" s="109"/>
      <c r="E41" s="109"/>
      <c r="F41" s="110"/>
      <c r="G41" s="90"/>
      <c r="H41" s="92"/>
      <c r="I41" s="90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4"/>
      <c r="D42" s="115"/>
      <c r="E42" s="115"/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200"/>
      <c r="D48" s="201"/>
      <c r="E48" s="201"/>
      <c r="F48" s="202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1">
        <v>13</v>
      </c>
      <c r="B49" s="212"/>
      <c r="C49" s="214"/>
      <c r="D49" s="215"/>
      <c r="E49" s="215"/>
      <c r="F49" s="216"/>
      <c r="G49" s="203"/>
      <c r="H49" s="204"/>
      <c r="I49" s="203"/>
      <c r="J49" s="207"/>
      <c r="K49" s="207"/>
      <c r="L49" s="204"/>
      <c r="M49" s="203"/>
      <c r="N49" s="207"/>
      <c r="O49" s="204"/>
      <c r="P49" s="203"/>
      <c r="Q49" s="207"/>
      <c r="R49" s="207"/>
      <c r="S49" s="207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3"/>
      <c r="C50" s="217"/>
      <c r="D50" s="218"/>
      <c r="E50" s="218"/>
      <c r="F50" s="219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9">
        <v>14</v>
      </c>
      <c r="B51" s="212"/>
      <c r="C51" s="214"/>
      <c r="D51" s="215"/>
      <c r="E51" s="215"/>
      <c r="F51" s="216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169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187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7" t="s">
        <v>264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8">
        <f>LEN(A55)</f>
        <v>62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8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pleasure kids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435462107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田中　湖津絵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516291492</v>
      </c>
      <c r="H7" s="260"/>
      <c r="I7" s="260"/>
      <c r="J7" s="260" t="str">
        <f>IF(入力!J7="","",入力!J7)</f>
        <v>12K12102</v>
      </c>
      <c r="K7" s="260"/>
      <c r="L7" s="260"/>
      <c r="M7" s="260">
        <f>IF(入力!M7="","",入力!M7)</f>
        <v>423406</v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" customHeight="1">
      <c r="A9" s="251" t="s">
        <v>2</v>
      </c>
      <c r="B9" s="251"/>
      <c r="C9" s="263" t="str">
        <f>IF(入力!C10="","",入力!C10&amp;"　"&amp;入力!E10)</f>
        <v>林　健雄</v>
      </c>
      <c r="D9" s="264"/>
      <c r="E9" s="264"/>
      <c r="F9" s="264"/>
      <c r="G9" s="260">
        <f>IF(入力!G9="","",入力!G9)</f>
        <v>519722783</v>
      </c>
      <c r="H9" s="260"/>
      <c r="I9" s="260"/>
      <c r="J9" s="260" t="str">
        <f>IF(入力!J9="","",入力!J9)</f>
        <v>12K12082</v>
      </c>
      <c r="K9" s="260"/>
      <c r="L9" s="260"/>
      <c r="M9" s="260" t="str">
        <f>IF(入力!M9="","",入力!M9)</f>
        <v/>
      </c>
      <c r="N9" s="260"/>
      <c r="O9" s="260"/>
    </row>
    <row r="10" spans="1:15" ht="14.4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" customHeight="1">
      <c r="A11" s="251" t="s">
        <v>3</v>
      </c>
      <c r="B11" s="251"/>
      <c r="C11" s="263" t="str">
        <f>IF(入力!C12="","",入力!C12&amp;"　"&amp;入力!E12)</f>
        <v>小林　恵未</v>
      </c>
      <c r="D11" s="264"/>
      <c r="E11" s="264"/>
      <c r="F11" s="264"/>
      <c r="G11" s="260">
        <f>IF(入力!G11="","",入力!G11)</f>
        <v>520433845</v>
      </c>
      <c r="H11" s="260"/>
      <c r="I11" s="260"/>
      <c r="J11" s="260" t="str">
        <f>IF(入力!J11="","",入力!J11)</f>
        <v/>
      </c>
      <c r="K11" s="260"/>
      <c r="L11" s="260"/>
      <c r="M11" s="260">
        <f>IF(入力!M11="","",入力!M11)</f>
        <v>456864</v>
      </c>
      <c r="N11" s="260"/>
      <c r="O11" s="260"/>
    </row>
    <row r="12" spans="1:15" ht="14.4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田中　湖津絵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田中　湖津絵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1" t="s">
        <v>6</v>
      </c>
      <c r="B17" s="251"/>
      <c r="C17" s="252" t="str">
        <f>IF(入力!C17="","",入力!C17&amp;"　"&amp;入力!E17)</f>
        <v>千葉県習志野市大久保3-13-1-204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" customHeight="1">
      <c r="A19" s="251" t="s">
        <v>7</v>
      </c>
      <c r="B19" s="251"/>
      <c r="C19" s="252" t="str">
        <f>IF(入力!C19="","",入力!C19&amp;"　"&amp;入力!E19)</f>
        <v>047-493-3214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" customHeight="1">
      <c r="A21" s="251" t="s">
        <v>8</v>
      </c>
      <c r="B21" s="251"/>
      <c r="C21" s="252" t="str">
        <f>IF(入力!C21="","",入力!C21&amp;"－"&amp;入力!E21&amp;"－"&amp;入力!G21)</f>
        <v>090－9368－7196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佐藤　里彩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東習志野小学校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519878916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小林　夢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実籾小学校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518014537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奥山　千尋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実籾小学校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520428612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梅園　玲愛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実籾小学校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520428612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土屋　雪羽</v>
      </c>
      <c r="D33" s="264"/>
      <c r="E33" s="264"/>
      <c r="F33" s="264"/>
      <c r="G33" s="251">
        <f>IF(入力!G33="","",入力!G33)</f>
        <v>4</v>
      </c>
      <c r="H33" s="251" t="str">
        <f>IF(入力!H33="","",入力!H33)</f>
        <v/>
      </c>
      <c r="I33" s="251" t="str">
        <f>IF(入力!I33="","",入力!I33)</f>
        <v>実籾小学校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519818930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伊藤　仁唯奈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大久保小学校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519878947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10</v>
      </c>
      <c r="C37" s="263" t="str">
        <f>IF(入力!C38="","",入力!C38&amp;"　"&amp;入力!E38)</f>
        <v>小林　希</v>
      </c>
      <c r="D37" s="264"/>
      <c r="E37" s="264"/>
      <c r="F37" s="264"/>
      <c r="G37" s="251">
        <f>IF(入力!G37="","",入力!G37)</f>
        <v>4</v>
      </c>
      <c r="H37" s="251" t="str">
        <f>IF(入力!H37="","",入力!H37)</f>
        <v/>
      </c>
      <c r="I37" s="251" t="str">
        <f>IF(入力!I37="","",入力!I37)</f>
        <v>実籾小学校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518014537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11</v>
      </c>
      <c r="C39" s="263" t="str">
        <f>IF(入力!C40="","",入力!C40&amp;"　"&amp;入力!E40)</f>
        <v>髙見澤　美寧</v>
      </c>
      <c r="D39" s="264"/>
      <c r="E39" s="264"/>
      <c r="F39" s="264"/>
      <c r="G39" s="251">
        <f>IF(入力!G39="","",入力!G39)</f>
        <v>2</v>
      </c>
      <c r="H39" s="251" t="str">
        <f>IF(入力!H39="","",入力!H39)</f>
        <v/>
      </c>
      <c r="I39" s="251" t="str">
        <f>IF(入力!I39="","",入力!I39)</f>
        <v>実花小学校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520978889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 t="str">
        <f>IF(入力!B41="","",入力!B41)</f>
        <v/>
      </c>
      <c r="C41" s="263" t="str">
        <f>IF(入力!C42="","",入力!C42&amp;"　"&amp;入力!E42)</f>
        <v/>
      </c>
      <c r="D41" s="264"/>
      <c r="E41" s="264"/>
      <c r="F41" s="264"/>
      <c r="G41" s="251" t="str">
        <f>IF(入力!G41="","",入力!G41)</f>
        <v/>
      </c>
      <c r="H41" s="251" t="str">
        <f>IF(入力!H41="","",入力!H41)</f>
        <v/>
      </c>
      <c r="I41" s="251" t="str">
        <f>IF(入力!I41="","",入力!I41)</f>
        <v/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 t="str">
        <f>IF(入力!M41="","",入力!M41)</f>
        <v/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 t="str">
        <f>IF(入力!B43="","",入力!B43)</f>
        <v/>
      </c>
      <c r="C43" s="263" t="str">
        <f>IF(入力!C44="","",入力!C44&amp;"　"&amp;入力!E44)</f>
        <v/>
      </c>
      <c r="D43" s="264"/>
      <c r="E43" s="264"/>
      <c r="F43" s="264"/>
      <c r="G43" s="251" t="str">
        <f>IF(入力!G43="","",入力!G43)</f>
        <v/>
      </c>
      <c r="H43" s="251" t="str">
        <f>IF(入力!H43="","",入力!H43)</f>
        <v/>
      </c>
      <c r="I43" s="251" t="str">
        <f>IF(入力!I43="","",入力!I43)</f>
        <v/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 t="str">
        <f>IF(入力!M43="","",入力!M43)</f>
        <v/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 t="str">
        <f>IF(入力!B45="","",入力!B45)</f>
        <v/>
      </c>
      <c r="C45" s="263" t="str">
        <f>IF(入力!C46="","",入力!C46&amp;"　"&amp;入力!E46)</f>
        <v/>
      </c>
      <c r="D45" s="264"/>
      <c r="E45" s="264"/>
      <c r="F45" s="264"/>
      <c r="G45" s="251" t="str">
        <f>IF(入力!G45="","",入力!G45)</f>
        <v/>
      </c>
      <c r="H45" s="251" t="str">
        <f>IF(入力!H45="","",入力!H45)</f>
        <v/>
      </c>
      <c r="I45" s="251" t="str">
        <f>IF(入力!I45="","",入力!I45)</f>
        <v/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 t="str">
        <f>IF(入力!M45="","",入力!M45)</f>
        <v/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 t="str">
        <f>IF(入力!B47="","",入力!B47)</f>
        <v/>
      </c>
      <c r="C47" s="263" t="str">
        <f>IF(入力!C48="","",入力!C48&amp;"　"&amp;入力!E48)</f>
        <v/>
      </c>
      <c r="D47" s="264"/>
      <c r="E47" s="264"/>
      <c r="F47" s="264"/>
      <c r="G47" s="251" t="str">
        <f>IF(入力!G47="","",入力!G47)</f>
        <v/>
      </c>
      <c r="H47" s="251" t="str">
        <f>IF(入力!H47="","",入力!H47)</f>
        <v/>
      </c>
      <c r="I47" s="251" t="str">
        <f>IF(入力!I47="","",入力!I47)</f>
        <v/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 t="str">
        <f>IF(入力!M47="","",入力!M47)</f>
        <v/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tabSelected="1" view="pageBreakPreview" topLeftCell="A37" zoomScaleNormal="100" zoomScaleSheetLayoutView="100" workbookViewId="0">
      <selection activeCell="BE63" sqref="BE63:BF64"/>
    </sheetView>
  </sheetViews>
  <sheetFormatPr defaultColWidth="1.6640625" defaultRowHeight="13.2"/>
  <cols>
    <col min="58" max="58" width="2.21875" customWidth="1"/>
  </cols>
  <sheetData>
    <row r="1" spans="1:60">
      <c r="AS1" s="4" t="s">
        <v>268</v>
      </c>
      <c r="AT1" s="4"/>
      <c r="AU1" s="4"/>
      <c r="AV1" s="271">
        <v>3</v>
      </c>
      <c r="AW1" s="271"/>
      <c r="AX1" s="4" t="s">
        <v>27</v>
      </c>
      <c r="AY1" s="5"/>
      <c r="AZ1" s="271">
        <v>5</v>
      </c>
      <c r="BA1" s="271"/>
      <c r="BB1" s="4" t="s">
        <v>28</v>
      </c>
      <c r="BC1" s="5"/>
      <c r="BD1" s="271">
        <v>17</v>
      </c>
      <c r="BE1" s="271"/>
      <c r="BF1" s="4" t="s">
        <v>29</v>
      </c>
    </row>
    <row r="3" spans="1:60" ht="9.75" customHeight="1"/>
    <row r="4" spans="1:60" ht="9.75" customHeight="1"/>
    <row r="5" spans="1:60" ht="28.2">
      <c r="A5" s="6"/>
      <c r="B5" s="6"/>
      <c r="C5" s="272" t="s">
        <v>64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31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14">
        <v>41</v>
      </c>
      <c r="I12" s="315"/>
      <c r="J12" s="316"/>
      <c r="K12" s="4"/>
    </row>
    <row r="13" spans="1:60" ht="13.5" customHeight="1">
      <c r="F13" s="4" t="s">
        <v>34</v>
      </c>
      <c r="G13" s="4"/>
      <c r="H13" s="317"/>
      <c r="I13" s="318"/>
      <c r="J13" s="319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36</v>
      </c>
      <c r="D16" s="284"/>
      <c r="E16" s="284"/>
      <c r="F16" s="284"/>
      <c r="G16" s="285"/>
      <c r="H16" s="312" t="s">
        <v>65</v>
      </c>
      <c r="I16" s="313"/>
      <c r="J16" s="313"/>
      <c r="K16" s="284" t="str">
        <f>IF(入力!C2="","",入力!C2)</f>
        <v>プレジャーキッズ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66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37</v>
      </c>
      <c r="AK16" s="275"/>
      <c r="AL16" s="275"/>
      <c r="AM16" s="276"/>
      <c r="AN16" s="306" t="str">
        <f>IF(入力!P3="","",入力!P3)</f>
        <v>習志野市</v>
      </c>
      <c r="AO16" s="307"/>
      <c r="AP16" s="307"/>
      <c r="AQ16" s="307"/>
      <c r="AR16" s="307"/>
      <c r="AS16" s="307"/>
      <c r="AT16" s="275" t="s">
        <v>67</v>
      </c>
      <c r="AU16" s="276"/>
      <c r="AV16" s="283" t="s">
        <v>38</v>
      </c>
      <c r="AW16" s="284"/>
      <c r="AX16" s="284"/>
      <c r="AY16" s="285"/>
      <c r="AZ16" s="292" t="str">
        <f>IF(入力!P5="","",入力!P5)</f>
        <v>京成本線</v>
      </c>
      <c r="BA16" s="293"/>
      <c r="BB16" s="293"/>
      <c r="BC16" s="293"/>
      <c r="BD16" s="293"/>
      <c r="BE16" s="293"/>
      <c r="BF16" s="337" t="s">
        <v>39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pleasure kids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(女子)</v>
      </c>
      <c r="V17" s="298"/>
      <c r="W17" s="298"/>
      <c r="X17" s="299"/>
      <c r="Y17" s="352">
        <f>IF(入力!C4="","",入力!C4)</f>
        <v>435462107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京成大久保</v>
      </c>
      <c r="BA18" s="297"/>
      <c r="BB18" s="297"/>
      <c r="BC18" s="297"/>
      <c r="BD18" s="297"/>
      <c r="BE18" s="297"/>
      <c r="BF18" s="13" t="s">
        <v>40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41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68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69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42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 t="str">
        <f>IF(入力!J7="","",入力!J7)</f>
        <v>12K12102</v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 t="str">
        <f>IF(入力!J9="","",入力!J9)</f>
        <v>12K12082</v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 t="str">
        <f>IF(入力!J11="","",入力!J11)</f>
        <v/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43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>
        <f>IF(入力!M7="","",入力!M7)</f>
        <v>423406</v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>
        <f>IF(入力!M11="","",入力!M11)</f>
        <v>456864</v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70</v>
      </c>
      <c r="D22" s="362"/>
      <c r="E22" s="362"/>
      <c r="F22" s="362"/>
      <c r="G22" s="363"/>
      <c r="H22" s="340" t="str">
        <f>IF(入力!C7="","",入力!C7&amp;"　"&amp;入力!E7)</f>
        <v>タナカ　コヅエ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44</v>
      </c>
      <c r="S22" s="341"/>
      <c r="T22" s="365">
        <f>IF(入力!AT7="","",入力!AT7)</f>
        <v>51</v>
      </c>
      <c r="U22" s="366"/>
      <c r="V22" s="367"/>
      <c r="W22" s="345" t="s">
        <v>45</v>
      </c>
      <c r="X22" s="345"/>
      <c r="Y22" s="345"/>
      <c r="Z22" s="14" t="s">
        <v>71</v>
      </c>
      <c r="AA22" s="15"/>
      <c r="AB22" s="341" t="str">
        <f>IF(入力!R7="","",入力!R7)</f>
        <v>275</v>
      </c>
      <c r="AC22" s="341"/>
      <c r="AD22" s="341"/>
      <c r="AE22" s="341"/>
      <c r="AF22" s="16" t="s">
        <v>72</v>
      </c>
      <c r="AG22" s="341" t="str">
        <f>IF(入力!W7="","",入力!W7)</f>
        <v>0011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46</v>
      </c>
      <c r="AV22" s="341"/>
      <c r="AW22" s="341"/>
      <c r="AX22" s="17" t="s">
        <v>73</v>
      </c>
      <c r="AY22" s="341" t="str">
        <f>IF(入力!AL7="","",入力!AL7)</f>
        <v>047</v>
      </c>
      <c r="AZ22" s="341"/>
      <c r="BA22" s="341"/>
      <c r="BB22" s="341"/>
      <c r="BC22" s="341"/>
      <c r="BD22" s="341"/>
      <c r="BE22" s="341"/>
      <c r="BF22" s="18" t="s">
        <v>74</v>
      </c>
    </row>
    <row r="23" spans="3:58" ht="19.5" customHeight="1">
      <c r="C23" s="336" t="s">
        <v>47</v>
      </c>
      <c r="D23" s="290"/>
      <c r="E23" s="290"/>
      <c r="F23" s="290"/>
      <c r="G23" s="291"/>
      <c r="H23" s="320" t="str">
        <f>IF(入力!C8="","",入力!C8&amp;"　"&amp;入力!E8)</f>
        <v>田中　湖津絵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千葉県習志野市大久保3-13-1-204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493</v>
      </c>
      <c r="AY23" s="290"/>
      <c r="AZ23" s="290"/>
      <c r="BA23" s="290"/>
      <c r="BB23" s="19" t="s">
        <v>75</v>
      </c>
      <c r="BC23" s="290" t="str">
        <f>IF(入力!AP8="","",入力!AP8)</f>
        <v>3214</v>
      </c>
      <c r="BD23" s="290"/>
      <c r="BE23" s="290"/>
      <c r="BF23" s="364"/>
    </row>
    <row r="24" spans="3:58" ht="12" customHeight="1">
      <c r="C24" s="361" t="s">
        <v>76</v>
      </c>
      <c r="D24" s="362"/>
      <c r="E24" s="362"/>
      <c r="F24" s="362"/>
      <c r="G24" s="363"/>
      <c r="H24" s="340" t="str">
        <f>IF(入力!C9="","",入力!C9&amp;"　"&amp;入力!E9)</f>
        <v>ハヤシ　タケオ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44</v>
      </c>
      <c r="S24" s="341"/>
      <c r="T24" s="365">
        <f>IF(入力!AT9="","",入力!AT9)</f>
        <v>41</v>
      </c>
      <c r="U24" s="366"/>
      <c r="V24" s="367"/>
      <c r="W24" s="345" t="s">
        <v>45</v>
      </c>
      <c r="X24" s="345"/>
      <c r="Y24" s="345"/>
      <c r="Z24" s="14" t="s">
        <v>71</v>
      </c>
      <c r="AA24" s="15"/>
      <c r="AB24" s="341" t="str">
        <f>IF(入力!R9="","",入力!R9)</f>
        <v>275</v>
      </c>
      <c r="AC24" s="341"/>
      <c r="AD24" s="341"/>
      <c r="AE24" s="341"/>
      <c r="AF24" s="16" t="s">
        <v>72</v>
      </c>
      <c r="AG24" s="341" t="str">
        <f>IF(入力!W9="","",入力!W9)</f>
        <v>0011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46</v>
      </c>
      <c r="AV24" s="341"/>
      <c r="AW24" s="341"/>
      <c r="AX24" s="17" t="s">
        <v>73</v>
      </c>
      <c r="AY24" s="341" t="str">
        <f>IF(入力!AL9="","",入力!AL9)</f>
        <v>090</v>
      </c>
      <c r="AZ24" s="341"/>
      <c r="BA24" s="341"/>
      <c r="BB24" s="341"/>
      <c r="BC24" s="341"/>
      <c r="BD24" s="341"/>
      <c r="BE24" s="341"/>
      <c r="BF24" s="18" t="s">
        <v>74</v>
      </c>
    </row>
    <row r="25" spans="3:58" ht="19.5" customHeight="1">
      <c r="C25" s="336" t="s">
        <v>77</v>
      </c>
      <c r="D25" s="290"/>
      <c r="E25" s="290"/>
      <c r="F25" s="290"/>
      <c r="G25" s="291"/>
      <c r="H25" s="320" t="str">
        <f>IF(入力!C10="","",入力!C10&amp;"　"&amp;入力!E10)</f>
        <v>林　健雄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千葉県習志野市大久保3-13-7-301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1507</v>
      </c>
      <c r="AY25" s="290"/>
      <c r="AZ25" s="290"/>
      <c r="BA25" s="290"/>
      <c r="BB25" s="19" t="s">
        <v>75</v>
      </c>
      <c r="BC25" s="290" t="str">
        <f>IF(入力!AP10="","",入力!AP10)</f>
        <v>2649</v>
      </c>
      <c r="BD25" s="290"/>
      <c r="BE25" s="290"/>
      <c r="BF25" s="364"/>
    </row>
    <row r="26" spans="3:58" ht="12" customHeight="1">
      <c r="C26" s="361" t="s">
        <v>70</v>
      </c>
      <c r="D26" s="362"/>
      <c r="E26" s="362"/>
      <c r="F26" s="362"/>
      <c r="G26" s="363"/>
      <c r="H26" s="340" t="str">
        <f>IF(入力!C11="","",入力!C11&amp;"　"&amp;入力!E11)</f>
        <v>コバヤシ　エミ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44</v>
      </c>
      <c r="S26" s="341"/>
      <c r="T26" s="365">
        <f>IF(入力!AT11="","",入力!AT11)</f>
        <v>31</v>
      </c>
      <c r="U26" s="366"/>
      <c r="V26" s="367"/>
      <c r="W26" s="345" t="s">
        <v>45</v>
      </c>
      <c r="X26" s="345"/>
      <c r="Y26" s="345"/>
      <c r="Z26" s="14" t="s">
        <v>71</v>
      </c>
      <c r="AA26" s="15"/>
      <c r="AB26" s="341" t="str">
        <f>IF(入力!R11="","",入力!R11)</f>
        <v>275</v>
      </c>
      <c r="AC26" s="341"/>
      <c r="AD26" s="341"/>
      <c r="AE26" s="341"/>
      <c r="AF26" s="16" t="s">
        <v>72</v>
      </c>
      <c r="AG26" s="341" t="str">
        <f>IF(入力!W11="","",入力!W11)</f>
        <v>0002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46</v>
      </c>
      <c r="AV26" s="341"/>
      <c r="AW26" s="341"/>
      <c r="AX26" s="17" t="s">
        <v>73</v>
      </c>
      <c r="AY26" s="341" t="str">
        <f>IF(入力!AL11="","",入力!AL11)</f>
        <v>090</v>
      </c>
      <c r="AZ26" s="341"/>
      <c r="BA26" s="341"/>
      <c r="BB26" s="341"/>
      <c r="BC26" s="341"/>
      <c r="BD26" s="341"/>
      <c r="BE26" s="341"/>
      <c r="BF26" s="18" t="s">
        <v>74</v>
      </c>
    </row>
    <row r="27" spans="3:58" ht="19.5" customHeight="1">
      <c r="C27" s="336" t="s">
        <v>78</v>
      </c>
      <c r="D27" s="290"/>
      <c r="E27" s="290"/>
      <c r="F27" s="290"/>
      <c r="G27" s="291"/>
      <c r="H27" s="320" t="str">
        <f>IF(入力!C12="","",入力!C12&amp;"　"&amp;入力!E12)</f>
        <v>小林　恵未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千葉県習志野市実籾5-36-9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9305</v>
      </c>
      <c r="AY27" s="290"/>
      <c r="AZ27" s="290"/>
      <c r="BA27" s="290"/>
      <c r="BB27" s="19" t="s">
        <v>75</v>
      </c>
      <c r="BC27" s="290" t="str">
        <f>IF(入力!AP12="","",入力!AP12)</f>
        <v>4109</v>
      </c>
      <c r="BD27" s="290"/>
      <c r="BE27" s="290"/>
      <c r="BF27" s="364"/>
    </row>
    <row r="28" spans="3:58" ht="12" customHeight="1">
      <c r="C28" s="361" t="s">
        <v>70</v>
      </c>
      <c r="D28" s="362"/>
      <c r="E28" s="362"/>
      <c r="F28" s="362"/>
      <c r="G28" s="363"/>
      <c r="H28" s="340" t="str">
        <f>IF(入力!C15="","",入力!C15&amp;"　"&amp;入力!E15)</f>
        <v>タナカ　コヅエ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44</v>
      </c>
      <c r="S28" s="341"/>
      <c r="T28" s="365">
        <f>IF(入力!AT15="","",入力!AT15)</f>
        <v>51</v>
      </c>
      <c r="U28" s="366"/>
      <c r="V28" s="367"/>
      <c r="W28" s="345" t="s">
        <v>45</v>
      </c>
      <c r="X28" s="345"/>
      <c r="Y28" s="345"/>
      <c r="Z28" s="14" t="s">
        <v>71</v>
      </c>
      <c r="AA28" s="15"/>
      <c r="AB28" s="341" t="str">
        <f>IF(入力!R15="","",入力!R15)</f>
        <v>275</v>
      </c>
      <c r="AC28" s="341"/>
      <c r="AD28" s="341"/>
      <c r="AE28" s="341"/>
      <c r="AF28" s="16" t="s">
        <v>72</v>
      </c>
      <c r="AG28" s="341" t="str">
        <f>IF(入力!W15="","",入力!W15)</f>
        <v>0011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46</v>
      </c>
      <c r="AV28" s="341"/>
      <c r="AW28" s="341"/>
      <c r="AX28" s="17" t="s">
        <v>73</v>
      </c>
      <c r="AY28" s="341" t="str">
        <f>IF(入力!AL15="","",入力!AL15)</f>
        <v>047</v>
      </c>
      <c r="AZ28" s="341"/>
      <c r="BA28" s="341"/>
      <c r="BB28" s="341"/>
      <c r="BC28" s="341"/>
      <c r="BD28" s="341"/>
      <c r="BE28" s="341"/>
      <c r="BF28" s="18" t="s">
        <v>74</v>
      </c>
    </row>
    <row r="29" spans="3:58" ht="19.5" customHeight="1" thickBot="1">
      <c r="C29" s="358" t="s">
        <v>48</v>
      </c>
      <c r="D29" s="359"/>
      <c r="E29" s="359"/>
      <c r="F29" s="359"/>
      <c r="G29" s="360"/>
      <c r="H29" s="346" t="str">
        <f>IF(入力!C16="","",入力!C16&amp;"　"&amp;入力!E16)</f>
        <v>田中　湖津絵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千葉県習志野市大久保3-13-1-204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493</v>
      </c>
      <c r="AY29" s="359"/>
      <c r="AZ29" s="359"/>
      <c r="BA29" s="359"/>
      <c r="BB29" s="73" t="s">
        <v>75</v>
      </c>
      <c r="BC29" s="359" t="str">
        <f>IF(入力!AP16="","",入力!AP16)</f>
        <v>3214</v>
      </c>
      <c r="BD29" s="359"/>
      <c r="BE29" s="359"/>
      <c r="BF29" s="390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03" t="s">
        <v>51</v>
      </c>
      <c r="D33" s="376"/>
      <c r="E33" s="376"/>
      <c r="F33" s="376" t="s">
        <v>52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53</v>
      </c>
      <c r="R33" s="376"/>
      <c r="S33" s="376"/>
      <c r="T33" s="376" t="s">
        <v>54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55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56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サトウ　リサ
佐藤　里彩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6</v>
      </c>
      <c r="R34" s="379"/>
      <c r="S34" s="380"/>
      <c r="T34" s="397" t="str">
        <f>IF(入力!I25="","",入力!I25)</f>
        <v>東習志野小学校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519878916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154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コバヤシ　ユメ
小林　夢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6</v>
      </c>
      <c r="R36" s="379"/>
      <c r="S36" s="380"/>
      <c r="T36" s="397" t="str">
        <f>IF(入力!I27="","",入力!I27)</f>
        <v>実籾小学校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518014537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145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オクヤマ　チヒロ
奥山　千尋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5</v>
      </c>
      <c r="R38" s="379"/>
      <c r="S38" s="380"/>
      <c r="T38" s="397" t="str">
        <f>IF(入力!I29="","",入力!I29)</f>
        <v>実籾小学校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520428612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140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ウメザワ　レナ
梅園　玲愛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5</v>
      </c>
      <c r="R40" s="379"/>
      <c r="S40" s="380"/>
      <c r="T40" s="397" t="str">
        <f>IF(入力!I31="","",入力!I31)</f>
        <v>実籾小学校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520428612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135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ツチヤ　ユキハ
土屋　雪羽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4</v>
      </c>
      <c r="R42" s="379"/>
      <c r="S42" s="380"/>
      <c r="T42" s="397" t="str">
        <f>IF(入力!I33="","",入力!I33)</f>
        <v>実籾小学校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519818930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140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イトウ　ニイナ
伊藤　仁唯奈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4</v>
      </c>
      <c r="R44" s="379"/>
      <c r="S44" s="380"/>
      <c r="T44" s="397" t="str">
        <f>IF(入力!I35="","",入力!I35)</f>
        <v>大久保小学校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519878947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131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10</v>
      </c>
      <c r="D46" s="405"/>
      <c r="E46" s="406"/>
      <c r="F46" s="391" t="str">
        <f>IF(入力!C38="","",入力!C37&amp;"　"&amp;入力!E37&amp;"
"&amp;入力!C38&amp;"　"&amp;入力!E38)</f>
        <v>コバヤシ　ノゾミ
小林　希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4</v>
      </c>
      <c r="R46" s="379"/>
      <c r="S46" s="380"/>
      <c r="T46" s="397" t="str">
        <f>IF(入力!I37="","",入力!I37)</f>
        <v>実籾小学校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518014537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124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11</v>
      </c>
      <c r="D48" s="405"/>
      <c r="E48" s="406"/>
      <c r="F48" s="391" t="str">
        <f>IF(入力!C40="","",入力!C39&amp;"　"&amp;入力!E39&amp;"
"&amp;入力!C40&amp;"　"&amp;入力!E40)</f>
        <v>タカミザワ　ミシズ
髙見澤　美寧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2</v>
      </c>
      <c r="R48" s="379"/>
      <c r="S48" s="380"/>
      <c r="T48" s="397" t="str">
        <f>IF(入力!I39="","",入力!I39)</f>
        <v>実花小学校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520978889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126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 t="str">
        <f>IF(入力!B41="","",入力!B41)</f>
        <v/>
      </c>
      <c r="D50" s="405"/>
      <c r="E50" s="406"/>
      <c r="F50" s="391" t="str">
        <f>IF(入力!C42="","",入力!C41&amp;"　"&amp;入力!E41&amp;"
"&amp;入力!C42&amp;"　"&amp;入力!E42)</f>
        <v/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 t="str">
        <f>IF(入力!G41="","",入力!G41)</f>
        <v/>
      </c>
      <c r="R50" s="379"/>
      <c r="S50" s="380"/>
      <c r="T50" s="397" t="str">
        <f>IF(入力!I41="","",入力!I41)</f>
        <v/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 t="str">
        <f>IF(入力!M41="","",入力!M41)</f>
        <v/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 t="str">
        <f>IF(入力!P41="","",入力!P41)</f>
        <v/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 t="str">
        <f>IF(入力!B43="","",入力!B43)</f>
        <v/>
      </c>
      <c r="D52" s="405"/>
      <c r="E52" s="406"/>
      <c r="F52" s="391" t="str">
        <f>IF(入力!C44="","",入力!C43&amp;"　"&amp;入力!E43&amp;"
"&amp;入力!C44&amp;"　"&amp;入力!E44)</f>
        <v/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 t="str">
        <f>IF(入力!G43="","",入力!G43)</f>
        <v/>
      </c>
      <c r="R52" s="379"/>
      <c r="S52" s="380"/>
      <c r="T52" s="397" t="str">
        <f>IF(入力!I43="","",入力!I43)</f>
        <v/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 t="str">
        <f>IF(入力!M43="","",入力!M43)</f>
        <v/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 t="str">
        <f>IF(入力!P43="","",入力!P43)</f>
        <v/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 t="str">
        <f>IF(入力!B45="","",入力!B45)</f>
        <v/>
      </c>
      <c r="D54" s="405"/>
      <c r="E54" s="406"/>
      <c r="F54" s="391" t="str">
        <f>IF(入力!C46="","",入力!C45&amp;"　"&amp;入力!E45&amp;"
"&amp;入力!C46&amp;"　"&amp;入力!E46)</f>
        <v/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 t="str">
        <f>IF(入力!G45="","",入力!G45)</f>
        <v/>
      </c>
      <c r="R54" s="379"/>
      <c r="S54" s="380"/>
      <c r="T54" s="397" t="str">
        <f>IF(入力!I45="","",入力!I45)</f>
        <v/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 t="str">
        <f>IF(入力!M45="","",入力!M45)</f>
        <v/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 t="str">
        <f>IF(入力!P45="","",入力!P45)</f>
        <v/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 t="str">
        <f>IF(入力!B47="","",入力!B47)</f>
        <v/>
      </c>
      <c r="D56" s="405"/>
      <c r="E56" s="406"/>
      <c r="F56" s="391" t="str">
        <f>IF(入力!C48="","",入力!C47&amp;"　"&amp;入力!E47&amp;"
"&amp;入力!C48&amp;"　"&amp;入力!E48)</f>
        <v/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 t="str">
        <f>IF(入力!G47="","",入力!G47)</f>
        <v/>
      </c>
      <c r="R56" s="379"/>
      <c r="S56" s="380"/>
      <c r="T56" s="397" t="str">
        <f>IF(入力!I47="","",入力!I47)</f>
        <v/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 t="str">
        <f>IF(入力!M47="","",入力!M47)</f>
        <v/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 t="str">
        <f>IF(入力!P47="","",入力!P47)</f>
        <v/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 t="s">
        <v>269</v>
      </c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62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" customHeight="1">
      <c r="A2" s="251" t="s">
        <v>0</v>
      </c>
      <c r="B2" s="251"/>
      <c r="C2" s="252" t="str">
        <f>IF(入力!C3="","",入力!C3)</f>
        <v>pleasure kids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435462107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田中　湖津絵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516291492</v>
      </c>
      <c r="H7" s="260"/>
      <c r="I7" s="260"/>
      <c r="J7" s="260" t="str">
        <f>IF(入力!J7="","",入力!J7)</f>
        <v>12K12102</v>
      </c>
      <c r="K7" s="260"/>
      <c r="L7" s="260"/>
      <c r="M7" s="260">
        <f>IF(入力!M7="","",入力!M7)</f>
        <v>423406</v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" customHeight="1">
      <c r="A9" s="251" t="s">
        <v>19</v>
      </c>
      <c r="B9" s="251"/>
      <c r="C9" s="263" t="str">
        <f>IF(入力!C10="","",入力!C10&amp;"　"&amp;入力!E10)</f>
        <v>林　健雄</v>
      </c>
      <c r="D9" s="264"/>
      <c r="E9" s="264"/>
      <c r="F9" s="264"/>
      <c r="G9" s="260">
        <f>IF(入力!G9="","",入力!G9)</f>
        <v>519722783</v>
      </c>
      <c r="H9" s="260"/>
      <c r="I9" s="260"/>
      <c r="J9" s="260" t="str">
        <f>IF(入力!J9="","",入力!J9)</f>
        <v>12K12082</v>
      </c>
      <c r="K9" s="260"/>
      <c r="L9" s="260"/>
      <c r="M9" s="260" t="str">
        <f>IF(入力!M9="","",入力!M9)</f>
        <v/>
      </c>
      <c r="N9" s="260"/>
      <c r="O9" s="260"/>
    </row>
    <row r="10" spans="1:15" ht="14.4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" customHeight="1">
      <c r="A11" s="251" t="s">
        <v>20</v>
      </c>
      <c r="B11" s="251"/>
      <c r="C11" s="263" t="str">
        <f>IF(入力!C12="","",入力!C12&amp;"　"&amp;入力!E12)</f>
        <v>小林　恵未</v>
      </c>
      <c r="D11" s="264"/>
      <c r="E11" s="264"/>
      <c r="F11" s="264"/>
      <c r="G11" s="260">
        <f>IF(入力!G11="","",入力!G11)</f>
        <v>520433845</v>
      </c>
      <c r="H11" s="260"/>
      <c r="I11" s="260"/>
      <c r="J11" s="260" t="str">
        <f>IF(入力!J11="","",入力!J11)</f>
        <v/>
      </c>
      <c r="K11" s="260"/>
      <c r="L11" s="260"/>
      <c r="M11" s="260">
        <f>IF(入力!M11="","",入力!M11)</f>
        <v>456864</v>
      </c>
      <c r="N11" s="260"/>
      <c r="O11" s="260"/>
    </row>
    <row r="12" spans="1:15" ht="14.4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田中　湖津絵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田中　湖津絵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1" t="s">
        <v>6</v>
      </c>
      <c r="B17" s="251"/>
      <c r="C17" s="252" t="str">
        <f>IF(入力!C17="","",入力!C17&amp;"　"&amp;入力!E17)</f>
        <v>千葉県習志野市大久保3-13-1-204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" customHeight="1">
      <c r="A19" s="251" t="s">
        <v>7</v>
      </c>
      <c r="B19" s="251"/>
      <c r="C19" s="252" t="str">
        <f>IF(入力!C19="","",入力!C19&amp;"　"&amp;入力!E19)</f>
        <v>047-493-3214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" customHeight="1">
      <c r="A21" s="251" t="s">
        <v>8</v>
      </c>
      <c r="B21" s="251"/>
      <c r="C21" s="252" t="str">
        <f>IF(入力!C21="","",入力!C21&amp;"－"&amp;入力!E21&amp;"－"&amp;入力!G21)</f>
        <v>090－9368－7196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佐藤　里彩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東習志野小学校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519878916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小林　夢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実籾小学校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518014537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奥山　千尋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実籾小学校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520428612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梅園　玲愛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実籾小学校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520428612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土屋　雪羽</v>
      </c>
      <c r="D33" s="264"/>
      <c r="E33" s="264"/>
      <c r="F33" s="264"/>
      <c r="G33" s="251">
        <f>IF(入力!G33="","",入力!G33)</f>
        <v>4</v>
      </c>
      <c r="H33" s="251" t="str">
        <f>IF(入力!H33="","",入力!H33)</f>
        <v/>
      </c>
      <c r="I33" s="251" t="str">
        <f>IF(入力!I33="","",入力!I33)</f>
        <v>実籾小学校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519818930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伊藤　仁唯奈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大久保小学校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519878947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10</v>
      </c>
      <c r="C37" s="263" t="str">
        <f>IF(入力!C38="","",入力!C38&amp;"　"&amp;入力!E38)</f>
        <v>小林　希</v>
      </c>
      <c r="D37" s="264"/>
      <c r="E37" s="264"/>
      <c r="F37" s="264"/>
      <c r="G37" s="251">
        <f>IF(入力!G37="","",入力!G37)</f>
        <v>4</v>
      </c>
      <c r="H37" s="251" t="str">
        <f>IF(入力!H37="","",入力!H37)</f>
        <v/>
      </c>
      <c r="I37" s="251" t="str">
        <f>IF(入力!I37="","",入力!I37)</f>
        <v>実籾小学校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518014537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11</v>
      </c>
      <c r="C39" s="263" t="str">
        <f>IF(入力!C40="","",入力!C40&amp;"　"&amp;入力!E40)</f>
        <v>髙見澤　美寧</v>
      </c>
      <c r="D39" s="264"/>
      <c r="E39" s="264"/>
      <c r="F39" s="264"/>
      <c r="G39" s="251">
        <f>IF(入力!G39="","",入力!G39)</f>
        <v>2</v>
      </c>
      <c r="H39" s="251" t="str">
        <f>IF(入力!H39="","",入力!H39)</f>
        <v/>
      </c>
      <c r="I39" s="251" t="str">
        <f>IF(入力!I39="","",入力!I39)</f>
        <v>実花小学校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520978889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 t="str">
        <f>IF(入力!B41="","",入力!B41)</f>
        <v/>
      </c>
      <c r="C41" s="263" t="str">
        <f>IF(入力!C42="","",入力!C42&amp;"　"&amp;入力!E42)</f>
        <v/>
      </c>
      <c r="D41" s="264"/>
      <c r="E41" s="264"/>
      <c r="F41" s="264"/>
      <c r="G41" s="251" t="str">
        <f>IF(入力!G41="","",入力!G41)</f>
        <v/>
      </c>
      <c r="H41" s="251" t="str">
        <f>IF(入力!H41="","",入力!H41)</f>
        <v/>
      </c>
      <c r="I41" s="251" t="str">
        <f>IF(入力!I41="","",入力!I41)</f>
        <v/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 t="str">
        <f>IF(入力!M41="","",入力!M41)</f>
        <v/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 t="str">
        <f>IF(入力!B43="","",入力!B43)</f>
        <v/>
      </c>
      <c r="C43" s="263" t="str">
        <f>IF(入力!C44="","",入力!C44&amp;"　"&amp;入力!E44)</f>
        <v/>
      </c>
      <c r="D43" s="264"/>
      <c r="E43" s="264"/>
      <c r="F43" s="264"/>
      <c r="G43" s="251" t="str">
        <f>IF(入力!G43="","",入力!G43)</f>
        <v/>
      </c>
      <c r="H43" s="251" t="str">
        <f>IF(入力!H43="","",入力!H43)</f>
        <v/>
      </c>
      <c r="I43" s="251" t="str">
        <f>IF(入力!I43="","",入力!I43)</f>
        <v/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 t="str">
        <f>IF(入力!M43="","",入力!M43)</f>
        <v/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 t="str">
        <f>IF(入力!B45="","",入力!B45)</f>
        <v/>
      </c>
      <c r="C45" s="263" t="str">
        <f>IF(入力!C46="","",入力!C46&amp;"　"&amp;入力!E46)</f>
        <v/>
      </c>
      <c r="D45" s="264"/>
      <c r="E45" s="264"/>
      <c r="F45" s="264"/>
      <c r="G45" s="251" t="str">
        <f>IF(入力!G45="","",入力!G45)</f>
        <v/>
      </c>
      <c r="H45" s="251" t="str">
        <f>IF(入力!H45="","",入力!H45)</f>
        <v/>
      </c>
      <c r="I45" s="251" t="str">
        <f>IF(入力!I45="","",入力!I45)</f>
        <v/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 t="str">
        <f>IF(入力!M45="","",入力!M45)</f>
        <v/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 t="str">
        <f>IF(入力!B47="","",入力!B47)</f>
        <v/>
      </c>
      <c r="C47" s="263" t="str">
        <f>IF(入力!C48="","",入力!C48&amp;"　"&amp;入力!E48)</f>
        <v/>
      </c>
      <c r="D47" s="264"/>
      <c r="E47" s="264"/>
      <c r="F47" s="264"/>
      <c r="G47" s="251" t="str">
        <f>IF(入力!G47="","",入力!G47)</f>
        <v/>
      </c>
      <c r="H47" s="251" t="str">
        <f>IF(入力!H47="","",入力!H47)</f>
        <v/>
      </c>
      <c r="I47" s="251" t="str">
        <f>IF(入力!I47="","",入力!I47)</f>
        <v/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 t="str">
        <f>IF(入力!M47="","",入力!M47)</f>
        <v/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" customHeight="1">
      <c r="A2" s="251" t="s">
        <v>0</v>
      </c>
      <c r="B2" s="251"/>
      <c r="C2" s="252" t="str">
        <f>IF(入力!C3="","",入力!C3)</f>
        <v>pleasure kids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435462107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田中　湖津絵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516291492</v>
      </c>
      <c r="H7" s="260"/>
      <c r="I7" s="260"/>
      <c r="J7" s="260" t="str">
        <f>IF(入力!J7="","",入力!J7)</f>
        <v>12K12102</v>
      </c>
      <c r="K7" s="260"/>
      <c r="L7" s="260"/>
      <c r="M7" s="260">
        <f>IF(入力!M7="","",入力!M7)</f>
        <v>423406</v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" customHeight="1">
      <c r="A9" s="251" t="s">
        <v>19</v>
      </c>
      <c r="B9" s="251"/>
      <c r="C9" s="263" t="str">
        <f>IF(入力!C10="","",入力!C10&amp;"　"&amp;入力!E10)</f>
        <v>林　健雄</v>
      </c>
      <c r="D9" s="264"/>
      <c r="E9" s="264"/>
      <c r="F9" s="264"/>
      <c r="G9" s="260">
        <f>IF(入力!G9="","",入力!G9)</f>
        <v>519722783</v>
      </c>
      <c r="H9" s="260"/>
      <c r="I9" s="260"/>
      <c r="J9" s="260" t="str">
        <f>IF(入力!J9="","",入力!J9)</f>
        <v>12K12082</v>
      </c>
      <c r="K9" s="260"/>
      <c r="L9" s="260"/>
      <c r="M9" s="260" t="str">
        <f>IF(入力!M9="","",入力!M9)</f>
        <v/>
      </c>
      <c r="N9" s="260"/>
      <c r="O9" s="260"/>
    </row>
    <row r="10" spans="1:15" ht="14.4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" customHeight="1">
      <c r="A11" s="251" t="s">
        <v>20</v>
      </c>
      <c r="B11" s="251"/>
      <c r="C11" s="263" t="str">
        <f>IF(入力!C12="","",入力!C12&amp;"　"&amp;入力!E12)</f>
        <v>小林　恵未</v>
      </c>
      <c r="D11" s="264"/>
      <c r="E11" s="264"/>
      <c r="F11" s="264"/>
      <c r="G11" s="260">
        <f>IF(入力!G11="","",入力!G11)</f>
        <v>520433845</v>
      </c>
      <c r="H11" s="260"/>
      <c r="I11" s="260"/>
      <c r="J11" s="260" t="str">
        <f>IF(入力!J11="","",入力!J11)</f>
        <v/>
      </c>
      <c r="K11" s="260"/>
      <c r="L11" s="260"/>
      <c r="M11" s="260">
        <f>IF(入力!M11="","",入力!M11)</f>
        <v>456864</v>
      </c>
      <c r="N11" s="260"/>
      <c r="O11" s="260"/>
    </row>
    <row r="12" spans="1:15" ht="14.4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田中　湖津絵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田中　湖津絵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1" t="s">
        <v>6</v>
      </c>
      <c r="B17" s="251"/>
      <c r="C17" s="252" t="str">
        <f>IF(入力!C17="","",入力!C17&amp;"　"&amp;入力!E17)</f>
        <v>千葉県習志野市大久保3-13-1-204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" customHeight="1">
      <c r="A19" s="251" t="s">
        <v>7</v>
      </c>
      <c r="B19" s="251"/>
      <c r="C19" s="252" t="str">
        <f>IF(入力!C19="","",入力!C19&amp;"　"&amp;入力!E19)</f>
        <v>047-493-3214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" customHeight="1">
      <c r="A21" s="251" t="s">
        <v>8</v>
      </c>
      <c r="B21" s="251"/>
      <c r="C21" s="252" t="str">
        <f>IF(入力!C21="","",入力!C21&amp;"－"&amp;入力!E21&amp;"－"&amp;入力!G21)</f>
        <v>090－9368－7196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佐藤　里彩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東習志野小学校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519878916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小林　夢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実籾小学校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518014537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奥山　千尋</v>
      </c>
      <c r="D29" s="264"/>
      <c r="E29" s="264"/>
      <c r="F29" s="264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実籾小学校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520428612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梅園　玲愛</v>
      </c>
      <c r="D31" s="264"/>
      <c r="E31" s="264"/>
      <c r="F31" s="264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実籾小学校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520428612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土屋　雪羽</v>
      </c>
      <c r="D33" s="264"/>
      <c r="E33" s="264"/>
      <c r="F33" s="264"/>
      <c r="G33" s="251">
        <f>IF(入力!G33="","",入力!G33)</f>
        <v>4</v>
      </c>
      <c r="H33" s="251" t="str">
        <f>IF(入力!H33="","",入力!H33)</f>
        <v/>
      </c>
      <c r="I33" s="251" t="str">
        <f>IF(入力!I33="","",入力!I33)</f>
        <v>実籾小学校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519818930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伊藤　仁唯奈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大久保小学校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519878947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10</v>
      </c>
      <c r="C37" s="263" t="str">
        <f>IF(入力!C38="","",入力!C38&amp;"　"&amp;入力!E38)</f>
        <v>小林　希</v>
      </c>
      <c r="D37" s="264"/>
      <c r="E37" s="264"/>
      <c r="F37" s="264"/>
      <c r="G37" s="251">
        <f>IF(入力!G37="","",入力!G37)</f>
        <v>4</v>
      </c>
      <c r="H37" s="251" t="str">
        <f>IF(入力!H37="","",入力!H37)</f>
        <v/>
      </c>
      <c r="I37" s="251" t="str">
        <f>IF(入力!I37="","",入力!I37)</f>
        <v>実籾小学校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518014537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11</v>
      </c>
      <c r="C39" s="263" t="str">
        <f>IF(入力!C40="","",入力!C40&amp;"　"&amp;入力!E40)</f>
        <v>髙見澤　美寧</v>
      </c>
      <c r="D39" s="264"/>
      <c r="E39" s="264"/>
      <c r="F39" s="264"/>
      <c r="G39" s="251">
        <f>IF(入力!G39="","",入力!G39)</f>
        <v>2</v>
      </c>
      <c r="H39" s="251" t="str">
        <f>IF(入力!H39="","",入力!H39)</f>
        <v/>
      </c>
      <c r="I39" s="251" t="str">
        <f>IF(入力!I39="","",入力!I39)</f>
        <v>実花小学校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520978889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 t="str">
        <f>IF(入力!B41="","",入力!B41)</f>
        <v/>
      </c>
      <c r="C41" s="263" t="str">
        <f>IF(入力!C42="","",入力!C42&amp;"　"&amp;入力!E42)</f>
        <v/>
      </c>
      <c r="D41" s="264"/>
      <c r="E41" s="264"/>
      <c r="F41" s="264"/>
      <c r="G41" s="251" t="str">
        <f>IF(入力!G41="","",入力!G41)</f>
        <v/>
      </c>
      <c r="H41" s="251" t="str">
        <f>IF(入力!H41="","",入力!H41)</f>
        <v/>
      </c>
      <c r="I41" s="251" t="str">
        <f>IF(入力!I41="","",入力!I41)</f>
        <v/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 t="str">
        <f>IF(入力!M41="","",入力!M41)</f>
        <v/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 t="str">
        <f>IF(入力!B43="","",入力!B43)</f>
        <v/>
      </c>
      <c r="C43" s="263" t="str">
        <f>IF(入力!C44="","",入力!C44&amp;"　"&amp;入力!E44)</f>
        <v/>
      </c>
      <c r="D43" s="264"/>
      <c r="E43" s="264"/>
      <c r="F43" s="264"/>
      <c r="G43" s="251" t="str">
        <f>IF(入力!G43="","",入力!G43)</f>
        <v/>
      </c>
      <c r="H43" s="251" t="str">
        <f>IF(入力!H43="","",入力!H43)</f>
        <v/>
      </c>
      <c r="I43" s="251" t="str">
        <f>IF(入力!I43="","",入力!I43)</f>
        <v/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 t="str">
        <f>IF(入力!M43="","",入力!M43)</f>
        <v/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 t="str">
        <f>IF(入力!B45="","",入力!B45)</f>
        <v/>
      </c>
      <c r="C45" s="263" t="str">
        <f>IF(入力!C46="","",入力!C46&amp;"　"&amp;入力!E46)</f>
        <v/>
      </c>
      <c r="D45" s="264"/>
      <c r="E45" s="264"/>
      <c r="F45" s="264"/>
      <c r="G45" s="251" t="str">
        <f>IF(入力!G45="","",入力!G45)</f>
        <v/>
      </c>
      <c r="H45" s="251" t="str">
        <f>IF(入力!H45="","",入力!H45)</f>
        <v/>
      </c>
      <c r="I45" s="251" t="str">
        <f>IF(入力!I45="","",入力!I45)</f>
        <v/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 t="str">
        <f>IF(入力!M45="","",入力!M45)</f>
        <v/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 t="str">
        <f>IF(入力!B47="","",入力!B47)</f>
        <v/>
      </c>
      <c r="C47" s="263" t="str">
        <f>IF(入力!C48="","",入力!C48&amp;"　"&amp;入力!E48)</f>
        <v/>
      </c>
      <c r="D47" s="264"/>
      <c r="E47" s="264"/>
      <c r="F47" s="264"/>
      <c r="G47" s="251" t="str">
        <f>IF(入力!G47="","",入力!G47)</f>
        <v/>
      </c>
      <c r="H47" s="251" t="str">
        <f>IF(入力!H47="","",入力!H47)</f>
        <v/>
      </c>
      <c r="I47" s="251" t="str">
        <f>IF(入力!I47="","",入力!I47)</f>
        <v/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 t="str">
        <f>IF(入力!M47="","",入力!M47)</f>
        <v/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79</v>
      </c>
      <c r="B1" s="424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3.8" thickBot="1">
      <c r="A2" s="424"/>
      <c r="B2" s="424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5" t="s">
        <v>86</v>
      </c>
      <c r="B4" s="426"/>
      <c r="C4" s="426"/>
      <c r="D4" s="426"/>
      <c r="E4" s="426"/>
      <c r="F4" s="426"/>
      <c r="G4" s="427"/>
      <c r="H4" s="25" t="s">
        <v>87</v>
      </c>
      <c r="I4" s="25" t="s">
        <v>88</v>
      </c>
      <c r="J4" s="428" t="s">
        <v>137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女子</v>
      </c>
      <c r="I5" s="29">
        <f>入力!Y25</f>
        <v>7</v>
      </c>
      <c r="J5" s="432" t="str">
        <f>IF(入力!A55="","",入力!A55)</f>
        <v>スパイクやサーブを決めた時は全力で喜べるように練習してます。まだまだこれからのチームですが、今できることを全力で頑張ります！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21024</v>
      </c>
      <c r="B7" s="33" t="str">
        <f>IF(入力!C3="","",入力!C3)</f>
        <v>pleasure kids</v>
      </c>
      <c r="C7" s="33" t="str">
        <f>IF(入力!C2="","",入力!C2)</f>
        <v>プレジャーキッズ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京成本線</v>
      </c>
      <c r="S7" s="33" t="str">
        <f>IF(入力!AE5="","",入力!AE5)</f>
        <v>京成大久保</v>
      </c>
      <c r="T7" s="33"/>
      <c r="U7" s="33">
        <f>IF(入力!C4="","",入力!C4)</f>
        <v>435462107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田中</v>
      </c>
      <c r="D16" s="33" t="str">
        <f>IF(入力!E8="","",入力!E8)</f>
        <v>湖津絵</v>
      </c>
      <c r="E16" s="33" t="str">
        <f>IF(入力!C7="","",入力!C7)</f>
        <v>タナカ</v>
      </c>
      <c r="F16" s="33" t="str">
        <f>IF(入力!E7="","",入力!E7)</f>
        <v>コヅエ</v>
      </c>
      <c r="G16" s="33">
        <f>IF(入力!G7="","",入力!G7)</f>
        <v>516291492</v>
      </c>
      <c r="H16" s="33" t="str">
        <f>IF(入力!J7="","",入力!J7)</f>
        <v>12K12102</v>
      </c>
      <c r="I16" s="33">
        <f>IF(入力!M7="","",入力!M7)</f>
        <v>423406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275</v>
      </c>
      <c r="S16" s="33" t="str">
        <f>IF(入力!W7="","",入力!W7)</f>
        <v>0011</v>
      </c>
      <c r="T16" s="33" t="str">
        <f>IF(入力!P8="","",入力!P8)</f>
        <v>千葉県習志野市大久保3-13-1-204</v>
      </c>
      <c r="U16" s="33" t="str">
        <f>IF(入力!AL7="","",入力!AL7)</f>
        <v>047</v>
      </c>
      <c r="V16" s="33" t="str">
        <f>IF(入力!AK8="","",入力!AK8)</f>
        <v>493</v>
      </c>
      <c r="W16" s="33" t="str">
        <f>IF(入力!AP8="","",入力!AP8)</f>
        <v>3214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林</v>
      </c>
      <c r="D17" s="33" t="str">
        <f>IF(入力!E10="","",入力!E10)</f>
        <v>健雄</v>
      </c>
      <c r="E17" s="33" t="str">
        <f>IF(入力!C9="","",入力!C9)</f>
        <v>ハヤシ</v>
      </c>
      <c r="F17" s="33" t="str">
        <f>IF(入力!E9="","",入力!E9)</f>
        <v>タケオ</v>
      </c>
      <c r="G17" s="33">
        <f>IF(入力!G9="","",入力!G9)</f>
        <v>519722783</v>
      </c>
      <c r="H17" s="33" t="str">
        <f>IF(入力!J9="","",入力!J9)</f>
        <v>12K12082</v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275</v>
      </c>
      <c r="S17" s="33" t="str">
        <f>IF(入力!W9="","",入力!W9)</f>
        <v>0011</v>
      </c>
      <c r="T17" s="33" t="str">
        <f>IF(入力!P10="","",入力!P10)</f>
        <v>千葉県習志野市大久保3-13-7-301</v>
      </c>
      <c r="U17" s="33" t="str">
        <f>IF(入力!AL9="","",入力!AL9)</f>
        <v>090</v>
      </c>
      <c r="V17" s="33" t="str">
        <f>IF(入力!AK10="","",入力!AK10)</f>
        <v>1507</v>
      </c>
      <c r="W17" s="33" t="str">
        <f>IF(入力!AP10="","",入力!AP10)</f>
        <v>2649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小林</v>
      </c>
      <c r="D20" s="33" t="str">
        <f>IF(入力!E12="","",入力!E12)</f>
        <v>恵未</v>
      </c>
      <c r="E20" s="33" t="str">
        <f>IF(入力!C11="","",入力!C11)</f>
        <v>コバヤシ</v>
      </c>
      <c r="F20" s="33" t="str">
        <f>IF(入力!E11="","",入力!E11)</f>
        <v>エミ</v>
      </c>
      <c r="G20" s="33">
        <f>IF(入力!G11="","",入力!G11)</f>
        <v>520433845</v>
      </c>
      <c r="H20" s="33" t="str">
        <f>IF(入力!J11="","",入力!J11)</f>
        <v/>
      </c>
      <c r="I20" s="33">
        <f>IF(入力!M11="","",入力!M11)</f>
        <v>456864</v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>275</v>
      </c>
      <c r="S20" s="33" t="str">
        <f>IF(入力!W11="","",入力!W11)</f>
        <v>0002</v>
      </c>
      <c r="T20" s="33" t="str">
        <f>IF(入力!P12="","",入力!P12)</f>
        <v>千葉県習志野市実籾5-36-9</v>
      </c>
      <c r="U20" s="33" t="str">
        <f>IF(入力!AL11="","",入力!AL11)</f>
        <v>090</v>
      </c>
      <c r="V20" s="33" t="str">
        <f>IF(入力!AK12="","",入力!AK12)</f>
        <v>9305</v>
      </c>
      <c r="W20" s="33" t="str">
        <f>IF(入力!AP12="","",入力!AP12)</f>
        <v>4109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湖津絵</v>
      </c>
      <c r="E22" s="33" t="str">
        <f>IF(入力!C15="","",入力!C15)</f>
        <v>タナカ</v>
      </c>
      <c r="F22" s="33" t="str">
        <f>IF(入力!E15="","",入力!E15)</f>
        <v>コヅエ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090</v>
      </c>
      <c r="O22" s="33">
        <f>IF(入力!E21="","",入力!E21)</f>
        <v>9368</v>
      </c>
      <c r="P22" s="33">
        <f>IF(入力!G21="","",入力!G21)</f>
        <v>7196</v>
      </c>
      <c r="Q22" s="33"/>
      <c r="R22" s="33" t="str">
        <f>IF(入力!R15="","",入力!R15)</f>
        <v>275</v>
      </c>
      <c r="S22" s="33" t="str">
        <f>IF(入力!W15="","",入力!W15)</f>
        <v>0011</v>
      </c>
      <c r="T22" s="33" t="str">
        <f>IF(入力!P16="","",入力!P16)</f>
        <v>千葉県習志野市大久保3-13-1-204</v>
      </c>
      <c r="U22" s="33" t="str">
        <f>IF(入力!AL15="","",入力!AL15)</f>
        <v>047</v>
      </c>
      <c r="V22" s="33" t="str">
        <f>IF(入力!AK16="","",入力!AK16)</f>
        <v>493</v>
      </c>
      <c r="W22" s="33" t="str">
        <f>IF(入力!AP16="","",入力!AP16)</f>
        <v>3214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湖津絵</v>
      </c>
      <c r="E23" s="33" t="str">
        <f>IF(入力!$C$13="","",入力!$C$13)</f>
        <v>タナカ</v>
      </c>
      <c r="F23" s="33" t="str">
        <f>IF(入力!$E$13="","",入力!$E$13)</f>
        <v>コヅエ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佐藤</v>
      </c>
      <c r="D24" s="75" t="str">
        <f>VLOOKUP($B$51,$A$53:$F$352,4)</f>
        <v>里彩</v>
      </c>
      <c r="E24" s="75" t="str">
        <f>VLOOKUP($B$51,$A$53:$F$352,5)</f>
        <v>サトウ</v>
      </c>
      <c r="F24" s="75" t="str">
        <f>VLOOKUP($B$51,$A$53:$F$352,6)</f>
        <v>リサ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佐藤</v>
      </c>
      <c r="D53" s="33" t="str">
        <f>IF(入力!E26="","",入力!E26)</f>
        <v>里彩</v>
      </c>
      <c r="E53" s="33" t="str">
        <f>IF(入力!C25="","",入力!C25)</f>
        <v>サトウ</v>
      </c>
      <c r="F53" s="33" t="str">
        <f>IF(入力!E25="","",入力!E25)</f>
        <v>リサ</v>
      </c>
      <c r="G53" s="33">
        <f>IF(入力!M25="","",入力!M25)</f>
        <v>519878916</v>
      </c>
      <c r="H53" s="33" t="str">
        <f>IF(入力!I25="","",入力!I25)</f>
        <v>東習志野小学校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小林</v>
      </c>
      <c r="D54" s="33" t="str">
        <f>IF(入力!E28="","",入力!E28)</f>
        <v>夢</v>
      </c>
      <c r="E54" s="33" t="str">
        <f>IF(入力!C27="","",入力!C27)</f>
        <v>コバヤシ</v>
      </c>
      <c r="F54" s="33" t="str">
        <f>IF(入力!E27="","",入力!E27)</f>
        <v>ユメ</v>
      </c>
      <c r="G54" s="33">
        <f>IF(入力!M27="","",入力!M27)</f>
        <v>518014537</v>
      </c>
      <c r="H54" s="33" t="str">
        <f>IF(入力!I27="","",入力!I27)</f>
        <v>実籾小学校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奥山</v>
      </c>
      <c r="D55" s="33" t="str">
        <f>IF(入力!E30="","",入力!E30)</f>
        <v>千尋</v>
      </c>
      <c r="E55" s="33" t="str">
        <f>IF(入力!C29="","",入力!C29)</f>
        <v>オクヤマ</v>
      </c>
      <c r="F55" s="33" t="str">
        <f>IF(入力!E29="","",入力!E29)</f>
        <v>チヒロ</v>
      </c>
      <c r="G55" s="33">
        <f>IF(入力!M29="","",入力!M29)</f>
        <v>520428612</v>
      </c>
      <c r="H55" s="33" t="str">
        <f>IF(入力!I29="","",入力!I29)</f>
        <v>実籾小学校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梅園</v>
      </c>
      <c r="D56" s="33" t="str">
        <f>IF(入力!E32="","",入力!E32)</f>
        <v>玲愛</v>
      </c>
      <c r="E56" s="33" t="str">
        <f>IF(入力!C31="","",入力!C31)</f>
        <v>ウメザワ</v>
      </c>
      <c r="F56" s="33" t="str">
        <f>IF(入力!E31="","",入力!E31)</f>
        <v>レナ</v>
      </c>
      <c r="G56" s="33">
        <f>IF(入力!M31="","",入力!M31)</f>
        <v>520428612</v>
      </c>
      <c r="H56" s="33" t="str">
        <f>IF(入力!I31="","",入力!I31)</f>
        <v>実籾小学校</v>
      </c>
      <c r="I56" s="33">
        <f>IF(入力!G31="","",入力!G31)</f>
        <v>5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土屋</v>
      </c>
      <c r="D57" s="33" t="str">
        <f>IF(入力!E34="","",入力!E34)</f>
        <v>雪羽</v>
      </c>
      <c r="E57" s="33" t="str">
        <f>IF(入力!C33="","",入力!C33)</f>
        <v>ツチヤ</v>
      </c>
      <c r="F57" s="33" t="str">
        <f>IF(入力!E33="","",入力!E33)</f>
        <v>ユキハ</v>
      </c>
      <c r="G57" s="33">
        <f>IF(入力!M33="","",入力!M33)</f>
        <v>519818930</v>
      </c>
      <c r="H57" s="33" t="str">
        <f>IF(入力!I33="","",入力!I33)</f>
        <v>実籾小学校</v>
      </c>
      <c r="I57" s="33">
        <f>IF(入力!G33="","",入力!G33)</f>
        <v>4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伊藤</v>
      </c>
      <c r="D58" s="33" t="str">
        <f>IF(入力!E36="","",入力!E36)</f>
        <v>仁唯奈</v>
      </c>
      <c r="E58" s="33" t="str">
        <f>IF(入力!C35="","",入力!C35)</f>
        <v>イトウ</v>
      </c>
      <c r="F58" s="33" t="str">
        <f>IF(入力!E35="","",入力!E35)</f>
        <v>ニイナ</v>
      </c>
      <c r="G58" s="33">
        <f>IF(入力!M35="","",入力!M35)</f>
        <v>519878947</v>
      </c>
      <c r="H58" s="33" t="str">
        <f>IF(入力!I35="","",入力!I35)</f>
        <v>大久保小学校</v>
      </c>
      <c r="I58" s="33">
        <f>IF(入力!G35="","",入力!G35)</f>
        <v>4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10</v>
      </c>
      <c r="C59" s="33" t="str">
        <f>IF(入力!C38="","",入力!C38)</f>
        <v>小林</v>
      </c>
      <c r="D59" s="33" t="str">
        <f>IF(入力!E38="","",入力!E38)</f>
        <v>希</v>
      </c>
      <c r="E59" s="33" t="str">
        <f>IF(入力!C37="","",入力!C37)</f>
        <v>コバヤシ</v>
      </c>
      <c r="F59" s="33" t="str">
        <f>IF(入力!E37="","",入力!E37)</f>
        <v>ノゾミ</v>
      </c>
      <c r="G59" s="33">
        <f>IF(入力!M37="","",入力!M37)</f>
        <v>518014537</v>
      </c>
      <c r="H59" s="33" t="str">
        <f>IF(入力!I37="","",入力!I37)</f>
        <v>実籾小学校</v>
      </c>
      <c r="I59" s="33">
        <f>IF(入力!G37="","",入力!G37)</f>
        <v>4</v>
      </c>
      <c r="J59" s="33">
        <f>IF(入力!P37="","",入力!P37)</f>
        <v>124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11</v>
      </c>
      <c r="C60" s="33" t="str">
        <f>IF(入力!C40="","",入力!C40)</f>
        <v>髙見澤</v>
      </c>
      <c r="D60" s="33" t="str">
        <f>IF(入力!E40="","",入力!E40)</f>
        <v>美寧</v>
      </c>
      <c r="E60" s="33" t="str">
        <f>IF(入力!C39="","",入力!C39)</f>
        <v>タカミザワ</v>
      </c>
      <c r="F60" s="33" t="str">
        <f>IF(入力!E39="","",入力!E39)</f>
        <v>ミシズ</v>
      </c>
      <c r="G60" s="33">
        <f>IF(入力!M39="","",入力!M39)</f>
        <v>520978889</v>
      </c>
      <c r="H60" s="33" t="str">
        <f>IF(入力!I39="","",入力!I39)</f>
        <v>実花小学校</v>
      </c>
      <c r="I60" s="33">
        <f>IF(入力!G39="","",入力!G39)</f>
        <v>2</v>
      </c>
      <c r="J60" s="33">
        <f>IF(入力!P39="","",入力!P39)</f>
        <v>126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田中湖津絵</cp:lastModifiedBy>
  <cp:lastPrinted>2021-05-16T13:12:57Z</cp:lastPrinted>
  <dcterms:created xsi:type="dcterms:W3CDTF">2014-04-05T09:56:00Z</dcterms:created>
  <dcterms:modified xsi:type="dcterms:W3CDTF">2021-05-16T13:26:17Z</dcterms:modified>
</cp:coreProperties>
</file>