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貞勝\Documents\貞勝\バレー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<sst xmlns="http://schemas.openxmlformats.org/spreadsheetml/2006/main" count="432" uniqueCount="289">
  <si>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</si>
  <si>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</si>
  <si>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</si>
  <si>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</si>
  <si>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</si>
  <si>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</si>
  <si>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</si>
  <si>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</si>
  <si>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</si>
  <si>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</si>
  <si>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</si>
  <si>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</si>
  <si>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</si>
  <si>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</si>
  <si>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</si>
  <si>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</si>
  <si>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</si>
  <si>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</si>
  <si>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</si>
  <si>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</si>
  <si>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</si>
  <si>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</si>
  <si>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</si>
  <si>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</si>
  <si>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</si>
  <si>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</si>
  <si>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</si>
  <si>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</si>
  <si>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</si>
  <si>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</si>
  <si>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</si>
  <si>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</si>
  <si>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</si>
  <si>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</si>
  <si>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</si>
  <si>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</si>
  <si>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</si>
  <si>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</si>
  <si>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</si>
  <si>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</si>
  <si>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</si>
  <si>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</si>
  <si>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</si>
  <si>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</si>
  <si>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</si>
  <si>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</si>
  <si>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</si>
  <si>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</si>
  <si>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</si>
  <si>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</si>
  <si>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</si>
  <si>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</si>
  <si>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</si>
  <si>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</si>
  <si>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</si>
  <si>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</si>
  <si>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</si>
  <si>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</si>
  <si>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</si>
  <si>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</si>
  <si>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</si>
  <si>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</si>
  <si>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</si>
  <si>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</si>
  <si>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</si>
  <si>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</si>
  <si>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</si>
  <si>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</si>
  <si>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</si>
  <si>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</si>
  <si>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</si>
  <si>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</si>
  <si>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</si>
  <si>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</si>
  <si>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</si>
  <si>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</si>
  <si>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</si>
  <si>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</si>
  <si>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</si>
  <si>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</si>
  <si>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</si>
  <si>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</si>
  <si>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</si>
  <si>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</si>
  <si>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</si>
  <si>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</si>
  <si>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</si>
  <si>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</si>
  <si>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</si>
  <si>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</si>
  <si>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</si>
  <si>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</si>
  <si>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</si>
  <si>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</si>
  <si>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</si>
  <si>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</si>
  <si>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</si>
  <si>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</si>
  <si>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</si>
  <si>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</si>
  <si>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</si>
  <si>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</si>
  <si>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</si>
  <si>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</si>
  <si>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</si>
  <si>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</si>
  <si>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</si>
  <si>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</si>
  <si>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</si>
  <si>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</si>
  <si>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</si>
  <si>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</si>
  <si>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</si>
  <si>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</si>
  <si>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</si>
  <si>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</si>
  <si>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</si>
  <si>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</si>
  <si>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</si>
  <si>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</si>
  <si>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</si>
  <si>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</si>
  <si>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</si>
  <si>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</si>
  <si>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</si>
  <si>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</si>
  <si>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</si>
  <si>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</si>
  <si>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</si>
  <si>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</si>
  <si>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</si>
  <si>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</si>
  <si>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</si>
  <si>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</si>
  <si>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</si>
  <si>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</si>
  <si>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</si>
  <si>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</si>
  <si>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</si>
  <si>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</si>
  <si>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</si>
  <si>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</si>
  <si>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</si>
  <si>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</si>
  <si>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</si>
  <si>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</si>
  <si>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</si>
  <si>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</si>
  <si>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</si>
  <si>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</si>
  <si>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</si>
  <si>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</si>
  <si>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</si>
  <si>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</si>
  <si>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</si>
  <si>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</si>
  <si>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</si>
  <si>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</si>
  <si>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</si>
  <si>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</si>
  <si>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</si>
  <si>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</si>
  <si>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</si>
  <si>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</si>
  <si>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</si>
  <si>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</si>
  <si>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</si>
  <si>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</si>
  <si>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</si>
  <si>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</si>
  <si>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</si>
  <si>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</si>
  <si>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</si>
  <si>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</si>
  <si>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</si>
  <si>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</si>
  <si>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</si>
  <si>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</si>
  <si>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</si>
  <si>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</si>
  <si>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</si>
  <si>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</si>
  <si>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</si>
  <si>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</si>
  <si>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</si>
  <si>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</si>
  <si>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</si>
  <si>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</si>
  <si>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</si>
  <si>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</si>
  <si>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</si>
  <si>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</si>
  <si>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</si>
  <si>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</si>
  <si>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</si>
  <si>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</si>
  <si>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</si>
  <si>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</si>
  <si>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</si>
  <si>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</si>
  <si>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オオアミシラサトジュニアバレーボールクラブ</t>
  </si>
  <si>
    <t>タナカ</t>
  </si>
  <si>
    <t>ユキオ</t>
  </si>
  <si>
    <t>田中</t>
    <rPh sb="0" eb="2">
      <t>タナカ</t>
    </rPh>
    <phoneticPr fontId="2"/>
  </si>
  <si>
    <t>幸雄</t>
    <rPh sb="0" eb="2">
      <t>ユキオ</t>
    </rPh>
    <phoneticPr fontId="2"/>
  </si>
  <si>
    <t>サイトウ</t>
  </si>
  <si>
    <t>サダカツ</t>
  </si>
  <si>
    <t>斉藤</t>
    <rPh sb="0" eb="2">
      <t>サイトウ</t>
    </rPh>
    <phoneticPr fontId="2"/>
  </si>
  <si>
    <t>貞勝</t>
    <rPh sb="0" eb="2">
      <t>サダカツ</t>
    </rPh>
    <phoneticPr fontId="2"/>
  </si>
  <si>
    <t>キウチ</t>
  </si>
  <si>
    <t>サチ</t>
  </si>
  <si>
    <t>木内</t>
    <rPh sb="0" eb="2">
      <t>キウチ</t>
    </rPh>
    <phoneticPr fontId="2"/>
  </si>
  <si>
    <t>さち</t>
  </si>
  <si>
    <t>299</t>
    <phoneticPr fontId="2"/>
  </si>
  <si>
    <t>3217</t>
    <phoneticPr fontId="2"/>
  </si>
  <si>
    <t>大網白里市木崎230-6</t>
    <rPh sb="0" eb="2">
      <t>オオアミ</t>
    </rPh>
    <rPh sb="2" eb="4">
      <t>シラサト</t>
    </rPh>
    <rPh sb="4" eb="5">
      <t>シ</t>
    </rPh>
    <rPh sb="5" eb="7">
      <t>キサキ</t>
    </rPh>
    <phoneticPr fontId="2"/>
  </si>
  <si>
    <t>0475</t>
    <phoneticPr fontId="2"/>
  </si>
  <si>
    <t>73</t>
    <phoneticPr fontId="2"/>
  </si>
  <si>
    <t>1907</t>
    <phoneticPr fontId="2"/>
  </si>
  <si>
    <t>299</t>
    <phoneticPr fontId="2"/>
  </si>
  <si>
    <t>3255</t>
    <phoneticPr fontId="2"/>
  </si>
  <si>
    <t>大網白里市みどりが丘3-22-8</t>
    <rPh sb="0" eb="2">
      <t>オオアミ</t>
    </rPh>
    <rPh sb="2" eb="4">
      <t>シラサト</t>
    </rPh>
    <rPh sb="4" eb="5">
      <t>シ</t>
    </rPh>
    <rPh sb="9" eb="10">
      <t>オカ</t>
    </rPh>
    <phoneticPr fontId="2"/>
  </si>
  <si>
    <t>72</t>
    <phoneticPr fontId="2"/>
  </si>
  <si>
    <t>4135</t>
    <phoneticPr fontId="2"/>
  </si>
  <si>
    <t>299</t>
    <phoneticPr fontId="2"/>
  </si>
  <si>
    <t>3203</t>
    <phoneticPr fontId="2"/>
  </si>
  <si>
    <t>0475</t>
    <phoneticPr fontId="2"/>
  </si>
  <si>
    <t>77</t>
    <phoneticPr fontId="2"/>
  </si>
  <si>
    <t>1777</t>
    <phoneticPr fontId="2"/>
  </si>
  <si>
    <t>大網</t>
    <rPh sb="0" eb="2">
      <t>オオアミ</t>
    </rPh>
    <phoneticPr fontId="2"/>
  </si>
  <si>
    <t>090</t>
    <phoneticPr fontId="2"/>
  </si>
  <si>
    <t>4207</t>
    <phoneticPr fontId="2"/>
  </si>
  <si>
    <t>5962</t>
    <phoneticPr fontId="2"/>
  </si>
  <si>
    <t>①</t>
    <phoneticPr fontId="2"/>
  </si>
  <si>
    <t>リノ</t>
  </si>
  <si>
    <t>りの</t>
  </si>
  <si>
    <t>イトヒヤ</t>
  </si>
  <si>
    <t>ソラ</t>
  </si>
  <si>
    <t>糸日谷</t>
    <rPh sb="0" eb="3">
      <t>イトヒヤ</t>
    </rPh>
    <phoneticPr fontId="2"/>
  </si>
  <si>
    <t>青空</t>
    <rPh sb="0" eb="1">
      <t>アオ</t>
    </rPh>
    <rPh sb="1" eb="2">
      <t>ソラ</t>
    </rPh>
    <phoneticPr fontId="2"/>
  </si>
  <si>
    <t>大網白里市立白里小学校</t>
    <rPh sb="0" eb="2">
      <t>オオアミ</t>
    </rPh>
    <rPh sb="2" eb="4">
      <t>シラサト</t>
    </rPh>
    <rPh sb="4" eb="6">
      <t>シリツ</t>
    </rPh>
    <rPh sb="6" eb="8">
      <t>シラサト</t>
    </rPh>
    <rPh sb="8" eb="11">
      <t>ショウガッコウ</t>
    </rPh>
    <phoneticPr fontId="2"/>
  </si>
  <si>
    <t>レイ</t>
  </si>
  <si>
    <t>れい</t>
  </si>
  <si>
    <t>ヤマナカ</t>
  </si>
  <si>
    <t>リラ</t>
  </si>
  <si>
    <t>山中</t>
    <rPh sb="0" eb="2">
      <t>ヤマナカ</t>
    </rPh>
    <phoneticPr fontId="2"/>
  </si>
  <si>
    <t>里來</t>
    <rPh sb="0" eb="1">
      <t>サト</t>
    </rPh>
    <rPh sb="1" eb="2">
      <t>ライ</t>
    </rPh>
    <phoneticPr fontId="2"/>
  </si>
  <si>
    <t>ワタナベ</t>
  </si>
  <si>
    <t>マナカ</t>
  </si>
  <si>
    <t>渡邉</t>
    <rPh sb="0" eb="2">
      <t>ワタナベ</t>
    </rPh>
    <phoneticPr fontId="2"/>
  </si>
  <si>
    <t>愛加</t>
    <rPh sb="0" eb="1">
      <t>アイ</t>
    </rPh>
    <rPh sb="1" eb="2">
      <t>クワ</t>
    </rPh>
    <phoneticPr fontId="2"/>
  </si>
  <si>
    <t>大網白里市立瑞穂小学校</t>
    <rPh sb="0" eb="2">
      <t>オオアミ</t>
    </rPh>
    <rPh sb="2" eb="4">
      <t>シラサト</t>
    </rPh>
    <rPh sb="4" eb="6">
      <t>シリツ</t>
    </rPh>
    <rPh sb="6" eb="8">
      <t>ミズホ</t>
    </rPh>
    <rPh sb="8" eb="11">
      <t>ショウガッコウ</t>
    </rPh>
    <phoneticPr fontId="2"/>
  </si>
  <si>
    <t>大網白里市立大網小学校</t>
    <rPh sb="0" eb="2">
      <t>オオアミ</t>
    </rPh>
    <rPh sb="2" eb="4">
      <t>シラサト</t>
    </rPh>
    <rPh sb="4" eb="6">
      <t>シリツ</t>
    </rPh>
    <rPh sb="6" eb="8">
      <t>オオアミ</t>
    </rPh>
    <rPh sb="8" eb="11">
      <t>ショウガッコウ</t>
    </rPh>
    <phoneticPr fontId="2"/>
  </si>
  <si>
    <t>アヤエ</t>
  </si>
  <si>
    <t>理英</t>
    <rPh sb="0" eb="1">
      <t>リ</t>
    </rPh>
    <rPh sb="1" eb="2">
      <t>エイ</t>
    </rPh>
    <phoneticPr fontId="2"/>
  </si>
  <si>
    <t>オカノ</t>
  </si>
  <si>
    <t>岡野</t>
    <rPh sb="0" eb="2">
      <t>オカノ</t>
    </rPh>
    <phoneticPr fontId="2"/>
  </si>
  <si>
    <t>波凪</t>
    <rPh sb="0" eb="1">
      <t>ナミ</t>
    </rPh>
    <rPh sb="1" eb="2">
      <t>ナギ</t>
    </rPh>
    <phoneticPr fontId="2"/>
  </si>
  <si>
    <t>大網白里市</t>
    <rPh sb="0" eb="2">
      <t>オオアミ</t>
    </rPh>
    <rPh sb="2" eb="4">
      <t>シラサト</t>
    </rPh>
    <rPh sb="4" eb="5">
      <t>シ</t>
    </rPh>
    <phoneticPr fontId="2"/>
  </si>
  <si>
    <t>大網白里市四天木乙2894-10</t>
    <rPh sb="0" eb="2">
      <t>オオアミ</t>
    </rPh>
    <rPh sb="2" eb="4">
      <t>シラサト</t>
    </rPh>
    <rPh sb="4" eb="5">
      <t>シ</t>
    </rPh>
    <rPh sb="5" eb="8">
      <t>シテンギ</t>
    </rPh>
    <rPh sb="8" eb="9">
      <t>オツ</t>
    </rPh>
    <phoneticPr fontId="2"/>
  </si>
  <si>
    <t>ハナ</t>
    <phoneticPr fontId="2"/>
  </si>
  <si>
    <t>麻宝</t>
    <rPh sb="0" eb="1">
      <t>アサ</t>
    </rPh>
    <rPh sb="1" eb="2">
      <t>タカラ</t>
    </rPh>
    <phoneticPr fontId="2"/>
  </si>
  <si>
    <t>マホ</t>
    <phoneticPr fontId="2"/>
  </si>
  <si>
    <t>金澤</t>
    <rPh sb="0" eb="2">
      <t>カナザワ</t>
    </rPh>
    <phoneticPr fontId="2"/>
  </si>
  <si>
    <t>樹里</t>
    <rPh sb="0" eb="2">
      <t>ジュリ</t>
    </rPh>
    <phoneticPr fontId="2"/>
  </si>
  <si>
    <t>白子町立関小学校</t>
    <rPh sb="0" eb="2">
      <t>シラコ</t>
    </rPh>
    <rPh sb="2" eb="4">
      <t>チョウリツ</t>
    </rPh>
    <rPh sb="4" eb="5">
      <t>セキ</t>
    </rPh>
    <rPh sb="5" eb="8">
      <t>ショウガッコウ</t>
    </rPh>
    <phoneticPr fontId="2"/>
  </si>
  <si>
    <t>小平</t>
    <rPh sb="0" eb="2">
      <t>オダイラ</t>
    </rPh>
    <phoneticPr fontId="2"/>
  </si>
  <si>
    <t>茉莉</t>
    <rPh sb="0" eb="2">
      <t>マツリ</t>
    </rPh>
    <phoneticPr fontId="2"/>
  </si>
  <si>
    <t>オダイラ</t>
    <phoneticPr fontId="2"/>
  </si>
  <si>
    <t>マツリ</t>
    <phoneticPr fontId="2"/>
  </si>
  <si>
    <t>カナザワ</t>
    <phoneticPr fontId="2"/>
  </si>
  <si>
    <t>ジュリ</t>
    <phoneticPr fontId="2"/>
  </si>
  <si>
    <t>大網白里市立瑞穂小学校</t>
    <rPh sb="0" eb="2">
      <t>オオアミ</t>
    </rPh>
    <rPh sb="2" eb="4">
      <t>シラサト</t>
    </rPh>
    <rPh sb="4" eb="6">
      <t>シリツ</t>
    </rPh>
    <rPh sb="6" eb="11">
      <t>ミズホショウガッコウ</t>
    </rPh>
    <phoneticPr fontId="2"/>
  </si>
  <si>
    <t>岡川</t>
    <rPh sb="0" eb="2">
      <t>オカガワ</t>
    </rPh>
    <phoneticPr fontId="2"/>
  </si>
  <si>
    <t>ひなた</t>
    <phoneticPr fontId="2"/>
  </si>
  <si>
    <t>オカガワ</t>
    <phoneticPr fontId="2"/>
  </si>
  <si>
    <t>ヒナタ</t>
    <phoneticPr fontId="2"/>
  </si>
  <si>
    <t>舟生</t>
    <rPh sb="0" eb="2">
      <t>フニュウ</t>
    </rPh>
    <phoneticPr fontId="2"/>
  </si>
  <si>
    <t>真雅</t>
    <rPh sb="0" eb="1">
      <t>マ</t>
    </rPh>
    <rPh sb="1" eb="2">
      <t>ミヤビ</t>
    </rPh>
    <phoneticPr fontId="2"/>
  </si>
  <si>
    <t>フニュウ</t>
    <phoneticPr fontId="2"/>
  </si>
  <si>
    <t>マミヤ</t>
    <phoneticPr fontId="2"/>
  </si>
  <si>
    <t>大網白里市立大網小学校</t>
    <rPh sb="0" eb="2">
      <t>オオアミ</t>
    </rPh>
    <rPh sb="2" eb="4">
      <t>シラサト</t>
    </rPh>
    <rPh sb="4" eb="6">
      <t>シリツ</t>
    </rPh>
    <rPh sb="6" eb="8">
      <t>オオアミ</t>
    </rPh>
    <rPh sb="8" eb="11">
      <t>ショウガッコウ</t>
    </rPh>
    <phoneticPr fontId="2"/>
  </si>
  <si>
    <t>JR外房</t>
    <rPh sb="2" eb="4">
      <t>ソトボウ</t>
    </rPh>
    <phoneticPr fontId="2"/>
  </si>
  <si>
    <t>関東大会出場を目指し、一球、一球を大切に「全員バレー」「全力プレー」で挑みます。</t>
    <rPh sb="0" eb="2">
      <t>カントウ</t>
    </rPh>
    <rPh sb="2" eb="4">
      <t>タイカイ</t>
    </rPh>
    <rPh sb="4" eb="6">
      <t>シュツジョウ</t>
    </rPh>
    <rPh sb="7" eb="9">
      <t>メザ</t>
    </rPh>
    <rPh sb="11" eb="13">
      <t>イッキュウ</t>
    </rPh>
    <rPh sb="14" eb="16">
      <t>イッキュウ</t>
    </rPh>
    <rPh sb="17" eb="19">
      <t>タイセツ</t>
    </rPh>
    <rPh sb="21" eb="23">
      <t>ゼンイン</t>
    </rPh>
    <rPh sb="28" eb="30">
      <t>ゼンリョク</t>
    </rPh>
    <rPh sb="35" eb="36">
      <t>イド</t>
    </rPh>
    <phoneticPr fontId="2"/>
  </si>
  <si>
    <t>サイトウ</t>
    <phoneticPr fontId="2"/>
  </si>
  <si>
    <t>斉藤</t>
    <rPh sb="0" eb="2">
      <t>サイトウ</t>
    </rPh>
    <phoneticPr fontId="2"/>
  </si>
  <si>
    <t>麻弥</t>
    <rPh sb="0" eb="1">
      <t>アサ</t>
    </rPh>
    <phoneticPr fontId="2"/>
  </si>
  <si>
    <t>マヤ</t>
    <phoneticPr fontId="2"/>
  </si>
  <si>
    <t>大網白里ジュニアバレーボールクラブ</t>
    <rPh sb="0" eb="2">
      <t>オオアミ</t>
    </rPh>
    <rPh sb="2" eb="4">
      <t>シラサト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</si>
</sst>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B49" sqref="B49:B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3" t="s">
        <v>183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</row>
    <row r="2" spans="1:51" ht="14.45" customHeight="1">
      <c r="A2" s="140" t="s">
        <v>189</v>
      </c>
      <c r="B2" s="141"/>
      <c r="C2" s="142" t="s">
        <v>200</v>
      </c>
      <c r="D2" s="143"/>
      <c r="E2" s="143"/>
      <c r="F2" s="143"/>
      <c r="G2" s="143"/>
      <c r="H2" s="143"/>
      <c r="I2" s="144"/>
      <c r="J2" s="114" t="s">
        <v>187</v>
      </c>
      <c r="K2" s="248"/>
      <c r="L2" s="248"/>
      <c r="M2" s="248"/>
      <c r="N2" s="248"/>
      <c r="O2" s="249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288</v>
      </c>
      <c r="D3" s="148"/>
      <c r="E3" s="148"/>
      <c r="F3" s="148"/>
      <c r="G3" s="148"/>
      <c r="H3" s="148"/>
      <c r="I3" s="149"/>
      <c r="J3" s="245" t="s">
        <v>159</v>
      </c>
      <c r="K3" s="246"/>
      <c r="L3" s="246"/>
      <c r="M3" s="246"/>
      <c r="N3" s="246"/>
      <c r="O3" s="247"/>
      <c r="P3" s="116" t="s">
        <v>258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8" t="s">
        <v>181</v>
      </c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9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7" t="s">
        <v>191</v>
      </c>
      <c r="B4" s="258"/>
      <c r="C4" s="250">
        <v>435494504</v>
      </c>
      <c r="D4" s="251"/>
      <c r="E4" s="251"/>
      <c r="F4" s="251"/>
      <c r="G4" s="251"/>
      <c r="H4" s="251"/>
      <c r="I4" s="252"/>
      <c r="J4" s="261" t="s">
        <v>185</v>
      </c>
      <c r="K4" s="262"/>
      <c r="L4" s="262"/>
      <c r="M4" s="262"/>
      <c r="N4" s="262"/>
      <c r="O4" s="263"/>
      <c r="P4" s="193" t="s">
        <v>162</v>
      </c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7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9" t="s">
        <v>184</v>
      </c>
      <c r="B5" s="260"/>
      <c r="C5" s="253"/>
      <c r="D5" s="254"/>
      <c r="E5" s="254"/>
      <c r="F5" s="254"/>
      <c r="G5" s="254"/>
      <c r="H5" s="254"/>
      <c r="I5" s="255"/>
      <c r="J5" s="226">
        <v>22024</v>
      </c>
      <c r="K5" s="226"/>
      <c r="L5" s="226"/>
      <c r="M5" s="226"/>
      <c r="N5" s="226"/>
      <c r="O5" s="226"/>
      <c r="P5" s="194" t="s">
        <v>282</v>
      </c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4" t="s">
        <v>229</v>
      </c>
      <c r="AF5" s="195"/>
      <c r="AG5" s="195"/>
      <c r="AH5" s="195"/>
      <c r="AI5" s="195"/>
      <c r="AJ5" s="195"/>
      <c r="AK5" s="196"/>
      <c r="AL5" s="196"/>
      <c r="AM5" s="196"/>
      <c r="AN5" s="196"/>
      <c r="AO5" s="196"/>
      <c r="AP5" s="196"/>
      <c r="AQ5" s="196"/>
      <c r="AR5" s="196"/>
      <c r="AS5" s="197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7" t="s">
        <v>149</v>
      </c>
      <c r="H6" s="227"/>
      <c r="I6" s="227"/>
      <c r="J6" s="227" t="s">
        <v>14</v>
      </c>
      <c r="K6" s="227"/>
      <c r="L6" s="227"/>
      <c r="M6" s="227" t="s">
        <v>15</v>
      </c>
      <c r="N6" s="227"/>
      <c r="O6" s="227"/>
      <c r="P6" s="175" t="s">
        <v>163</v>
      </c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7" t="s">
        <v>164</v>
      </c>
      <c r="AL6" s="177"/>
      <c r="AM6" s="177"/>
      <c r="AN6" s="177"/>
      <c r="AO6" s="177"/>
      <c r="AP6" s="177"/>
      <c r="AQ6" s="177"/>
      <c r="AR6" s="177"/>
      <c r="AS6" s="177"/>
      <c r="AT6" s="57" t="s">
        <v>192</v>
      </c>
    </row>
    <row r="7" spans="1:51" ht="13.5" customHeight="1">
      <c r="A7" s="96"/>
      <c r="B7" s="166"/>
      <c r="C7" s="173" t="s">
        <v>201</v>
      </c>
      <c r="D7" s="133"/>
      <c r="E7" s="133" t="s">
        <v>202</v>
      </c>
      <c r="F7" s="135"/>
      <c r="G7" s="228">
        <v>515485295</v>
      </c>
      <c r="H7" s="228"/>
      <c r="I7" s="228"/>
      <c r="J7" s="228"/>
      <c r="K7" s="228"/>
      <c r="L7" s="228"/>
      <c r="M7" s="228">
        <v>330647</v>
      </c>
      <c r="N7" s="228"/>
      <c r="O7" s="228"/>
      <c r="P7" s="201" t="s">
        <v>72</v>
      </c>
      <c r="Q7" s="202"/>
      <c r="R7" s="168" t="s">
        <v>213</v>
      </c>
      <c r="S7" s="168"/>
      <c r="T7" s="168"/>
      <c r="U7" s="168"/>
      <c r="V7" s="50" t="s">
        <v>73</v>
      </c>
      <c r="W7" s="158" t="s">
        <v>214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216</v>
      </c>
      <c r="AM7" s="83"/>
      <c r="AN7" s="83"/>
      <c r="AO7" s="83"/>
      <c r="AP7" s="83"/>
      <c r="AQ7" s="83"/>
      <c r="AR7" s="83"/>
      <c r="AS7" s="59" t="s">
        <v>75</v>
      </c>
      <c r="AT7" s="77">
        <v>62</v>
      </c>
    </row>
    <row r="8" spans="1:51" ht="18" customHeight="1">
      <c r="A8" s="96"/>
      <c r="B8" s="166"/>
      <c r="C8" s="174" t="s">
        <v>203</v>
      </c>
      <c r="D8" s="137"/>
      <c r="E8" s="137" t="s">
        <v>204</v>
      </c>
      <c r="F8" s="139"/>
      <c r="G8" s="228"/>
      <c r="H8" s="228"/>
      <c r="I8" s="228"/>
      <c r="J8" s="228"/>
      <c r="K8" s="228"/>
      <c r="L8" s="228"/>
      <c r="M8" s="228"/>
      <c r="N8" s="228"/>
      <c r="O8" s="228"/>
      <c r="P8" s="160" t="s">
        <v>215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217</v>
      </c>
      <c r="AL8" s="85"/>
      <c r="AM8" s="85"/>
      <c r="AN8" s="85"/>
      <c r="AO8" s="60" t="s">
        <v>76</v>
      </c>
      <c r="AP8" s="85" t="s">
        <v>218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73" t="s">
        <v>205</v>
      </c>
      <c r="D9" s="133"/>
      <c r="E9" s="133" t="s">
        <v>206</v>
      </c>
      <c r="F9" s="135"/>
      <c r="G9" s="228">
        <v>518797577</v>
      </c>
      <c r="H9" s="228"/>
      <c r="I9" s="228"/>
      <c r="J9" s="228">
        <v>304050</v>
      </c>
      <c r="K9" s="228"/>
      <c r="L9" s="228"/>
      <c r="M9" s="228"/>
      <c r="N9" s="228"/>
      <c r="O9" s="228"/>
      <c r="P9" s="201" t="s">
        <v>72</v>
      </c>
      <c r="Q9" s="202"/>
      <c r="R9" s="168" t="s">
        <v>219</v>
      </c>
      <c r="S9" s="168"/>
      <c r="T9" s="168"/>
      <c r="U9" s="168"/>
      <c r="V9" s="50" t="s">
        <v>73</v>
      </c>
      <c r="W9" s="158" t="s">
        <v>220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216</v>
      </c>
      <c r="AM9" s="83"/>
      <c r="AN9" s="83"/>
      <c r="AO9" s="83"/>
      <c r="AP9" s="83"/>
      <c r="AQ9" s="83"/>
      <c r="AR9" s="83"/>
      <c r="AS9" s="59" t="s">
        <v>194</v>
      </c>
      <c r="AT9" s="78">
        <v>44</v>
      </c>
    </row>
    <row r="10" spans="1:51" ht="18" customHeight="1">
      <c r="A10" s="96"/>
      <c r="B10" s="166"/>
      <c r="C10" s="174" t="s">
        <v>207</v>
      </c>
      <c r="D10" s="137"/>
      <c r="E10" s="137" t="s">
        <v>208</v>
      </c>
      <c r="F10" s="139"/>
      <c r="G10" s="228"/>
      <c r="H10" s="228"/>
      <c r="I10" s="228"/>
      <c r="J10" s="228"/>
      <c r="K10" s="228"/>
      <c r="L10" s="228"/>
      <c r="M10" s="228"/>
      <c r="N10" s="228"/>
      <c r="O10" s="228"/>
      <c r="P10" s="160" t="s">
        <v>221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222</v>
      </c>
      <c r="AL10" s="85"/>
      <c r="AM10" s="85"/>
      <c r="AN10" s="85"/>
      <c r="AO10" s="60" t="s">
        <v>195</v>
      </c>
      <c r="AP10" s="85" t="s">
        <v>223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73" t="s">
        <v>209</v>
      </c>
      <c r="D11" s="133"/>
      <c r="E11" s="133" t="s">
        <v>210</v>
      </c>
      <c r="F11" s="135"/>
      <c r="G11" s="228">
        <v>518797614</v>
      </c>
      <c r="H11" s="228"/>
      <c r="I11" s="228"/>
      <c r="J11" s="228"/>
      <c r="K11" s="228"/>
      <c r="L11" s="228"/>
      <c r="M11" s="228"/>
      <c r="N11" s="228"/>
      <c r="O11" s="228"/>
      <c r="P11" s="201" t="s">
        <v>72</v>
      </c>
      <c r="Q11" s="202"/>
      <c r="R11" s="168" t="s">
        <v>224</v>
      </c>
      <c r="S11" s="168"/>
      <c r="T11" s="168"/>
      <c r="U11" s="168"/>
      <c r="V11" s="50" t="s">
        <v>73</v>
      </c>
      <c r="W11" s="158" t="s">
        <v>225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226</v>
      </c>
      <c r="AM11" s="83"/>
      <c r="AN11" s="83"/>
      <c r="AO11" s="83"/>
      <c r="AP11" s="83"/>
      <c r="AQ11" s="83"/>
      <c r="AR11" s="83"/>
      <c r="AS11" s="59" t="s">
        <v>194</v>
      </c>
      <c r="AT11" s="78">
        <v>37</v>
      </c>
    </row>
    <row r="12" spans="1:51" ht="18" customHeight="1">
      <c r="A12" s="96"/>
      <c r="B12" s="166"/>
      <c r="C12" s="174" t="s">
        <v>211</v>
      </c>
      <c r="D12" s="137"/>
      <c r="E12" s="137" t="s">
        <v>212</v>
      </c>
      <c r="F12" s="139"/>
      <c r="G12" s="228"/>
      <c r="H12" s="228"/>
      <c r="I12" s="228"/>
      <c r="J12" s="228"/>
      <c r="K12" s="228"/>
      <c r="L12" s="228"/>
      <c r="M12" s="228"/>
      <c r="N12" s="228"/>
      <c r="O12" s="228"/>
      <c r="P12" s="160" t="s">
        <v>259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227</v>
      </c>
      <c r="AL12" s="85"/>
      <c r="AM12" s="85"/>
      <c r="AN12" s="85"/>
      <c r="AO12" s="60" t="s">
        <v>195</v>
      </c>
      <c r="AP12" s="85" t="s">
        <v>228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284</v>
      </c>
      <c r="D13" s="133"/>
      <c r="E13" s="134" t="s">
        <v>287</v>
      </c>
      <c r="F13" s="135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7"/>
      <c r="S13" s="187"/>
      <c r="T13" s="187"/>
      <c r="U13" s="187"/>
      <c r="V13" s="4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92"/>
      <c r="AK13" s="61"/>
      <c r="AL13" s="180"/>
      <c r="AM13" s="180"/>
      <c r="AN13" s="180"/>
      <c r="AO13" s="180"/>
      <c r="AP13" s="180"/>
      <c r="AQ13" s="180"/>
      <c r="AR13" s="180"/>
      <c r="AS13" s="62"/>
      <c r="AT13" s="79"/>
    </row>
    <row r="14" spans="1:51" ht="18" customHeight="1">
      <c r="A14" s="96"/>
      <c r="B14" s="166"/>
      <c r="C14" s="136" t="s">
        <v>285</v>
      </c>
      <c r="D14" s="137"/>
      <c r="E14" s="138" t="s">
        <v>286</v>
      </c>
      <c r="F14" s="139"/>
      <c r="G14" s="231"/>
      <c r="H14" s="231"/>
      <c r="I14" s="231"/>
      <c r="J14" s="231"/>
      <c r="K14" s="231"/>
      <c r="L14" s="231"/>
      <c r="M14" s="231"/>
      <c r="N14" s="231"/>
      <c r="O14" s="231"/>
      <c r="P14" s="181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3"/>
      <c r="AK14" s="184"/>
      <c r="AL14" s="185"/>
      <c r="AM14" s="185"/>
      <c r="AN14" s="185"/>
      <c r="AO14" s="63"/>
      <c r="AP14" s="185"/>
      <c r="AQ14" s="185"/>
      <c r="AR14" s="185"/>
      <c r="AS14" s="186"/>
      <c r="AT14" s="79"/>
    </row>
    <row r="15" spans="1:51" ht="15" customHeight="1">
      <c r="A15" s="232" t="s">
        <v>166</v>
      </c>
      <c r="B15" s="166"/>
      <c r="C15" s="132" t="s">
        <v>284</v>
      </c>
      <c r="D15" s="133"/>
      <c r="E15" s="133" t="s">
        <v>206</v>
      </c>
      <c r="F15" s="135"/>
      <c r="G15" s="231"/>
      <c r="H15" s="231"/>
      <c r="I15" s="231"/>
      <c r="J15" s="231"/>
      <c r="K15" s="231"/>
      <c r="L15" s="231"/>
      <c r="M15" s="231"/>
      <c r="N15" s="231"/>
      <c r="O15" s="231"/>
      <c r="P15" s="201" t="s">
        <v>72</v>
      </c>
      <c r="Q15" s="202"/>
      <c r="R15" s="168" t="s">
        <v>219</v>
      </c>
      <c r="S15" s="168"/>
      <c r="T15" s="168"/>
      <c r="U15" s="168"/>
      <c r="V15" s="49" t="s">
        <v>73</v>
      </c>
      <c r="W15" s="158" t="s">
        <v>220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230</v>
      </c>
      <c r="AM15" s="83"/>
      <c r="AN15" s="83"/>
      <c r="AO15" s="83"/>
      <c r="AP15" s="83"/>
      <c r="AQ15" s="83"/>
      <c r="AR15" s="83"/>
      <c r="AS15" s="59" t="s">
        <v>194</v>
      </c>
      <c r="AT15" s="78">
        <v>44</v>
      </c>
    </row>
    <row r="16" spans="1:51" ht="18" customHeight="1">
      <c r="A16" s="96"/>
      <c r="B16" s="166"/>
      <c r="C16" s="174" t="s">
        <v>207</v>
      </c>
      <c r="D16" s="137"/>
      <c r="E16" s="137" t="s">
        <v>208</v>
      </c>
      <c r="F16" s="139"/>
      <c r="G16" s="231"/>
      <c r="H16" s="231"/>
      <c r="I16" s="231"/>
      <c r="J16" s="231"/>
      <c r="K16" s="231"/>
      <c r="L16" s="231"/>
      <c r="M16" s="231"/>
      <c r="N16" s="231"/>
      <c r="O16" s="231"/>
      <c r="P16" s="160" t="s">
        <v>221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231</v>
      </c>
      <c r="AL16" s="85"/>
      <c r="AM16" s="85"/>
      <c r="AN16" s="85"/>
      <c r="AO16" s="60" t="s">
        <v>195</v>
      </c>
      <c r="AP16" s="85" t="s">
        <v>232</v>
      </c>
      <c r="AQ16" s="85"/>
      <c r="AR16" s="85"/>
      <c r="AS16" s="86"/>
      <c r="AT16" s="78"/>
    </row>
    <row r="17" spans="1:46">
      <c r="A17" s="96" t="s">
        <v>6</v>
      </c>
      <c r="B17" s="166"/>
      <c r="C17" s="220" t="str">
        <f>IF(P16="","",P16)</f>
        <v>大網白里市みどりが丘3-22-8</v>
      </c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20" t="str">
        <f>IF(AL15="","",AL15&amp;"-"&amp;AK16&amp;"-"&amp;AP16)</f>
        <v>090-4207-5962</v>
      </c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1">
        <v>90</v>
      </c>
      <c r="D21" s="233"/>
      <c r="E21" s="233">
        <v>4207</v>
      </c>
      <c r="F21" s="233"/>
      <c r="G21" s="233">
        <v>5962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6"/>
      <c r="C22" s="242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4" t="s">
        <v>154</v>
      </c>
      <c r="C23" s="221" t="s">
        <v>173</v>
      </c>
      <c r="D23" s="222"/>
      <c r="E23" s="223" t="s">
        <v>174</v>
      </c>
      <c r="F23" s="224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6"/>
      <c r="C24" s="209" t="s">
        <v>171</v>
      </c>
      <c r="D24" s="210"/>
      <c r="E24" s="211" t="s">
        <v>172</v>
      </c>
      <c r="F24" s="212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5" t="s">
        <v>233</v>
      </c>
      <c r="C25" s="173" t="s">
        <v>209</v>
      </c>
      <c r="D25" s="133"/>
      <c r="E25" s="133" t="s">
        <v>234</v>
      </c>
      <c r="F25" s="135"/>
      <c r="G25" s="119">
        <v>6</v>
      </c>
      <c r="H25" s="120"/>
      <c r="I25" s="119" t="s">
        <v>240</v>
      </c>
      <c r="J25" s="124"/>
      <c r="K25" s="124"/>
      <c r="L25" s="120"/>
      <c r="M25" s="119">
        <v>518116866</v>
      </c>
      <c r="N25" s="124"/>
      <c r="O25" s="120"/>
      <c r="P25" s="119">
        <v>154.4</v>
      </c>
      <c r="Q25" s="124"/>
      <c r="R25" s="124"/>
      <c r="S25" s="124"/>
      <c r="T25" s="126"/>
      <c r="U25" s="1"/>
      <c r="V25" s="1"/>
      <c r="W25" s="1"/>
      <c r="X25" s="1"/>
      <c r="Y25" s="235">
        <v>11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74" t="s">
        <v>211</v>
      </c>
      <c r="D26" s="137"/>
      <c r="E26" s="137" t="s">
        <v>235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73" t="s">
        <v>236</v>
      </c>
      <c r="D27" s="133"/>
      <c r="E27" s="133" t="s">
        <v>237</v>
      </c>
      <c r="F27" s="135"/>
      <c r="G27" s="119">
        <v>6</v>
      </c>
      <c r="H27" s="120"/>
      <c r="I27" s="119" t="s">
        <v>240</v>
      </c>
      <c r="J27" s="124"/>
      <c r="K27" s="124"/>
      <c r="L27" s="120"/>
      <c r="M27" s="119">
        <v>518116927</v>
      </c>
      <c r="N27" s="124"/>
      <c r="O27" s="120"/>
      <c r="P27" s="119">
        <v>143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74" t="s">
        <v>238</v>
      </c>
      <c r="D28" s="137"/>
      <c r="E28" s="137" t="s">
        <v>239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73" t="s">
        <v>209</v>
      </c>
      <c r="D29" s="133"/>
      <c r="E29" s="133" t="s">
        <v>241</v>
      </c>
      <c r="F29" s="135"/>
      <c r="G29" s="119">
        <v>4</v>
      </c>
      <c r="H29" s="120"/>
      <c r="I29" s="119" t="s">
        <v>240</v>
      </c>
      <c r="J29" s="124"/>
      <c r="K29" s="124"/>
      <c r="L29" s="120"/>
      <c r="M29" s="119">
        <v>518739423</v>
      </c>
      <c r="N29" s="124"/>
      <c r="O29" s="120"/>
      <c r="P29" s="119">
        <v>137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74" t="s">
        <v>211</v>
      </c>
      <c r="D30" s="137"/>
      <c r="E30" s="137" t="s">
        <v>242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73" t="s">
        <v>243</v>
      </c>
      <c r="D31" s="133"/>
      <c r="E31" s="133" t="s">
        <v>244</v>
      </c>
      <c r="F31" s="135"/>
      <c r="G31" s="119">
        <v>6</v>
      </c>
      <c r="H31" s="120"/>
      <c r="I31" s="119" t="s">
        <v>240</v>
      </c>
      <c r="J31" s="124"/>
      <c r="K31" s="124"/>
      <c r="L31" s="120"/>
      <c r="M31" s="119">
        <v>518116903</v>
      </c>
      <c r="N31" s="124"/>
      <c r="O31" s="120"/>
      <c r="P31" s="119">
        <v>158.80000000000001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74" t="s">
        <v>245</v>
      </c>
      <c r="D32" s="137"/>
      <c r="E32" s="137" t="s">
        <v>246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73" t="s">
        <v>247</v>
      </c>
      <c r="D33" s="133"/>
      <c r="E33" s="133" t="s">
        <v>248</v>
      </c>
      <c r="F33" s="135"/>
      <c r="G33" s="119">
        <v>6</v>
      </c>
      <c r="H33" s="120"/>
      <c r="I33" s="119" t="s">
        <v>251</v>
      </c>
      <c r="J33" s="124"/>
      <c r="K33" s="124"/>
      <c r="L33" s="120"/>
      <c r="M33" s="119">
        <v>518116873</v>
      </c>
      <c r="N33" s="124"/>
      <c r="O33" s="120"/>
      <c r="P33" s="119">
        <v>159.4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74" t="s">
        <v>249</v>
      </c>
      <c r="D34" s="137"/>
      <c r="E34" s="137" t="s">
        <v>250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13</v>
      </c>
      <c r="C35" s="173" t="s">
        <v>205</v>
      </c>
      <c r="D35" s="133"/>
      <c r="E35" s="133" t="s">
        <v>253</v>
      </c>
      <c r="F35" s="135"/>
      <c r="G35" s="119">
        <v>6</v>
      </c>
      <c r="H35" s="120"/>
      <c r="I35" s="119" t="s">
        <v>252</v>
      </c>
      <c r="J35" s="124"/>
      <c r="K35" s="124"/>
      <c r="L35" s="120"/>
      <c r="M35" s="119">
        <v>516725438</v>
      </c>
      <c r="N35" s="124"/>
      <c r="O35" s="120"/>
      <c r="P35" s="119">
        <v>141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74" t="s">
        <v>207</v>
      </c>
      <c r="D36" s="137"/>
      <c r="E36" s="137" t="s">
        <v>254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73" t="s">
        <v>205</v>
      </c>
      <c r="D37" s="133"/>
      <c r="E37" s="134" t="s">
        <v>262</v>
      </c>
      <c r="F37" s="135"/>
      <c r="G37" s="119">
        <v>3</v>
      </c>
      <c r="H37" s="120"/>
      <c r="I37" s="119" t="s">
        <v>252</v>
      </c>
      <c r="J37" s="124"/>
      <c r="K37" s="124"/>
      <c r="L37" s="120"/>
      <c r="M37" s="119">
        <v>516725423</v>
      </c>
      <c r="N37" s="124"/>
      <c r="O37" s="120"/>
      <c r="P37" s="119">
        <v>167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74" t="s">
        <v>207</v>
      </c>
      <c r="D38" s="137"/>
      <c r="E38" s="138" t="s">
        <v>261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10</v>
      </c>
      <c r="C39" s="173" t="s">
        <v>255</v>
      </c>
      <c r="D39" s="133"/>
      <c r="E39" s="134" t="s">
        <v>260</v>
      </c>
      <c r="F39" s="135"/>
      <c r="G39" s="119">
        <v>4</v>
      </c>
      <c r="H39" s="120"/>
      <c r="I39" s="119" t="s">
        <v>252</v>
      </c>
      <c r="J39" s="124"/>
      <c r="K39" s="124"/>
      <c r="L39" s="120"/>
      <c r="M39" s="119">
        <v>518797584</v>
      </c>
      <c r="N39" s="124"/>
      <c r="O39" s="120"/>
      <c r="P39" s="119">
        <v>133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74" t="s">
        <v>256</v>
      </c>
      <c r="D40" s="137"/>
      <c r="E40" s="137" t="s">
        <v>257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6</v>
      </c>
      <c r="C41" s="132" t="s">
        <v>270</v>
      </c>
      <c r="D41" s="133"/>
      <c r="E41" s="134" t="s">
        <v>271</v>
      </c>
      <c r="F41" s="135"/>
      <c r="G41" s="119">
        <v>5</v>
      </c>
      <c r="H41" s="120"/>
      <c r="I41" s="123" t="s">
        <v>265</v>
      </c>
      <c r="J41" s="124"/>
      <c r="K41" s="124"/>
      <c r="L41" s="120"/>
      <c r="M41" s="119">
        <v>519588105</v>
      </c>
      <c r="N41" s="124"/>
      <c r="O41" s="120"/>
      <c r="P41" s="119">
        <v>147.5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263</v>
      </c>
      <c r="D42" s="137"/>
      <c r="E42" s="138" t="s">
        <v>264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11</v>
      </c>
      <c r="C43" s="132" t="s">
        <v>268</v>
      </c>
      <c r="D43" s="133"/>
      <c r="E43" s="134" t="s">
        <v>269</v>
      </c>
      <c r="F43" s="135"/>
      <c r="G43" s="119">
        <v>4</v>
      </c>
      <c r="H43" s="120"/>
      <c r="I43" s="123" t="s">
        <v>272</v>
      </c>
      <c r="J43" s="124"/>
      <c r="K43" s="124"/>
      <c r="L43" s="120"/>
      <c r="M43" s="119">
        <v>519582790</v>
      </c>
      <c r="N43" s="124"/>
      <c r="O43" s="120"/>
      <c r="P43" s="119">
        <v>128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266</v>
      </c>
      <c r="D44" s="137"/>
      <c r="E44" s="138" t="s">
        <v>267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12</v>
      </c>
      <c r="C45" s="132" t="s">
        <v>275</v>
      </c>
      <c r="D45" s="133"/>
      <c r="E45" s="134" t="s">
        <v>276</v>
      </c>
      <c r="F45" s="135"/>
      <c r="G45" s="119">
        <v>4</v>
      </c>
      <c r="H45" s="120"/>
      <c r="I45" s="123" t="s">
        <v>251</v>
      </c>
      <c r="J45" s="124"/>
      <c r="K45" s="124"/>
      <c r="L45" s="120"/>
      <c r="M45" s="119">
        <v>519619496</v>
      </c>
      <c r="N45" s="124"/>
      <c r="O45" s="120"/>
      <c r="P45" s="119">
        <v>124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273</v>
      </c>
      <c r="D46" s="137"/>
      <c r="E46" s="138" t="s">
        <v>274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8</v>
      </c>
      <c r="C47" s="132" t="s">
        <v>279</v>
      </c>
      <c r="D47" s="133"/>
      <c r="E47" s="134" t="s">
        <v>280</v>
      </c>
      <c r="F47" s="135"/>
      <c r="G47" s="119">
        <v>4</v>
      </c>
      <c r="H47" s="120"/>
      <c r="I47" s="123" t="s">
        <v>281</v>
      </c>
      <c r="J47" s="124"/>
      <c r="K47" s="124"/>
      <c r="L47" s="120"/>
      <c r="M47" s="119">
        <v>519619502</v>
      </c>
      <c r="N47" s="124"/>
      <c r="O47" s="120"/>
      <c r="P47" s="119">
        <v>145.19999999999999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4"/>
      <c r="B48" s="215"/>
      <c r="C48" s="216" t="s">
        <v>277</v>
      </c>
      <c r="D48" s="217"/>
      <c r="E48" s="218" t="s">
        <v>278</v>
      </c>
      <c r="F48" s="219"/>
      <c r="G48" s="198"/>
      <c r="H48" s="213"/>
      <c r="I48" s="198"/>
      <c r="J48" s="199"/>
      <c r="K48" s="199"/>
      <c r="L48" s="213"/>
      <c r="M48" s="198"/>
      <c r="N48" s="199"/>
      <c r="O48" s="213"/>
      <c r="P48" s="198"/>
      <c r="Q48" s="199"/>
      <c r="R48" s="199"/>
      <c r="S48" s="199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3" t="s">
        <v>170</v>
      </c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5"/>
      <c r="U54" s="22"/>
      <c r="V54" s="188" t="s">
        <v>188</v>
      </c>
      <c r="W54" s="189"/>
      <c r="X54" s="189"/>
      <c r="Y54" s="189"/>
      <c r="Z54" s="189"/>
      <c r="AA54" s="189"/>
      <c r="AB54" s="189"/>
      <c r="AC54" s="189"/>
      <c r="AD54" s="189"/>
      <c r="AE54" s="189"/>
      <c r="AF54" s="190"/>
      <c r="AG54" s="191"/>
      <c r="AH54" s="191"/>
      <c r="AI54" s="191"/>
      <c r="AJ54" s="19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6" t="s">
        <v>283</v>
      </c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8"/>
      <c r="U55" s="22"/>
      <c r="V55" s="80">
        <f>LEN(A55)</f>
        <v>40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大網白里ジュニアバレーボールクラブ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435494504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田中　幸雄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515485295</v>
      </c>
      <c r="H7" s="273"/>
      <c r="I7" s="273"/>
      <c r="J7" s="273" t="str">
        <f>IF(入力!J7="","",入力!J7)</f>
        <v/>
      </c>
      <c r="K7" s="273"/>
      <c r="L7" s="273"/>
      <c r="M7" s="273">
        <f>IF(入力!M7="","",入力!M7)</f>
        <v>330647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2</v>
      </c>
      <c r="B9" s="265"/>
      <c r="C9" s="266" t="str">
        <f>IF(入力!C10="","",入力!C10&amp;"　"&amp;入力!E10)</f>
        <v>斉藤　貞勝</v>
      </c>
      <c r="D9" s="267"/>
      <c r="E9" s="267"/>
      <c r="F9" s="267"/>
      <c r="G9" s="273">
        <f>IF(入力!G9="","",入力!G9)</f>
        <v>518797577</v>
      </c>
      <c r="H9" s="273"/>
      <c r="I9" s="273"/>
      <c r="J9" s="273">
        <f>IF(入力!J9="","",入力!J9)</f>
        <v>304050</v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3</v>
      </c>
      <c r="B11" s="265"/>
      <c r="C11" s="266" t="str">
        <f>IF(入力!C12="","",入力!C12&amp;"　"&amp;入力!E12)</f>
        <v>木内　さち</v>
      </c>
      <c r="D11" s="267"/>
      <c r="E11" s="267"/>
      <c r="F11" s="267"/>
      <c r="G11" s="273">
        <f>IF(入力!G11="","",入力!G11)</f>
        <v>518797614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斉藤　麻弥</v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斉藤　貞勝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5" t="s">
        <v>6</v>
      </c>
      <c r="B17" s="265"/>
      <c r="C17" s="276" t="str">
        <f>IF(入力!C17="","",入力!C17&amp;"　"&amp;入力!E17)</f>
        <v>大網白里市みどりが丘3-22-8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090-4207-5962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90－4207－5962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木内　りの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大網白里市立白里小学校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518116866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糸日谷　青空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大網白里市立白里小学校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518116927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木内　れい</v>
      </c>
      <c r="D29" s="267"/>
      <c r="E29" s="267"/>
      <c r="F29" s="267"/>
      <c r="G29" s="265">
        <f>IF(入力!G29="","",入力!G29)</f>
        <v>4</v>
      </c>
      <c r="H29" s="265" t="str">
        <f>IF(入力!H29="","",入力!H29)</f>
        <v/>
      </c>
      <c r="I29" s="265" t="str">
        <f>IF(入力!I29="","",入力!I29)</f>
        <v>大網白里市立白里小学校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518739423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山中　里來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大網白里市立白里小学校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518116903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渡邉　愛加</v>
      </c>
      <c r="D33" s="267"/>
      <c r="E33" s="267"/>
      <c r="F33" s="267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大網白里市立瑞穂小学校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518116873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13</v>
      </c>
      <c r="C35" s="266" t="str">
        <f>IF(入力!C36="","",入力!C36&amp;"　"&amp;入力!E36)</f>
        <v>斉藤　理英</v>
      </c>
      <c r="D35" s="267"/>
      <c r="E35" s="267"/>
      <c r="F35" s="267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大網白里市立大網小学校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516725438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斉藤　麻宝</v>
      </c>
      <c r="D37" s="267"/>
      <c r="E37" s="267"/>
      <c r="F37" s="267"/>
      <c r="G37" s="265">
        <f>IF(入力!G37="","",入力!G37)</f>
        <v>3</v>
      </c>
      <c r="H37" s="265" t="str">
        <f>IF(入力!H37="","",入力!H37)</f>
        <v/>
      </c>
      <c r="I37" s="265" t="str">
        <f>IF(入力!I37="","",入力!I37)</f>
        <v>大網白里市立大網小学校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516725423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10</v>
      </c>
      <c r="C39" s="266" t="str">
        <f>IF(入力!C40="","",入力!C40&amp;"　"&amp;入力!E40)</f>
        <v>岡野　波凪</v>
      </c>
      <c r="D39" s="267"/>
      <c r="E39" s="267"/>
      <c r="F39" s="267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大網白里市立大網小学校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518797584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6</v>
      </c>
      <c r="C41" s="266" t="str">
        <f>IF(入力!C42="","",入力!C42&amp;"　"&amp;入力!E42)</f>
        <v>金澤　樹里</v>
      </c>
      <c r="D41" s="267"/>
      <c r="E41" s="267"/>
      <c r="F41" s="267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白子町立関小学校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519588105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11</v>
      </c>
      <c r="C43" s="266" t="str">
        <f>IF(入力!C44="","",入力!C44&amp;"　"&amp;入力!E44)</f>
        <v>小平　茉莉</v>
      </c>
      <c r="D43" s="267"/>
      <c r="E43" s="267"/>
      <c r="F43" s="267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大網白里市立瑞穂小学校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519582790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12</v>
      </c>
      <c r="C45" s="266" t="str">
        <f>IF(入力!C46="","",入力!C46&amp;"　"&amp;入力!E46)</f>
        <v>岡川　ひなた</v>
      </c>
      <c r="D45" s="267"/>
      <c r="E45" s="267"/>
      <c r="F45" s="267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大網白里市立瑞穂小学校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519619496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8</v>
      </c>
      <c r="C47" s="266" t="str">
        <f>IF(入力!C48="","",入力!C48&amp;"　"&amp;入力!E48)</f>
        <v>舟生　真雅</v>
      </c>
      <c r="D47" s="267"/>
      <c r="E47" s="267"/>
      <c r="F47" s="267"/>
      <c r="G47" s="265">
        <f>IF(入力!G47="","",入力!G47)</f>
        <v>4</v>
      </c>
      <c r="H47" s="265" t="str">
        <f>IF(入力!H47="","",入力!H47)</f>
        <v/>
      </c>
      <c r="I47" s="265" t="str">
        <f>IF(入力!I47="","",入力!I47)</f>
        <v>大網白里市立大網小学校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519619502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6"/>
      <c r="AW1" s="366"/>
      <c r="AX1" s="4" t="s">
        <v>28</v>
      </c>
      <c r="AY1" s="5"/>
      <c r="AZ1" s="366"/>
      <c r="BA1" s="366"/>
      <c r="BB1" s="4" t="s">
        <v>29</v>
      </c>
      <c r="BC1" s="5"/>
      <c r="BD1" s="366"/>
      <c r="BE1" s="36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7" t="s">
        <v>65</v>
      </c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7"/>
      <c r="AY5" s="367"/>
      <c r="AZ5" s="367"/>
      <c r="BA5" s="367"/>
      <c r="BB5" s="367"/>
      <c r="BC5" s="367"/>
      <c r="BD5" s="367"/>
      <c r="BE5" s="367"/>
      <c r="BF5" s="36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0" t="s">
        <v>32</v>
      </c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3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6"/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3">
        <v>36</v>
      </c>
      <c r="I12" s="404"/>
      <c r="J12" s="405"/>
      <c r="K12" s="4"/>
    </row>
    <row r="13" spans="1:60" ht="13.5" customHeight="1">
      <c r="F13" s="4" t="s">
        <v>35</v>
      </c>
      <c r="G13" s="4"/>
      <c r="H13" s="406"/>
      <c r="I13" s="407"/>
      <c r="J13" s="40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3"/>
      <c r="I14" s="364"/>
      <c r="J14" s="36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9" t="s">
        <v>37</v>
      </c>
      <c r="D16" s="379"/>
      <c r="E16" s="379"/>
      <c r="F16" s="379"/>
      <c r="G16" s="380"/>
      <c r="H16" s="401" t="s">
        <v>66</v>
      </c>
      <c r="I16" s="402"/>
      <c r="J16" s="402"/>
      <c r="K16" s="379" t="str">
        <f>IF(入力!C2="","",入力!C2)</f>
        <v>オオアミシラサトジュニアバレーボールクラブ</v>
      </c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80"/>
      <c r="Y16" s="411" t="s">
        <v>67</v>
      </c>
      <c r="Z16" s="412"/>
      <c r="AA16" s="412"/>
      <c r="AB16" s="412"/>
      <c r="AC16" s="412"/>
      <c r="AD16" s="412"/>
      <c r="AE16" s="412"/>
      <c r="AF16" s="412"/>
      <c r="AG16" s="412"/>
      <c r="AH16" s="412"/>
      <c r="AI16" s="413"/>
      <c r="AJ16" s="370" t="s">
        <v>38</v>
      </c>
      <c r="AK16" s="371"/>
      <c r="AL16" s="371"/>
      <c r="AM16" s="372"/>
      <c r="AN16" s="395" t="str">
        <f>IF(入力!P3="","",入力!P3)</f>
        <v>大網白里市</v>
      </c>
      <c r="AO16" s="396"/>
      <c r="AP16" s="396"/>
      <c r="AQ16" s="396"/>
      <c r="AR16" s="396"/>
      <c r="AS16" s="396"/>
      <c r="AT16" s="371" t="s">
        <v>68</v>
      </c>
      <c r="AU16" s="372"/>
      <c r="AV16" s="378" t="s">
        <v>39</v>
      </c>
      <c r="AW16" s="379"/>
      <c r="AX16" s="379"/>
      <c r="AY16" s="380"/>
      <c r="AZ16" s="383" t="str">
        <f>IF(入力!P5="","",入力!P5)</f>
        <v>JR外房</v>
      </c>
      <c r="BA16" s="384"/>
      <c r="BB16" s="384"/>
      <c r="BC16" s="384"/>
      <c r="BD16" s="384"/>
      <c r="BE16" s="384"/>
      <c r="BF16" s="431" t="s">
        <v>40</v>
      </c>
    </row>
    <row r="17" spans="3:58" ht="4.5" customHeight="1">
      <c r="C17" s="430"/>
      <c r="D17" s="322"/>
      <c r="E17" s="322"/>
      <c r="F17" s="322"/>
      <c r="G17" s="382"/>
      <c r="H17" s="393" t="str">
        <f>IF(入力!C3="","",入力!C3)</f>
        <v>大網白里ジュニアバレーボールクラブ</v>
      </c>
      <c r="I17" s="394"/>
      <c r="J17" s="394"/>
      <c r="K17" s="394"/>
      <c r="L17" s="394"/>
      <c r="M17" s="394"/>
      <c r="N17" s="394"/>
      <c r="O17" s="394"/>
      <c r="P17" s="394"/>
      <c r="Q17" s="394"/>
      <c r="R17" s="394"/>
      <c r="S17" s="394"/>
      <c r="T17" s="394"/>
      <c r="U17" s="389" t="str">
        <f>IF(入力!J3="","","("&amp;入力!J3&amp;")")</f>
        <v>(女子)</v>
      </c>
      <c r="V17" s="389"/>
      <c r="W17" s="389"/>
      <c r="X17" s="390"/>
      <c r="Y17" s="414">
        <f>IF(入力!C4="","",入力!C4)</f>
        <v>435494504</v>
      </c>
      <c r="Z17" s="415"/>
      <c r="AA17" s="415"/>
      <c r="AB17" s="415"/>
      <c r="AC17" s="415"/>
      <c r="AD17" s="415"/>
      <c r="AE17" s="415"/>
      <c r="AF17" s="415"/>
      <c r="AG17" s="415"/>
      <c r="AH17" s="415"/>
      <c r="AI17" s="416"/>
      <c r="AJ17" s="373"/>
      <c r="AK17" s="374"/>
      <c r="AL17" s="374"/>
      <c r="AM17" s="375"/>
      <c r="AN17" s="397"/>
      <c r="AO17" s="398"/>
      <c r="AP17" s="398"/>
      <c r="AQ17" s="398"/>
      <c r="AR17" s="398"/>
      <c r="AS17" s="398"/>
      <c r="AT17" s="374"/>
      <c r="AU17" s="375"/>
      <c r="AV17" s="381"/>
      <c r="AW17" s="322"/>
      <c r="AX17" s="322"/>
      <c r="AY17" s="382"/>
      <c r="AZ17" s="385"/>
      <c r="BA17" s="386"/>
      <c r="BB17" s="386"/>
      <c r="BC17" s="386"/>
      <c r="BD17" s="386"/>
      <c r="BE17" s="386"/>
      <c r="BF17" s="432"/>
    </row>
    <row r="18" spans="3:58" ht="16.5" customHeight="1">
      <c r="C18" s="360"/>
      <c r="D18" s="323"/>
      <c r="E18" s="323"/>
      <c r="F18" s="323"/>
      <c r="G18" s="361"/>
      <c r="H18" s="344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91"/>
      <c r="V18" s="391"/>
      <c r="W18" s="391"/>
      <c r="X18" s="392"/>
      <c r="Y18" s="417"/>
      <c r="Z18" s="418"/>
      <c r="AA18" s="418"/>
      <c r="AB18" s="418"/>
      <c r="AC18" s="418"/>
      <c r="AD18" s="418"/>
      <c r="AE18" s="418"/>
      <c r="AF18" s="418"/>
      <c r="AG18" s="418"/>
      <c r="AH18" s="418"/>
      <c r="AI18" s="419"/>
      <c r="AJ18" s="376"/>
      <c r="AK18" s="351"/>
      <c r="AL18" s="351"/>
      <c r="AM18" s="377"/>
      <c r="AN18" s="399"/>
      <c r="AO18" s="400"/>
      <c r="AP18" s="400"/>
      <c r="AQ18" s="400"/>
      <c r="AR18" s="400"/>
      <c r="AS18" s="400"/>
      <c r="AT18" s="351"/>
      <c r="AU18" s="377"/>
      <c r="AV18" s="347"/>
      <c r="AW18" s="323"/>
      <c r="AX18" s="323"/>
      <c r="AY18" s="361"/>
      <c r="AZ18" s="387" t="str">
        <f>IF(入力!AE5="","",入力!AE5)</f>
        <v>大網</v>
      </c>
      <c r="BA18" s="388"/>
      <c r="BB18" s="388"/>
      <c r="BC18" s="388"/>
      <c r="BD18" s="388"/>
      <c r="BE18" s="388"/>
      <c r="BF18" s="13" t="s">
        <v>41</v>
      </c>
    </row>
    <row r="19" spans="3:58" ht="15" customHeight="1">
      <c r="C19" s="409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368" t="s">
        <v>42</v>
      </c>
      <c r="P19" s="368"/>
      <c r="Q19" s="368"/>
      <c r="R19" s="368"/>
      <c r="S19" s="368"/>
      <c r="T19" s="368"/>
      <c r="U19" s="368"/>
      <c r="V19" s="368"/>
      <c r="W19" s="368"/>
      <c r="X19" s="368"/>
      <c r="Y19" s="368"/>
      <c r="Z19" s="368"/>
      <c r="AA19" s="368"/>
      <c r="AB19" s="368"/>
      <c r="AC19" s="368"/>
      <c r="AD19" s="368" t="s">
        <v>69</v>
      </c>
      <c r="AE19" s="368"/>
      <c r="AF19" s="368"/>
      <c r="AG19" s="368"/>
      <c r="AH19" s="368"/>
      <c r="AI19" s="368"/>
      <c r="AJ19" s="368"/>
      <c r="AK19" s="368"/>
      <c r="AL19" s="368"/>
      <c r="AM19" s="368"/>
      <c r="AN19" s="368"/>
      <c r="AO19" s="368"/>
      <c r="AP19" s="368"/>
      <c r="AQ19" s="368"/>
      <c r="AR19" s="368"/>
      <c r="AS19" s="368" t="s">
        <v>70</v>
      </c>
      <c r="AT19" s="368"/>
      <c r="AU19" s="368"/>
      <c r="AV19" s="368"/>
      <c r="AW19" s="368"/>
      <c r="AX19" s="368"/>
      <c r="AY19" s="368"/>
      <c r="AZ19" s="368"/>
      <c r="BA19" s="368"/>
      <c r="BB19" s="368"/>
      <c r="BC19" s="368"/>
      <c r="BD19" s="368"/>
      <c r="BE19" s="368"/>
      <c r="BF19" s="369"/>
    </row>
    <row r="20" spans="3:58" ht="15" customHeight="1">
      <c r="C20" s="434" t="s">
        <v>43</v>
      </c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433" t="str">
        <f>IF(入力!J7="","",入力!J7)</f>
        <v/>
      </c>
      <c r="P20" s="433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3"/>
      <c r="AD20" s="433">
        <f>IF(入力!J9="","",入力!J9)</f>
        <v>304050</v>
      </c>
      <c r="AE20" s="433"/>
      <c r="AF20" s="433"/>
      <c r="AG20" s="433"/>
      <c r="AH20" s="433"/>
      <c r="AI20" s="433"/>
      <c r="AJ20" s="433"/>
      <c r="AK20" s="433"/>
      <c r="AL20" s="433"/>
      <c r="AM20" s="433"/>
      <c r="AN20" s="433"/>
      <c r="AO20" s="433"/>
      <c r="AP20" s="433"/>
      <c r="AQ20" s="433"/>
      <c r="AR20" s="433"/>
      <c r="AS20" s="433" t="str">
        <f>IF(入力!J11="","",入力!J11)</f>
        <v/>
      </c>
      <c r="AT20" s="433"/>
      <c r="AU20" s="433"/>
      <c r="AV20" s="433"/>
      <c r="AW20" s="433"/>
      <c r="AX20" s="433"/>
      <c r="AY20" s="433"/>
      <c r="AZ20" s="433"/>
      <c r="BA20" s="433"/>
      <c r="BB20" s="433"/>
      <c r="BC20" s="433"/>
      <c r="BD20" s="433"/>
      <c r="BE20" s="433"/>
      <c r="BF20" s="435"/>
    </row>
    <row r="21" spans="3:58" ht="15" customHeight="1">
      <c r="C21" s="434" t="s">
        <v>44</v>
      </c>
      <c r="D21" s="368"/>
      <c r="E21" s="368"/>
      <c r="F21" s="368"/>
      <c r="G21" s="368"/>
      <c r="H21" s="368"/>
      <c r="I21" s="368"/>
      <c r="J21" s="368"/>
      <c r="K21" s="368"/>
      <c r="L21" s="368"/>
      <c r="M21" s="368"/>
      <c r="N21" s="368"/>
      <c r="O21" s="433">
        <f>IF(入力!M7="","",入力!M7)</f>
        <v>330647</v>
      </c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 t="str">
        <f>IF(入力!M9="","",入力!M9)</f>
        <v/>
      </c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  <c r="AS21" s="433" t="str">
        <f>IF(入力!M11="","",入力!M11)</f>
        <v/>
      </c>
      <c r="AT21" s="433"/>
      <c r="AU21" s="433"/>
      <c r="AV21" s="433"/>
      <c r="AW21" s="433"/>
      <c r="AX21" s="433"/>
      <c r="AY21" s="433"/>
      <c r="AZ21" s="433"/>
      <c r="BA21" s="433"/>
      <c r="BB21" s="433"/>
      <c r="BC21" s="433"/>
      <c r="BD21" s="433"/>
      <c r="BE21" s="433"/>
      <c r="BF21" s="435"/>
    </row>
    <row r="22" spans="3:58" ht="12" customHeight="1">
      <c r="C22" s="357" t="s">
        <v>71</v>
      </c>
      <c r="D22" s="358"/>
      <c r="E22" s="358"/>
      <c r="F22" s="358"/>
      <c r="G22" s="359"/>
      <c r="H22" s="362" t="str">
        <f>IF(入力!C7="","",入力!C7&amp;"　"&amp;入力!E7)</f>
        <v>タナカ　ユキオ</v>
      </c>
      <c r="I22" s="327"/>
      <c r="J22" s="327"/>
      <c r="K22" s="327"/>
      <c r="L22" s="327"/>
      <c r="M22" s="327"/>
      <c r="N22" s="327"/>
      <c r="O22" s="327"/>
      <c r="P22" s="327"/>
      <c r="Q22" s="336"/>
      <c r="R22" s="328" t="s">
        <v>45</v>
      </c>
      <c r="S22" s="327"/>
      <c r="T22" s="337">
        <f>IF(入力!AT7="","",入力!AT7)</f>
        <v>62</v>
      </c>
      <c r="U22" s="338"/>
      <c r="V22" s="339"/>
      <c r="W22" s="328" t="s">
        <v>46</v>
      </c>
      <c r="X22" s="328"/>
      <c r="Y22" s="328"/>
      <c r="Z22" s="14" t="s">
        <v>72</v>
      </c>
      <c r="AA22" s="15"/>
      <c r="AB22" s="327" t="str">
        <f>IF(入力!R7="","",入力!R7)</f>
        <v>299</v>
      </c>
      <c r="AC22" s="327"/>
      <c r="AD22" s="327"/>
      <c r="AE22" s="327"/>
      <c r="AF22" s="16" t="s">
        <v>73</v>
      </c>
      <c r="AG22" s="327" t="str">
        <f>IF(入力!W7="","",入力!W7)</f>
        <v>3217</v>
      </c>
      <c r="AH22" s="327"/>
      <c r="AI22" s="327"/>
      <c r="AJ22" s="327"/>
      <c r="AK22" s="327"/>
      <c r="AL22" s="327"/>
      <c r="AM22" s="327"/>
      <c r="AN22" s="327"/>
      <c r="AO22" s="327"/>
      <c r="AP22" s="327"/>
      <c r="AQ22" s="327"/>
      <c r="AR22" s="327"/>
      <c r="AS22" s="327"/>
      <c r="AT22" s="336"/>
      <c r="AU22" s="328" t="s">
        <v>47</v>
      </c>
      <c r="AV22" s="327"/>
      <c r="AW22" s="327"/>
      <c r="AX22" s="17" t="s">
        <v>74</v>
      </c>
      <c r="AY22" s="327" t="str">
        <f>IF(入力!AL7="","",入力!AL7)</f>
        <v>0475</v>
      </c>
      <c r="AZ22" s="327"/>
      <c r="BA22" s="327"/>
      <c r="BB22" s="327"/>
      <c r="BC22" s="327"/>
      <c r="BD22" s="327"/>
      <c r="BE22" s="327"/>
      <c r="BF22" s="18" t="s">
        <v>75</v>
      </c>
    </row>
    <row r="23" spans="3:58" ht="19.5" customHeight="1">
      <c r="C23" s="360" t="s">
        <v>48</v>
      </c>
      <c r="D23" s="323"/>
      <c r="E23" s="323"/>
      <c r="F23" s="323"/>
      <c r="G23" s="361"/>
      <c r="H23" s="363" t="str">
        <f>IF(入力!C8="","",入力!C8&amp;"　"&amp;入力!E8)</f>
        <v>田中　幸雄</v>
      </c>
      <c r="I23" s="364"/>
      <c r="J23" s="364"/>
      <c r="K23" s="364"/>
      <c r="L23" s="364"/>
      <c r="M23" s="364"/>
      <c r="N23" s="364"/>
      <c r="O23" s="364"/>
      <c r="P23" s="364"/>
      <c r="Q23" s="365"/>
      <c r="R23" s="323"/>
      <c r="S23" s="323"/>
      <c r="T23" s="352"/>
      <c r="U23" s="353"/>
      <c r="V23" s="354"/>
      <c r="W23" s="351"/>
      <c r="X23" s="351"/>
      <c r="Y23" s="351"/>
      <c r="Z23" s="344" t="str">
        <f>IF(入力!P8="","",入力!P8)</f>
        <v>大網白里市木崎230-6</v>
      </c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6"/>
      <c r="AU23" s="323"/>
      <c r="AV23" s="323"/>
      <c r="AW23" s="323"/>
      <c r="AX23" s="347" t="str">
        <f>IF(入力!AK8="","",入力!AK8)</f>
        <v>73</v>
      </c>
      <c r="AY23" s="323"/>
      <c r="AZ23" s="323"/>
      <c r="BA23" s="323"/>
      <c r="BB23" s="19" t="s">
        <v>76</v>
      </c>
      <c r="BC23" s="323" t="str">
        <f>IF(入力!AP8="","",入力!AP8)</f>
        <v>1907</v>
      </c>
      <c r="BD23" s="323"/>
      <c r="BE23" s="323"/>
      <c r="BF23" s="343"/>
    </row>
    <row r="24" spans="3:58" ht="12" customHeight="1">
      <c r="C24" s="357" t="s">
        <v>77</v>
      </c>
      <c r="D24" s="358"/>
      <c r="E24" s="358"/>
      <c r="F24" s="358"/>
      <c r="G24" s="359"/>
      <c r="H24" s="362" t="str">
        <f>IF(入力!C9="","",入力!C9&amp;"　"&amp;入力!E9)</f>
        <v>サイトウ　サダカツ</v>
      </c>
      <c r="I24" s="327"/>
      <c r="J24" s="327"/>
      <c r="K24" s="327"/>
      <c r="L24" s="327"/>
      <c r="M24" s="327"/>
      <c r="N24" s="327"/>
      <c r="O24" s="327"/>
      <c r="P24" s="327"/>
      <c r="Q24" s="336"/>
      <c r="R24" s="328" t="s">
        <v>45</v>
      </c>
      <c r="S24" s="327"/>
      <c r="T24" s="337">
        <f>IF(入力!AT9="","",入力!AT9)</f>
        <v>44</v>
      </c>
      <c r="U24" s="338"/>
      <c r="V24" s="339"/>
      <c r="W24" s="328" t="s">
        <v>46</v>
      </c>
      <c r="X24" s="328"/>
      <c r="Y24" s="328"/>
      <c r="Z24" s="14" t="s">
        <v>72</v>
      </c>
      <c r="AA24" s="15"/>
      <c r="AB24" s="327" t="str">
        <f>IF(入力!R9="","",入力!R9)</f>
        <v>299</v>
      </c>
      <c r="AC24" s="327"/>
      <c r="AD24" s="327"/>
      <c r="AE24" s="327"/>
      <c r="AF24" s="16" t="s">
        <v>73</v>
      </c>
      <c r="AG24" s="327" t="str">
        <f>IF(入力!W9="","",入力!W9)</f>
        <v>3255</v>
      </c>
      <c r="AH24" s="327"/>
      <c r="AI24" s="327"/>
      <c r="AJ24" s="327"/>
      <c r="AK24" s="327"/>
      <c r="AL24" s="327"/>
      <c r="AM24" s="327"/>
      <c r="AN24" s="327"/>
      <c r="AO24" s="327"/>
      <c r="AP24" s="327"/>
      <c r="AQ24" s="327"/>
      <c r="AR24" s="327"/>
      <c r="AS24" s="327"/>
      <c r="AT24" s="336"/>
      <c r="AU24" s="328" t="s">
        <v>47</v>
      </c>
      <c r="AV24" s="327"/>
      <c r="AW24" s="327"/>
      <c r="AX24" s="17" t="s">
        <v>74</v>
      </c>
      <c r="AY24" s="327" t="str">
        <f>IF(入力!AL9="","",入力!AL9)</f>
        <v>0475</v>
      </c>
      <c r="AZ24" s="327"/>
      <c r="BA24" s="327"/>
      <c r="BB24" s="327"/>
      <c r="BC24" s="327"/>
      <c r="BD24" s="327"/>
      <c r="BE24" s="327"/>
      <c r="BF24" s="18" t="s">
        <v>75</v>
      </c>
    </row>
    <row r="25" spans="3:58" ht="19.5" customHeight="1">
      <c r="C25" s="360" t="s">
        <v>78</v>
      </c>
      <c r="D25" s="323"/>
      <c r="E25" s="323"/>
      <c r="F25" s="323"/>
      <c r="G25" s="361"/>
      <c r="H25" s="363" t="str">
        <f>IF(入力!C10="","",入力!C10&amp;"　"&amp;入力!E10)</f>
        <v>斉藤　貞勝</v>
      </c>
      <c r="I25" s="364"/>
      <c r="J25" s="364"/>
      <c r="K25" s="364"/>
      <c r="L25" s="364"/>
      <c r="M25" s="364"/>
      <c r="N25" s="364"/>
      <c r="O25" s="364"/>
      <c r="P25" s="364"/>
      <c r="Q25" s="365"/>
      <c r="R25" s="323"/>
      <c r="S25" s="323"/>
      <c r="T25" s="352"/>
      <c r="U25" s="353"/>
      <c r="V25" s="354"/>
      <c r="W25" s="351"/>
      <c r="X25" s="351"/>
      <c r="Y25" s="351"/>
      <c r="Z25" s="344" t="str">
        <f>IF(入力!P10="","",入力!P10)</f>
        <v>大網白里市みどりが丘3-22-8</v>
      </c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6"/>
      <c r="AU25" s="323"/>
      <c r="AV25" s="323"/>
      <c r="AW25" s="323"/>
      <c r="AX25" s="347" t="str">
        <f>IF(入力!AK10="","",入力!AK10)</f>
        <v>72</v>
      </c>
      <c r="AY25" s="323"/>
      <c r="AZ25" s="323"/>
      <c r="BA25" s="323"/>
      <c r="BB25" s="19" t="s">
        <v>76</v>
      </c>
      <c r="BC25" s="323" t="str">
        <f>IF(入力!AP10="","",入力!AP10)</f>
        <v>4135</v>
      </c>
      <c r="BD25" s="323"/>
      <c r="BE25" s="323"/>
      <c r="BF25" s="343"/>
    </row>
    <row r="26" spans="3:58" ht="12" customHeight="1">
      <c r="C26" s="357" t="s">
        <v>71</v>
      </c>
      <c r="D26" s="358"/>
      <c r="E26" s="358"/>
      <c r="F26" s="358"/>
      <c r="G26" s="359"/>
      <c r="H26" s="362" t="str">
        <f>IF(入力!C11="","",入力!C11&amp;"　"&amp;入力!E11)</f>
        <v>キウチ　サチ</v>
      </c>
      <c r="I26" s="327"/>
      <c r="J26" s="327"/>
      <c r="K26" s="327"/>
      <c r="L26" s="327"/>
      <c r="M26" s="327"/>
      <c r="N26" s="327"/>
      <c r="O26" s="327"/>
      <c r="P26" s="327"/>
      <c r="Q26" s="336"/>
      <c r="R26" s="328" t="s">
        <v>45</v>
      </c>
      <c r="S26" s="327"/>
      <c r="T26" s="337">
        <f>IF(入力!AT11="","",入力!AT11)</f>
        <v>37</v>
      </c>
      <c r="U26" s="338"/>
      <c r="V26" s="339"/>
      <c r="W26" s="328" t="s">
        <v>46</v>
      </c>
      <c r="X26" s="328"/>
      <c r="Y26" s="328"/>
      <c r="Z26" s="14" t="s">
        <v>72</v>
      </c>
      <c r="AA26" s="15"/>
      <c r="AB26" s="327" t="str">
        <f>IF(入力!R11="","",入力!R11)</f>
        <v>299</v>
      </c>
      <c r="AC26" s="327"/>
      <c r="AD26" s="327"/>
      <c r="AE26" s="327"/>
      <c r="AF26" s="16" t="s">
        <v>73</v>
      </c>
      <c r="AG26" s="327" t="str">
        <f>IF(入力!W11="","",入力!W11)</f>
        <v>3203</v>
      </c>
      <c r="AH26" s="327"/>
      <c r="AI26" s="327"/>
      <c r="AJ26" s="327"/>
      <c r="AK26" s="327"/>
      <c r="AL26" s="327"/>
      <c r="AM26" s="327"/>
      <c r="AN26" s="327"/>
      <c r="AO26" s="327"/>
      <c r="AP26" s="327"/>
      <c r="AQ26" s="327"/>
      <c r="AR26" s="327"/>
      <c r="AS26" s="327"/>
      <c r="AT26" s="336"/>
      <c r="AU26" s="328" t="s">
        <v>47</v>
      </c>
      <c r="AV26" s="327"/>
      <c r="AW26" s="327"/>
      <c r="AX26" s="17" t="s">
        <v>74</v>
      </c>
      <c r="AY26" s="327" t="str">
        <f>IF(入力!AL11="","",入力!AL11)</f>
        <v>0475</v>
      </c>
      <c r="AZ26" s="327"/>
      <c r="BA26" s="327"/>
      <c r="BB26" s="327"/>
      <c r="BC26" s="327"/>
      <c r="BD26" s="327"/>
      <c r="BE26" s="327"/>
      <c r="BF26" s="18" t="s">
        <v>75</v>
      </c>
    </row>
    <row r="27" spans="3:58" ht="19.5" customHeight="1">
      <c r="C27" s="360" t="s">
        <v>79</v>
      </c>
      <c r="D27" s="323"/>
      <c r="E27" s="323"/>
      <c r="F27" s="323"/>
      <c r="G27" s="361"/>
      <c r="H27" s="363" t="str">
        <f>IF(入力!C12="","",入力!C12&amp;"　"&amp;入力!E12)</f>
        <v>木内　さち</v>
      </c>
      <c r="I27" s="364"/>
      <c r="J27" s="364"/>
      <c r="K27" s="364"/>
      <c r="L27" s="364"/>
      <c r="M27" s="364"/>
      <c r="N27" s="364"/>
      <c r="O27" s="364"/>
      <c r="P27" s="364"/>
      <c r="Q27" s="365"/>
      <c r="R27" s="323"/>
      <c r="S27" s="323"/>
      <c r="T27" s="352"/>
      <c r="U27" s="353"/>
      <c r="V27" s="354"/>
      <c r="W27" s="351"/>
      <c r="X27" s="351"/>
      <c r="Y27" s="351"/>
      <c r="Z27" s="344" t="str">
        <f>IF(入力!P12="","",入力!P12)</f>
        <v>大網白里市四天木乙2894-10</v>
      </c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6"/>
      <c r="AU27" s="323"/>
      <c r="AV27" s="323"/>
      <c r="AW27" s="323"/>
      <c r="AX27" s="347" t="str">
        <f>IF(入力!AK12="","",入力!AK12)</f>
        <v>77</v>
      </c>
      <c r="AY27" s="323"/>
      <c r="AZ27" s="323"/>
      <c r="BA27" s="323"/>
      <c r="BB27" s="19" t="s">
        <v>76</v>
      </c>
      <c r="BC27" s="323" t="str">
        <f>IF(入力!AP12="","",入力!AP12)</f>
        <v>1777</v>
      </c>
      <c r="BD27" s="323"/>
      <c r="BE27" s="323"/>
      <c r="BF27" s="343"/>
    </row>
    <row r="28" spans="3:58" ht="12" customHeight="1">
      <c r="C28" s="357" t="s">
        <v>71</v>
      </c>
      <c r="D28" s="358"/>
      <c r="E28" s="358"/>
      <c r="F28" s="358"/>
      <c r="G28" s="359"/>
      <c r="H28" s="362" t="str">
        <f>IF(入力!C15="","",入力!C15&amp;"　"&amp;入力!E15)</f>
        <v>サイトウ　サダカツ</v>
      </c>
      <c r="I28" s="327"/>
      <c r="J28" s="327"/>
      <c r="K28" s="327"/>
      <c r="L28" s="327"/>
      <c r="M28" s="327"/>
      <c r="N28" s="327"/>
      <c r="O28" s="327"/>
      <c r="P28" s="327"/>
      <c r="Q28" s="336"/>
      <c r="R28" s="328" t="s">
        <v>45</v>
      </c>
      <c r="S28" s="327"/>
      <c r="T28" s="337">
        <f>IF(入力!AT15="","",入力!AT15)</f>
        <v>44</v>
      </c>
      <c r="U28" s="338"/>
      <c r="V28" s="339"/>
      <c r="W28" s="328" t="s">
        <v>46</v>
      </c>
      <c r="X28" s="328"/>
      <c r="Y28" s="328"/>
      <c r="Z28" s="14" t="s">
        <v>72</v>
      </c>
      <c r="AA28" s="15"/>
      <c r="AB28" s="327" t="str">
        <f>IF(入力!R15="","",入力!R15)</f>
        <v>299</v>
      </c>
      <c r="AC28" s="327"/>
      <c r="AD28" s="327"/>
      <c r="AE28" s="327"/>
      <c r="AF28" s="16" t="s">
        <v>73</v>
      </c>
      <c r="AG28" s="327" t="str">
        <f>IF(入力!W15="","",入力!W15)</f>
        <v>3255</v>
      </c>
      <c r="AH28" s="327"/>
      <c r="AI28" s="327"/>
      <c r="AJ28" s="327"/>
      <c r="AK28" s="327"/>
      <c r="AL28" s="327"/>
      <c r="AM28" s="327"/>
      <c r="AN28" s="327"/>
      <c r="AO28" s="327"/>
      <c r="AP28" s="327"/>
      <c r="AQ28" s="327"/>
      <c r="AR28" s="327"/>
      <c r="AS28" s="327"/>
      <c r="AT28" s="336"/>
      <c r="AU28" s="328" t="s">
        <v>47</v>
      </c>
      <c r="AV28" s="327"/>
      <c r="AW28" s="327"/>
      <c r="AX28" s="17" t="s">
        <v>74</v>
      </c>
      <c r="AY28" s="327" t="str">
        <f>IF(入力!AL15="","",入力!AL15)</f>
        <v>090</v>
      </c>
      <c r="AZ28" s="327"/>
      <c r="BA28" s="327"/>
      <c r="BB28" s="327"/>
      <c r="BC28" s="327"/>
      <c r="BD28" s="327"/>
      <c r="BE28" s="327"/>
      <c r="BF28" s="18" t="s">
        <v>75</v>
      </c>
    </row>
    <row r="29" spans="3:58" ht="19.5" customHeight="1" thickBot="1">
      <c r="C29" s="355" t="s">
        <v>49</v>
      </c>
      <c r="D29" s="329"/>
      <c r="E29" s="329"/>
      <c r="F29" s="329"/>
      <c r="G29" s="356"/>
      <c r="H29" s="348" t="str">
        <f>IF(入力!C16="","",入力!C16&amp;"　"&amp;入力!E16)</f>
        <v>斉藤　貞勝</v>
      </c>
      <c r="I29" s="349"/>
      <c r="J29" s="349"/>
      <c r="K29" s="349"/>
      <c r="L29" s="349"/>
      <c r="M29" s="349"/>
      <c r="N29" s="349"/>
      <c r="O29" s="349"/>
      <c r="P29" s="349"/>
      <c r="Q29" s="350"/>
      <c r="R29" s="329"/>
      <c r="S29" s="329"/>
      <c r="T29" s="340"/>
      <c r="U29" s="341"/>
      <c r="V29" s="342"/>
      <c r="W29" s="335"/>
      <c r="X29" s="335"/>
      <c r="Y29" s="335"/>
      <c r="Z29" s="330" t="str">
        <f>IF(入力!P16="","",入力!P16)</f>
        <v>大網白里市みどりが丘3-22-8</v>
      </c>
      <c r="AA29" s="331"/>
      <c r="AB29" s="331"/>
      <c r="AC29" s="331"/>
      <c r="AD29" s="331"/>
      <c r="AE29" s="331"/>
      <c r="AF29" s="331"/>
      <c r="AG29" s="331"/>
      <c r="AH29" s="331"/>
      <c r="AI29" s="331"/>
      <c r="AJ29" s="331"/>
      <c r="AK29" s="331"/>
      <c r="AL29" s="331"/>
      <c r="AM29" s="331"/>
      <c r="AN29" s="331"/>
      <c r="AO29" s="331"/>
      <c r="AP29" s="331"/>
      <c r="AQ29" s="331"/>
      <c r="AR29" s="331"/>
      <c r="AS29" s="331"/>
      <c r="AT29" s="332"/>
      <c r="AU29" s="329"/>
      <c r="AV29" s="329"/>
      <c r="AW29" s="329"/>
      <c r="AX29" s="333" t="str">
        <f>IF(入力!AK16="","",入力!AK16)</f>
        <v>4207</v>
      </c>
      <c r="AY29" s="329"/>
      <c r="AZ29" s="329"/>
      <c r="BA29" s="329"/>
      <c r="BB29" s="73" t="s">
        <v>76</v>
      </c>
      <c r="BC29" s="329" t="str">
        <f>IF(入力!AP16="","",入力!AP16)</f>
        <v>5962</v>
      </c>
      <c r="BD29" s="329"/>
      <c r="BE29" s="329"/>
      <c r="BF29" s="33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26"/>
    </row>
    <row r="34" spans="3:58" ht="15" customHeight="1">
      <c r="C34" s="283" t="str">
        <f>IF(入力!B25="","",入力!B25)</f>
        <v>①</v>
      </c>
      <c r="D34" s="284"/>
      <c r="E34" s="285"/>
      <c r="F34" s="289" t="str">
        <f>IF(入力!C26="","",入力!C25&amp;"　"&amp;入力!E25&amp;"
"&amp;入力!C26&amp;"　"&amp;入力!E26)</f>
        <v>キウチ　リノ
木内　りの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>
        <f>IF(入力!G25="","",入力!G25)</f>
        <v>6</v>
      </c>
      <c r="R34" s="296"/>
      <c r="S34" s="297"/>
      <c r="T34" s="301" t="str">
        <f>IF(入力!I25="","",入力!I25)</f>
        <v>大網白里市立白里小学校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518116866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154.4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イトヒヤ　ソラ
糸日谷　青空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>
        <f>IF(入力!G27="","",入力!G27)</f>
        <v>6</v>
      </c>
      <c r="R36" s="296"/>
      <c r="S36" s="297"/>
      <c r="T36" s="301" t="str">
        <f>IF(入力!I27="","",入力!I27)</f>
        <v>大網白里市立白里小学校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518116927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143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キウチ　レイ
木内　れい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>
        <f>IF(入力!G29="","",入力!G29)</f>
        <v>4</v>
      </c>
      <c r="R38" s="296"/>
      <c r="S38" s="297"/>
      <c r="T38" s="301" t="str">
        <f>IF(入力!I29="","",入力!I29)</f>
        <v>大網白里市立白里小学校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518739423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137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ヤマナカ　リラ
山中　里來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>
        <f>IF(入力!G31="","",入力!G31)</f>
        <v>6</v>
      </c>
      <c r="R40" s="296"/>
      <c r="S40" s="297"/>
      <c r="T40" s="301" t="str">
        <f>IF(入力!I31="","",入力!I31)</f>
        <v>大網白里市立白里小学校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518116903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158.80000000000001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5</v>
      </c>
      <c r="D42" s="284"/>
      <c r="E42" s="285"/>
      <c r="F42" s="289" t="str">
        <f>IF(入力!C34="","",入力!C33&amp;"　"&amp;入力!E33&amp;"
"&amp;入力!C34&amp;"　"&amp;入力!E34)</f>
        <v>ワタナベ　マナカ
渡邉　愛加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>
        <f>IF(入力!G33="","",入力!G33)</f>
        <v>6</v>
      </c>
      <c r="R42" s="296"/>
      <c r="S42" s="297"/>
      <c r="T42" s="301" t="str">
        <f>IF(入力!I33="","",入力!I33)</f>
        <v>大網白里市立瑞穂小学校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518116873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159.4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13</v>
      </c>
      <c r="D44" s="284"/>
      <c r="E44" s="285"/>
      <c r="F44" s="289" t="str">
        <f>IF(入力!C36="","",入力!C35&amp;"　"&amp;入力!E35&amp;"
"&amp;入力!C36&amp;"　"&amp;入力!E36)</f>
        <v>サイトウ　アヤエ
斉藤　理英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>
        <f>IF(入力!G35="","",入力!G35)</f>
        <v>6</v>
      </c>
      <c r="R44" s="296"/>
      <c r="S44" s="297"/>
      <c r="T44" s="301" t="str">
        <f>IF(入力!I35="","",入力!I35)</f>
        <v>大網白里市立大網小学校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516725438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141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7</v>
      </c>
      <c r="D46" s="284"/>
      <c r="E46" s="285"/>
      <c r="F46" s="289" t="str">
        <f>IF(入力!C38="","",入力!C37&amp;"　"&amp;入力!E37&amp;"
"&amp;入力!C38&amp;"　"&amp;入力!E38)</f>
        <v>サイトウ　マホ
斉藤　麻宝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>
        <f>IF(入力!G37="","",入力!G37)</f>
        <v>3</v>
      </c>
      <c r="R46" s="296"/>
      <c r="S46" s="297"/>
      <c r="T46" s="301" t="str">
        <f>IF(入力!I37="","",入力!I37)</f>
        <v>大網白里市立大網小学校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516725423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>
        <f>IF(入力!P37="","",入力!P37)</f>
        <v>167</v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>
        <f>IF(入力!B39="","",入力!B39)</f>
        <v>10</v>
      </c>
      <c r="D48" s="284"/>
      <c r="E48" s="285"/>
      <c r="F48" s="289" t="str">
        <f>IF(入力!C40="","",入力!C39&amp;"　"&amp;入力!E39&amp;"
"&amp;入力!C40&amp;"　"&amp;入力!E40)</f>
        <v>オカノ　ハナ
岡野　波凪</v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>
        <f>IF(入力!G39="","",入力!G39)</f>
        <v>4</v>
      </c>
      <c r="R48" s="296"/>
      <c r="S48" s="297"/>
      <c r="T48" s="301" t="str">
        <f>IF(入力!I39="","",入力!I39)</f>
        <v>大網白里市立大網小学校</v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>
        <f>IF(入力!M39="","",入力!M39)</f>
        <v>518797584</v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>
        <f>IF(入力!P39="","",入力!P39)</f>
        <v>133</v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>
        <f>IF(入力!B41="","",入力!B41)</f>
        <v>6</v>
      </c>
      <c r="D50" s="284"/>
      <c r="E50" s="285"/>
      <c r="F50" s="289" t="str">
        <f>IF(入力!C42="","",入力!C41&amp;"　"&amp;入力!E41&amp;"
"&amp;入力!C42&amp;"　"&amp;入力!E42)</f>
        <v>カナザワ　ジュリ
金澤　樹里</v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>
        <f>IF(入力!G41="","",入力!G41)</f>
        <v>5</v>
      </c>
      <c r="R50" s="296"/>
      <c r="S50" s="297"/>
      <c r="T50" s="301" t="str">
        <f>IF(入力!I41="","",入力!I41)</f>
        <v>白子町立関小学校</v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>
        <f>IF(入力!M41="","",入力!M41)</f>
        <v>519588105</v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>
        <f>IF(入力!P41="","",入力!P41)</f>
        <v>147.5</v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>
        <f>IF(入力!B43="","",入力!B43)</f>
        <v>11</v>
      </c>
      <c r="D52" s="284"/>
      <c r="E52" s="285"/>
      <c r="F52" s="289" t="str">
        <f>IF(入力!C44="","",入力!C43&amp;"　"&amp;入力!E43&amp;"
"&amp;入力!C44&amp;"　"&amp;入力!E44)</f>
        <v>オダイラ　マツリ
小平　茉莉</v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>
        <f>IF(入力!G43="","",入力!G43)</f>
        <v>4</v>
      </c>
      <c r="R52" s="296"/>
      <c r="S52" s="297"/>
      <c r="T52" s="301" t="str">
        <f>IF(入力!I43="","",入力!I43)</f>
        <v>大網白里市立瑞穂小学校</v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>
        <f>IF(入力!M43="","",入力!M43)</f>
        <v>519582790</v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>
        <f>IF(入力!P43="","",入力!P43)</f>
        <v>128</v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>
        <f>IF(入力!B45="","",入力!B45)</f>
        <v>12</v>
      </c>
      <c r="D54" s="284"/>
      <c r="E54" s="285"/>
      <c r="F54" s="289" t="str">
        <f>IF(入力!C46="","",入力!C45&amp;"　"&amp;入力!E45&amp;"
"&amp;入力!C46&amp;"　"&amp;入力!E46)</f>
        <v>オカガワ　ヒナタ
岡川　ひなた</v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>
        <f>IF(入力!G45="","",入力!G45)</f>
        <v>4</v>
      </c>
      <c r="R54" s="296"/>
      <c r="S54" s="297"/>
      <c r="T54" s="301" t="str">
        <f>IF(入力!I45="","",入力!I45)</f>
        <v>大網白里市立瑞穂小学校</v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>
        <f>IF(入力!M45="","",入力!M45)</f>
        <v>519619496</v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>
        <f>IF(入力!P45="","",入力!P45)</f>
        <v>124</v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>
        <f>IF(入力!B47="","",入力!B47)</f>
        <v>8</v>
      </c>
      <c r="D56" s="284"/>
      <c r="E56" s="285"/>
      <c r="F56" s="289" t="str">
        <f>IF(入力!C48="","",入力!C47&amp;"　"&amp;入力!E47&amp;"
"&amp;入力!C48&amp;"　"&amp;入力!E48)</f>
        <v>フニュウ　マミヤ
舟生　真雅</v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>
        <f>IF(入力!G47="","",入力!G47)</f>
        <v>4</v>
      </c>
      <c r="R56" s="296"/>
      <c r="S56" s="297"/>
      <c r="T56" s="301" t="str">
        <f>IF(入力!I47="","",入力!I47)</f>
        <v>大網白里市立大網小学校</v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>
        <f>IF(入力!M47="","",入力!M47)</f>
        <v>519619502</v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>
        <f>IF(入力!P47="","",入力!P47)</f>
        <v>145.19999999999999</v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大網白里ジュニアバレーボールクラブ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435494504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田中　幸雄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515485295</v>
      </c>
      <c r="H7" s="273"/>
      <c r="I7" s="273"/>
      <c r="J7" s="273" t="str">
        <f>IF(入力!J7="","",入力!J7)</f>
        <v/>
      </c>
      <c r="K7" s="273"/>
      <c r="L7" s="273"/>
      <c r="M7" s="273">
        <f>IF(入力!M7="","",入力!M7)</f>
        <v>330647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斉藤　貞勝</v>
      </c>
      <c r="D9" s="267"/>
      <c r="E9" s="267"/>
      <c r="F9" s="267"/>
      <c r="G9" s="273">
        <f>IF(入力!G9="","",入力!G9)</f>
        <v>518797577</v>
      </c>
      <c r="H9" s="273"/>
      <c r="I9" s="273"/>
      <c r="J9" s="273">
        <f>IF(入力!J9="","",入力!J9)</f>
        <v>304050</v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木内　さち</v>
      </c>
      <c r="D11" s="267"/>
      <c r="E11" s="267"/>
      <c r="F11" s="267"/>
      <c r="G11" s="273">
        <f>IF(入力!G11="","",入力!G11)</f>
        <v>518797614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斉藤　麻弥</v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斉藤　貞勝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大網白里市みどりが丘3-22-8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090-4207-5962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90－4207－5962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木内　りの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大網白里市立白里小学校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518116866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糸日谷　青空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大網白里市立白里小学校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518116927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木内　れい</v>
      </c>
      <c r="D29" s="267"/>
      <c r="E29" s="267"/>
      <c r="F29" s="267"/>
      <c r="G29" s="265">
        <f>IF(入力!G29="","",入力!G29)</f>
        <v>4</v>
      </c>
      <c r="H29" s="265" t="str">
        <f>IF(入力!H29="","",入力!H29)</f>
        <v/>
      </c>
      <c r="I29" s="265" t="str">
        <f>IF(入力!I29="","",入力!I29)</f>
        <v>大網白里市立白里小学校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518739423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山中　里來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大網白里市立白里小学校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518116903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渡邉　愛加</v>
      </c>
      <c r="D33" s="267"/>
      <c r="E33" s="267"/>
      <c r="F33" s="267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大網白里市立瑞穂小学校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518116873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13</v>
      </c>
      <c r="C35" s="266" t="str">
        <f>IF(入力!C36="","",入力!C36&amp;"　"&amp;入力!E36)</f>
        <v>斉藤　理英</v>
      </c>
      <c r="D35" s="267"/>
      <c r="E35" s="267"/>
      <c r="F35" s="267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大網白里市立大網小学校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516725438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斉藤　麻宝</v>
      </c>
      <c r="D37" s="267"/>
      <c r="E37" s="267"/>
      <c r="F37" s="267"/>
      <c r="G37" s="265">
        <f>IF(入力!G37="","",入力!G37)</f>
        <v>3</v>
      </c>
      <c r="H37" s="265" t="str">
        <f>IF(入力!H37="","",入力!H37)</f>
        <v/>
      </c>
      <c r="I37" s="265" t="str">
        <f>IF(入力!I37="","",入力!I37)</f>
        <v>大網白里市立大網小学校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516725423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10</v>
      </c>
      <c r="C39" s="266" t="str">
        <f>IF(入力!C40="","",入力!C40&amp;"　"&amp;入力!E40)</f>
        <v>岡野　波凪</v>
      </c>
      <c r="D39" s="267"/>
      <c r="E39" s="267"/>
      <c r="F39" s="267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大網白里市立大網小学校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518797584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6</v>
      </c>
      <c r="C41" s="266" t="str">
        <f>IF(入力!C42="","",入力!C42&amp;"　"&amp;入力!E42)</f>
        <v>金澤　樹里</v>
      </c>
      <c r="D41" s="267"/>
      <c r="E41" s="267"/>
      <c r="F41" s="267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白子町立関小学校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519588105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11</v>
      </c>
      <c r="C43" s="266" t="str">
        <f>IF(入力!C44="","",入力!C44&amp;"　"&amp;入力!E44)</f>
        <v>小平　茉莉</v>
      </c>
      <c r="D43" s="267"/>
      <c r="E43" s="267"/>
      <c r="F43" s="267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大網白里市立瑞穂小学校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519582790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12</v>
      </c>
      <c r="C45" s="266" t="str">
        <f>IF(入力!C46="","",入力!C46&amp;"　"&amp;入力!E46)</f>
        <v>岡川　ひなた</v>
      </c>
      <c r="D45" s="267"/>
      <c r="E45" s="267"/>
      <c r="F45" s="267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大網白里市立瑞穂小学校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519619496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8</v>
      </c>
      <c r="C47" s="266" t="str">
        <f>IF(入力!C48="","",入力!C48&amp;"　"&amp;入力!E48)</f>
        <v>舟生　真雅</v>
      </c>
      <c r="D47" s="267"/>
      <c r="E47" s="267"/>
      <c r="F47" s="267"/>
      <c r="G47" s="265">
        <f>IF(入力!G47="","",入力!G47)</f>
        <v>4</v>
      </c>
      <c r="H47" s="265" t="str">
        <f>IF(入力!H47="","",入力!H47)</f>
        <v/>
      </c>
      <c r="I47" s="265" t="str">
        <f>IF(入力!I47="","",入力!I47)</f>
        <v>大網白里市立大網小学校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519619502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大網白里ジュニアバレーボールクラブ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435494504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田中　幸雄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515485295</v>
      </c>
      <c r="H7" s="273"/>
      <c r="I7" s="273"/>
      <c r="J7" s="273" t="str">
        <f>IF(入力!J7="","",入力!J7)</f>
        <v/>
      </c>
      <c r="K7" s="273"/>
      <c r="L7" s="273"/>
      <c r="M7" s="273">
        <f>IF(入力!M7="","",入力!M7)</f>
        <v>330647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斉藤　貞勝</v>
      </c>
      <c r="D9" s="267"/>
      <c r="E9" s="267"/>
      <c r="F9" s="267"/>
      <c r="G9" s="273">
        <f>IF(入力!G9="","",入力!G9)</f>
        <v>518797577</v>
      </c>
      <c r="H9" s="273"/>
      <c r="I9" s="273"/>
      <c r="J9" s="273">
        <f>IF(入力!J9="","",入力!J9)</f>
        <v>304050</v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木内　さち</v>
      </c>
      <c r="D11" s="267"/>
      <c r="E11" s="267"/>
      <c r="F11" s="267"/>
      <c r="G11" s="273">
        <f>IF(入力!G11="","",入力!G11)</f>
        <v>518797614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斉藤　麻弥</v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斉藤　貞勝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大網白里市みどりが丘3-22-8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090-4207-5962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90－4207－5962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木内　りの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大網白里市立白里小学校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518116866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糸日谷　青空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大網白里市立白里小学校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518116927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木内　れい</v>
      </c>
      <c r="D29" s="267"/>
      <c r="E29" s="267"/>
      <c r="F29" s="267"/>
      <c r="G29" s="265">
        <f>IF(入力!G29="","",入力!G29)</f>
        <v>4</v>
      </c>
      <c r="H29" s="265" t="str">
        <f>IF(入力!H29="","",入力!H29)</f>
        <v/>
      </c>
      <c r="I29" s="265" t="str">
        <f>IF(入力!I29="","",入力!I29)</f>
        <v>大網白里市立白里小学校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518739423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山中　里來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大網白里市立白里小学校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518116903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渡邉　愛加</v>
      </c>
      <c r="D33" s="267"/>
      <c r="E33" s="267"/>
      <c r="F33" s="267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大網白里市立瑞穂小学校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518116873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13</v>
      </c>
      <c r="C35" s="266" t="str">
        <f>IF(入力!C36="","",入力!C36&amp;"　"&amp;入力!E36)</f>
        <v>斉藤　理英</v>
      </c>
      <c r="D35" s="267"/>
      <c r="E35" s="267"/>
      <c r="F35" s="267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大網白里市立大網小学校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516725438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斉藤　麻宝</v>
      </c>
      <c r="D37" s="267"/>
      <c r="E37" s="267"/>
      <c r="F37" s="267"/>
      <c r="G37" s="265">
        <f>IF(入力!G37="","",入力!G37)</f>
        <v>3</v>
      </c>
      <c r="H37" s="265" t="str">
        <f>IF(入力!H37="","",入力!H37)</f>
        <v/>
      </c>
      <c r="I37" s="265" t="str">
        <f>IF(入力!I37="","",入力!I37)</f>
        <v>大網白里市立大網小学校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516725423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10</v>
      </c>
      <c r="C39" s="266" t="str">
        <f>IF(入力!C40="","",入力!C40&amp;"　"&amp;入力!E40)</f>
        <v>岡野　波凪</v>
      </c>
      <c r="D39" s="267"/>
      <c r="E39" s="267"/>
      <c r="F39" s="267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大網白里市立大網小学校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518797584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6</v>
      </c>
      <c r="C41" s="266" t="str">
        <f>IF(入力!C42="","",入力!C42&amp;"　"&amp;入力!E42)</f>
        <v>金澤　樹里</v>
      </c>
      <c r="D41" s="267"/>
      <c r="E41" s="267"/>
      <c r="F41" s="267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白子町立関小学校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519588105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11</v>
      </c>
      <c r="C43" s="266" t="str">
        <f>IF(入力!C44="","",入力!C44&amp;"　"&amp;入力!E44)</f>
        <v>小平　茉莉</v>
      </c>
      <c r="D43" s="267"/>
      <c r="E43" s="267"/>
      <c r="F43" s="267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大網白里市立瑞穂小学校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519582790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12</v>
      </c>
      <c r="C45" s="266" t="str">
        <f>IF(入力!C46="","",入力!C46&amp;"　"&amp;入力!E46)</f>
        <v>岡川　ひなた</v>
      </c>
      <c r="D45" s="267"/>
      <c r="E45" s="267"/>
      <c r="F45" s="267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大網白里市立瑞穂小学校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519619496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8</v>
      </c>
      <c r="C47" s="266" t="str">
        <f>IF(入力!C48="","",入力!C48&amp;"　"&amp;入力!E48)</f>
        <v>舟生　真雅</v>
      </c>
      <c r="D47" s="267"/>
      <c r="E47" s="267"/>
      <c r="F47" s="267"/>
      <c r="G47" s="265">
        <f>IF(入力!G47="","",入力!G47)</f>
        <v>4</v>
      </c>
      <c r="H47" s="265" t="str">
        <f>IF(入力!H47="","",入力!H47)</f>
        <v/>
      </c>
      <c r="I47" s="265" t="str">
        <f>IF(入力!I47="","",入力!I47)</f>
        <v>大網白里市立大網小学校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519619502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11</v>
      </c>
      <c r="J5" s="445" t="str">
        <f>IF(入力!A55="","",入力!A55)</f>
        <v>関東大会出場を目指し、一球、一球を大切に「全員バレー」「全力プレー」で挑みます。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22024</v>
      </c>
      <c r="B7" s="33" t="str">
        <f>IF(入力!C3="","",入力!C3)</f>
        <v>大網白里ジュニアバレーボールクラブ</v>
      </c>
      <c r="C7" s="33" t="str">
        <f>IF(入力!C2="","",入力!C2)</f>
        <v>オオアミシラサトジュニアバレーボールクラブ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JR外房</v>
      </c>
      <c r="S7" s="33" t="str">
        <f>IF(入力!AE5="","",入力!AE5)</f>
        <v>大網</v>
      </c>
      <c r="T7" s="33"/>
      <c r="U7" s="33">
        <f>IF(入力!C4="","",入力!C4)</f>
        <v>435494504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幸雄</v>
      </c>
      <c r="E16" s="33" t="str">
        <f>IF(入力!C7="","",入力!C7)</f>
        <v>タナカ</v>
      </c>
      <c r="F16" s="33" t="str">
        <f>IF(入力!E7="","",入力!E7)</f>
        <v>ユキオ</v>
      </c>
      <c r="G16" s="33">
        <f>IF(入力!G7="","",入力!G7)</f>
        <v>515485295</v>
      </c>
      <c r="H16" s="33" t="str">
        <f>IF(入力!J7="","",入力!J7)</f>
        <v/>
      </c>
      <c r="I16" s="33">
        <f>IF(入力!M7="","",入力!M7)</f>
        <v>330647</v>
      </c>
      <c r="J16" s="33"/>
      <c r="K16" s="33"/>
      <c r="L16" s="33">
        <f>IF(入力!AT7="","",入力!AT7)</f>
        <v>62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3217</v>
      </c>
      <c r="T16" s="33" t="str">
        <f>IF(入力!P8="","",入力!P8)</f>
        <v>大網白里市木崎230-6</v>
      </c>
      <c r="U16" s="33" t="str">
        <f>IF(入力!AL7="","",入力!AL7)</f>
        <v>0475</v>
      </c>
      <c r="V16" s="33" t="str">
        <f>IF(入力!AK8="","",入力!AK8)</f>
        <v>73</v>
      </c>
      <c r="W16" s="33" t="str">
        <f>IF(入力!AP8="","",入力!AP8)</f>
        <v>1907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斉藤</v>
      </c>
      <c r="D17" s="33" t="str">
        <f>IF(入力!E10="","",入力!E10)</f>
        <v>貞勝</v>
      </c>
      <c r="E17" s="33" t="str">
        <f>IF(入力!C9="","",入力!C9)</f>
        <v>サイトウ</v>
      </c>
      <c r="F17" s="33" t="str">
        <f>IF(入力!E9="","",入力!E9)</f>
        <v>サダカツ</v>
      </c>
      <c r="G17" s="33">
        <f>IF(入力!G9="","",入力!G9)</f>
        <v>518797577</v>
      </c>
      <c r="H17" s="33">
        <f>IF(入力!J9="","",入力!J9)</f>
        <v>304050</v>
      </c>
      <c r="I17" s="33" t="str">
        <f>IF(入力!M9="","",入力!M9)</f>
        <v/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3255</v>
      </c>
      <c r="T17" s="33" t="str">
        <f>IF(入力!P10="","",入力!P10)</f>
        <v>大網白里市みどりが丘3-22-8</v>
      </c>
      <c r="U17" s="33" t="str">
        <f>IF(入力!AL9="","",入力!AL9)</f>
        <v>0475</v>
      </c>
      <c r="V17" s="33" t="str">
        <f>IF(入力!AK10="","",入力!AK10)</f>
        <v>72</v>
      </c>
      <c r="W17" s="33" t="str">
        <f>IF(入力!AP10="","",入力!AP10)</f>
        <v>4135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木内</v>
      </c>
      <c r="D20" s="33" t="str">
        <f>IF(入力!E12="","",入力!E12)</f>
        <v>さち</v>
      </c>
      <c r="E20" s="33" t="str">
        <f>IF(入力!C11="","",入力!C11)</f>
        <v>キウチ</v>
      </c>
      <c r="F20" s="33" t="str">
        <f>IF(入力!E11="","",入力!E11)</f>
        <v>サチ</v>
      </c>
      <c r="G20" s="33">
        <f>IF(入力!G11="","",入力!G11)</f>
        <v>518797614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37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3203</v>
      </c>
      <c r="T20" s="33" t="str">
        <f>IF(入力!P12="","",入力!P12)</f>
        <v>大網白里市四天木乙2894-10</v>
      </c>
      <c r="U20" s="33" t="str">
        <f>IF(入力!AL11="","",入力!AL11)</f>
        <v>0475</v>
      </c>
      <c r="V20" s="33" t="str">
        <f>IF(入力!AK12="","",入力!AK12)</f>
        <v>77</v>
      </c>
      <c r="W20" s="33" t="str">
        <f>IF(入力!AP12="","",入力!AP12)</f>
        <v>1777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斉藤</v>
      </c>
      <c r="D22" s="33" t="str">
        <f>IF(入力!E16="","",入力!E16)</f>
        <v>貞勝</v>
      </c>
      <c r="E22" s="33" t="str">
        <f>IF(入力!C15="","",入力!C15)</f>
        <v>サイトウ</v>
      </c>
      <c r="F22" s="33" t="str">
        <f>IF(入力!E15="","",入力!E15)</f>
        <v>サダカツ</v>
      </c>
      <c r="G22" s="33"/>
      <c r="H22" s="33"/>
      <c r="I22" s="33"/>
      <c r="J22" s="33"/>
      <c r="K22" s="33"/>
      <c r="L22" s="33">
        <f>IF(入力!AT15="","",入力!AT15)</f>
        <v>44</v>
      </c>
      <c r="M22" s="33"/>
      <c r="N22" s="33">
        <f>IF(入力!C21="","",入力!C21)</f>
        <v>90</v>
      </c>
      <c r="O22" s="33">
        <f>IF(入力!E21="","",入力!E21)</f>
        <v>4207</v>
      </c>
      <c r="P22" s="33">
        <f>IF(入力!G21="","",入力!G21)</f>
        <v>5962</v>
      </c>
      <c r="Q22" s="33"/>
      <c r="R22" s="33" t="str">
        <f>IF(入力!R15="","",入力!R15)</f>
        <v>299</v>
      </c>
      <c r="S22" s="33" t="str">
        <f>IF(入力!W15="","",入力!W15)</f>
        <v>3255</v>
      </c>
      <c r="T22" s="33" t="str">
        <f>IF(入力!P16="","",入力!P16)</f>
        <v>大網白里市みどりが丘3-22-8</v>
      </c>
      <c r="U22" s="33" t="str">
        <f>IF(入力!AL15="","",入力!AL15)</f>
        <v>090</v>
      </c>
      <c r="V22" s="33" t="str">
        <f>IF(入力!AK16="","",入力!AK16)</f>
        <v>4207</v>
      </c>
      <c r="W22" s="33" t="str">
        <f>IF(入力!AP16="","",入力!AP16)</f>
        <v>5962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斉藤</v>
      </c>
      <c r="D23" s="33" t="str">
        <f>IF(入力!$E$14="","",入力!$E$14)</f>
        <v>麻弥</v>
      </c>
      <c r="E23" s="33" t="str">
        <f>IF(入力!$C$13="","",入力!$C$13)</f>
        <v>サイトウ</v>
      </c>
      <c r="F23" s="33" t="str">
        <f>IF(入力!$E$13="","",入力!$E$13)</f>
        <v>マヤ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木内</v>
      </c>
      <c r="D24" s="75" t="str">
        <f>VLOOKUP($B$51,$A$53:$F$352,4)</f>
        <v>りの</v>
      </c>
      <c r="E24" s="75" t="str">
        <f>VLOOKUP($B$51,$A$53:$F$352,5)</f>
        <v>キウチ</v>
      </c>
      <c r="F24" s="75" t="str">
        <f>VLOOKUP($B$51,$A$53:$F$352,6)</f>
        <v>リノ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木内</v>
      </c>
      <c r="D53" s="33" t="str">
        <f>IF(入力!E26="","",入力!E26)</f>
        <v>りの</v>
      </c>
      <c r="E53" s="33" t="str">
        <f>IF(入力!C25="","",入力!C25)</f>
        <v>キウチ</v>
      </c>
      <c r="F53" s="33" t="str">
        <f>IF(入力!E25="","",入力!E25)</f>
        <v>リノ</v>
      </c>
      <c r="G53" s="33">
        <f>IF(入力!M25="","",入力!M25)</f>
        <v>518116866</v>
      </c>
      <c r="H53" s="33" t="str">
        <f>IF(入力!I25="","",入力!I25)</f>
        <v>大網白里市立白里小学校</v>
      </c>
      <c r="I53" s="33">
        <f>IF(入力!G25="","",入力!G25)</f>
        <v>6</v>
      </c>
      <c r="J53" s="33">
        <f>IF(入力!P25="","",入力!P25)</f>
        <v>154.4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糸日谷</v>
      </c>
      <c r="D54" s="33" t="str">
        <f>IF(入力!E28="","",入力!E28)</f>
        <v>青空</v>
      </c>
      <c r="E54" s="33" t="str">
        <f>IF(入力!C27="","",入力!C27)</f>
        <v>イトヒヤ</v>
      </c>
      <c r="F54" s="33" t="str">
        <f>IF(入力!E27="","",入力!E27)</f>
        <v>ソラ</v>
      </c>
      <c r="G54" s="33">
        <f>IF(入力!M27="","",入力!M27)</f>
        <v>518116927</v>
      </c>
      <c r="H54" s="33" t="str">
        <f>IF(入力!I27="","",入力!I27)</f>
        <v>大網白里市立白里小学校</v>
      </c>
      <c r="I54" s="33">
        <f>IF(入力!G27="","",入力!G27)</f>
        <v>6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木内</v>
      </c>
      <c r="D55" s="33" t="str">
        <f>IF(入力!E30="","",入力!E30)</f>
        <v>れい</v>
      </c>
      <c r="E55" s="33" t="str">
        <f>IF(入力!C29="","",入力!C29)</f>
        <v>キウチ</v>
      </c>
      <c r="F55" s="33" t="str">
        <f>IF(入力!E29="","",入力!E29)</f>
        <v>レイ</v>
      </c>
      <c r="G55" s="33">
        <f>IF(入力!M29="","",入力!M29)</f>
        <v>518739423</v>
      </c>
      <c r="H55" s="33" t="str">
        <f>IF(入力!I29="","",入力!I29)</f>
        <v>大網白里市立白里小学校</v>
      </c>
      <c r="I55" s="33">
        <f>IF(入力!G29="","",入力!G29)</f>
        <v>4</v>
      </c>
      <c r="J55" s="33">
        <f>IF(入力!P29="","",入力!P29)</f>
        <v>137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山中</v>
      </c>
      <c r="D56" s="33" t="str">
        <f>IF(入力!E32="","",入力!E32)</f>
        <v>里來</v>
      </c>
      <c r="E56" s="33" t="str">
        <f>IF(入力!C31="","",入力!C31)</f>
        <v>ヤマナカ</v>
      </c>
      <c r="F56" s="33" t="str">
        <f>IF(入力!E31="","",入力!E31)</f>
        <v>リラ</v>
      </c>
      <c r="G56" s="33">
        <f>IF(入力!M31="","",入力!M31)</f>
        <v>518116903</v>
      </c>
      <c r="H56" s="33" t="str">
        <f>IF(入力!I31="","",入力!I31)</f>
        <v>大網白里市立白里小学校</v>
      </c>
      <c r="I56" s="33">
        <f>IF(入力!G31="","",入力!G31)</f>
        <v>6</v>
      </c>
      <c r="J56" s="33">
        <f>IF(入力!P31="","",入力!P31)</f>
        <v>158.80000000000001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渡邉</v>
      </c>
      <c r="D57" s="33" t="str">
        <f>IF(入力!E34="","",入力!E34)</f>
        <v>愛加</v>
      </c>
      <c r="E57" s="33" t="str">
        <f>IF(入力!C33="","",入力!C33)</f>
        <v>ワタナベ</v>
      </c>
      <c r="F57" s="33" t="str">
        <f>IF(入力!E33="","",入力!E33)</f>
        <v>マナカ</v>
      </c>
      <c r="G57" s="33">
        <f>IF(入力!M33="","",入力!M33)</f>
        <v>518116873</v>
      </c>
      <c r="H57" s="33" t="str">
        <f>IF(入力!I33="","",入力!I33)</f>
        <v>大網白里市立瑞穂小学校</v>
      </c>
      <c r="I57" s="33">
        <f>IF(入力!G33="","",入力!G33)</f>
        <v>6</v>
      </c>
      <c r="J57" s="33">
        <f>IF(入力!P33="","",入力!P33)</f>
        <v>159.4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13</v>
      </c>
      <c r="C58" s="33" t="str">
        <f>IF(入力!C36="","",入力!C36)</f>
        <v>斉藤</v>
      </c>
      <c r="D58" s="33" t="str">
        <f>IF(入力!E36="","",入力!E36)</f>
        <v>理英</v>
      </c>
      <c r="E58" s="33" t="str">
        <f>IF(入力!C35="","",入力!C35)</f>
        <v>サイトウ</v>
      </c>
      <c r="F58" s="33" t="str">
        <f>IF(入力!E35="","",入力!E35)</f>
        <v>アヤエ</v>
      </c>
      <c r="G58" s="33">
        <f>IF(入力!M35="","",入力!M35)</f>
        <v>516725438</v>
      </c>
      <c r="H58" s="33" t="str">
        <f>IF(入力!I35="","",入力!I35)</f>
        <v>大網白里市立大網小学校</v>
      </c>
      <c r="I58" s="33">
        <f>IF(入力!G35="","",入力!G35)</f>
        <v>6</v>
      </c>
      <c r="J58" s="33">
        <f>IF(入力!P35="","",入力!P35)</f>
        <v>141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斉藤</v>
      </c>
      <c r="D59" s="33" t="str">
        <f>IF(入力!E38="","",入力!E38)</f>
        <v>麻宝</v>
      </c>
      <c r="E59" s="33" t="str">
        <f>IF(入力!C37="","",入力!C37)</f>
        <v>サイトウ</v>
      </c>
      <c r="F59" s="33" t="str">
        <f>IF(入力!E37="","",入力!E37)</f>
        <v>マホ</v>
      </c>
      <c r="G59" s="33">
        <f>IF(入力!M37="","",入力!M37)</f>
        <v>516725423</v>
      </c>
      <c r="H59" s="33" t="str">
        <f>IF(入力!I37="","",入力!I37)</f>
        <v>大網白里市立大網小学校</v>
      </c>
      <c r="I59" s="33">
        <f>IF(入力!G37="","",入力!G37)</f>
        <v>3</v>
      </c>
      <c r="J59" s="33">
        <f>IF(入力!P37="","",入力!P37)</f>
        <v>167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10</v>
      </c>
      <c r="C60" s="33" t="str">
        <f>IF(入力!C40="","",入力!C40)</f>
        <v>岡野</v>
      </c>
      <c r="D60" s="33" t="str">
        <f>IF(入力!E40="","",入力!E40)</f>
        <v>波凪</v>
      </c>
      <c r="E60" s="33" t="str">
        <f>IF(入力!C39="","",入力!C39)</f>
        <v>オカノ</v>
      </c>
      <c r="F60" s="33" t="str">
        <f>IF(入力!E39="","",入力!E39)</f>
        <v>ハナ</v>
      </c>
      <c r="G60" s="33">
        <f>IF(入力!M39="","",入力!M39)</f>
        <v>518797584</v>
      </c>
      <c r="H60" s="33" t="str">
        <f>IF(入力!I39="","",入力!I39)</f>
        <v>大網白里市立大網小学校</v>
      </c>
      <c r="I60" s="33">
        <f>IF(入力!G39="","",入力!G39)</f>
        <v>4</v>
      </c>
      <c r="J60" s="33">
        <f>IF(入力!P39="","",入力!P39)</f>
        <v>133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6</v>
      </c>
      <c r="C61" s="33" t="str">
        <f>IF(入力!C42="","",入力!C42)</f>
        <v>金澤</v>
      </c>
      <c r="D61" s="33" t="str">
        <f>IF(入力!E42="","",入力!E42)</f>
        <v>樹里</v>
      </c>
      <c r="E61" s="33" t="str">
        <f>IF(入力!C41="","",入力!C41)</f>
        <v>カナザワ</v>
      </c>
      <c r="F61" s="33" t="str">
        <f>IF(入力!E41="","",入力!E41)</f>
        <v>ジュリ</v>
      </c>
      <c r="G61" s="33">
        <f>IF(入力!M41="","",入力!M41)</f>
        <v>519588105</v>
      </c>
      <c r="H61" s="33" t="str">
        <f>IF(入力!I41="","",入力!I41)</f>
        <v>白子町立関小学校</v>
      </c>
      <c r="I61" s="33">
        <f>IF(入力!G41="","",入力!G41)</f>
        <v>5</v>
      </c>
      <c r="J61" s="33">
        <f>IF(入力!P41="","",入力!P41)</f>
        <v>147.5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11</v>
      </c>
      <c r="C62" s="33" t="str">
        <f>IF(入力!C44="","",入力!C44)</f>
        <v>小平</v>
      </c>
      <c r="D62" s="33" t="str">
        <f>IF(入力!E44="","",入力!E44)</f>
        <v>茉莉</v>
      </c>
      <c r="E62" s="33" t="str">
        <f>IF(入力!C43="","",入力!C43)</f>
        <v>オダイラ</v>
      </c>
      <c r="F62" s="33" t="str">
        <f>IF(入力!E43="","",入力!E43)</f>
        <v>マツリ</v>
      </c>
      <c r="G62" s="33">
        <f>IF(入力!M43="","",入力!M43)</f>
        <v>519582790</v>
      </c>
      <c r="H62" s="33" t="str">
        <f>IF(入力!I43="","",入力!I43)</f>
        <v>大網白里市立瑞穂小学校</v>
      </c>
      <c r="I62" s="33">
        <f>IF(入力!G43="","",入力!G43)</f>
        <v>4</v>
      </c>
      <c r="J62" s="33">
        <f>IF(入力!P43="","",入力!P43)</f>
        <v>128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12</v>
      </c>
      <c r="C63" s="33" t="str">
        <f>IF(入力!C46="","",入力!C46)</f>
        <v>岡川</v>
      </c>
      <c r="D63" s="33" t="str">
        <f>IF(入力!E46="","",入力!E46)</f>
        <v>ひなた</v>
      </c>
      <c r="E63" s="33" t="str">
        <f>IF(入力!C45="","",入力!C45)</f>
        <v>オカガワ</v>
      </c>
      <c r="F63" s="33" t="str">
        <f>IF(入力!E45="","",入力!E45)</f>
        <v>ヒナタ</v>
      </c>
      <c r="G63" s="33">
        <f>IF(入力!M45="","",入力!M45)</f>
        <v>519619496</v>
      </c>
      <c r="H63" s="33" t="str">
        <f>IF(入力!I45="","",入力!I45)</f>
        <v>大網白里市立瑞穂小学校</v>
      </c>
      <c r="I63" s="33">
        <f>IF(入力!G45="","",入力!G45)</f>
        <v>4</v>
      </c>
      <c r="J63" s="33">
        <f>IF(入力!P45="","",入力!P45)</f>
        <v>124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8</v>
      </c>
      <c r="C64" s="33" t="str">
        <f>IF(入力!C48="","",入力!C48)</f>
        <v>舟生</v>
      </c>
      <c r="D64" s="33" t="str">
        <f>IF(入力!E48="","",入力!E48)</f>
        <v>真雅</v>
      </c>
      <c r="E64" s="33" t="str">
        <f>IF(入力!C47="","",入力!C47)</f>
        <v>フニュウ</v>
      </c>
      <c r="F64" s="33" t="str">
        <f>IF(入力!E47="","",入力!E47)</f>
        <v>マミヤ</v>
      </c>
      <c r="G64" s="33">
        <f>IF(入力!M47="","",入力!M47)</f>
        <v>519619502</v>
      </c>
      <c r="H64" s="33" t="str">
        <f>IF(入力!I47="","",入力!I47)</f>
        <v>大網白里市立大網小学校</v>
      </c>
      <c r="I64" s="33">
        <f>IF(入力!G47="","",入力!G47)</f>
        <v>4</v>
      </c>
      <c r="J64" s="33">
        <f>IF(入力!P47="","",入力!P47)</f>
        <v>145.19999999999999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斉藤貞勝</cp:lastModifiedBy>
  <cp:lastPrinted>2019-09-21T14:08:52Z</cp:lastPrinted>
  <dcterms:created xsi:type="dcterms:W3CDTF">2014-04-05T09:56:00Z</dcterms:created>
  <dcterms:modified xsi:type="dcterms:W3CDTF">2019-09-24T13:26:45Z</dcterms:modified>
</cp:coreProperties>
</file>