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貞勝\Desktop\大網白里JVC\Aチーム\"/>
    </mc:Choice>
  </mc:AlternateContent>
  <workbookProtection lockStructure="1"/>
  <bookViews>
    <workbookView xWindow="0" yWindow="0" windowWidth="10815" windowHeight="71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2"/>
  <c r="C19" i="5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<sst xmlns="http://schemas.openxmlformats.org/spreadsheetml/2006/main" count="412" uniqueCount="272">
  <si>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</si>
  <si>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</si>
  <si>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</si>
  <si>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</si>
  <si>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</si>
  <si>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</si>
  <si>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</si>
  <si>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</si>
  <si>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</si>
  <si>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</si>
  <si>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</si>
  <si>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</si>
  <si>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</si>
  <si>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</si>
  <si>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</si>
  <si>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</si>
  <si>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</si>
  <si>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</si>
  <si>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</si>
  <si>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</si>
  <si>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</si>
  <si>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</si>
  <si>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</si>
  <si>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</si>
  <si>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</si>
  <si>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</si>
  <si>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</si>
  <si>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</si>
  <si>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</si>
  <si>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</si>
  <si>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</si>
  <si>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</si>
  <si>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</si>
  <si>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</si>
  <si>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</si>
  <si>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</si>
  <si>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</si>
  <si>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</si>
  <si>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</si>
  <si>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</si>
  <si>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</si>
  <si>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</si>
  <si>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</si>
  <si>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</si>
  <si>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</si>
  <si>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</si>
  <si>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</si>
  <si>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</si>
  <si>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</si>
  <si>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</si>
  <si>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</si>
  <si>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</si>
  <si>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</si>
  <si>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</si>
  <si>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</si>
  <si>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</si>
  <si>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</si>
  <si>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</si>
  <si>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</si>
  <si>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</si>
  <si>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</si>
  <si>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</si>
  <si>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</si>
  <si>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</si>
  <si>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</si>
  <si>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</si>
  <si>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</si>
  <si>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</si>
  <si>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</si>
  <si>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</si>
  <si>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</si>
  <si>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</si>
  <si>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</si>
  <si>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</si>
  <si>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</si>
  <si>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</si>
  <si>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</si>
  <si>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</si>
  <si>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</si>
  <si>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</si>
  <si>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</si>
  <si>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</si>
  <si>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</si>
  <si>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</si>
  <si>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</si>
  <si>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</si>
  <si>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</si>
  <si>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</si>
  <si>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</si>
  <si>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</si>
  <si>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</si>
  <si>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</si>
  <si>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</si>
  <si>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</si>
  <si>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</si>
  <si>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</si>
  <si>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</si>
  <si>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</si>
  <si>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</si>
  <si>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</si>
  <si>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</si>
  <si>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</si>
  <si>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</si>
  <si>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</si>
  <si>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</si>
  <si>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</si>
  <si>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</si>
  <si>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</si>
  <si>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</si>
  <si>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</si>
  <si>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</si>
  <si>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</si>
  <si>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</si>
  <si>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</si>
  <si>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</si>
  <si>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</si>
  <si>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</si>
  <si>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</si>
  <si>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</si>
  <si>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</si>
  <si>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</si>
  <si>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</si>
  <si>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</si>
  <si>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</si>
  <si>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</si>
  <si>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</si>
  <si>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</si>
  <si>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</si>
  <si>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</si>
  <si>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</si>
  <si>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</si>
  <si>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</si>
  <si>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</si>
  <si>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</si>
  <si>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</si>
  <si>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</si>
  <si>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</si>
  <si>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</si>
  <si>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</si>
  <si>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</si>
  <si>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</si>
  <si>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</si>
  <si>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</si>
  <si>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</si>
  <si>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</si>
  <si>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</si>
  <si>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</si>
  <si>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</si>
  <si>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</si>
  <si>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</si>
  <si>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</si>
  <si>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</si>
  <si>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</si>
  <si>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</si>
  <si>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</si>
  <si>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</si>
  <si>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</si>
  <si>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</si>
  <si>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</si>
  <si>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</si>
  <si>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</si>
  <si>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</si>
  <si>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</si>
  <si>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</si>
  <si>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</si>
  <si>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</si>
  <si>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</si>
  <si>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</si>
  <si>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</si>
  <si>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</si>
  <si>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</si>
  <si>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</si>
  <si>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</si>
  <si>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</si>
  <si>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</si>
  <si>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</si>
  <si>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</si>
  <si>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</si>
  <si>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</si>
  <si>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</si>
  <si>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</si>
  <si>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</si>
  <si>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</si>
  <si>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</si>
  <si>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</si>
  <si>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</si>
  <si>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</si>
  <si>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</si>
  <si>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</si>
  <si>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</si>
  <si>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</si>
  <si>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</si>
  <si>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</si>
  <si>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</si>
  <si>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</si>
  <si>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</si>
  <si>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</si>
  <si>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</si>
  <si>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</si>
  <si>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</si>
  <si>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大網白里ＪＶＣ</t>
    <rPh sb="0" eb="4">
      <t>オオアミシラサト</t>
    </rPh>
    <phoneticPr fontId="2"/>
  </si>
  <si>
    <t>オオアミシラサトジュニアバレーボールクラブ</t>
    <phoneticPr fontId="2"/>
  </si>
  <si>
    <t>大網白里市</t>
    <rPh sb="0" eb="5">
      <t>オオアミシラサトシ</t>
    </rPh>
    <phoneticPr fontId="2"/>
  </si>
  <si>
    <t>外房</t>
    <rPh sb="0" eb="2">
      <t>ソトボウ</t>
    </rPh>
    <phoneticPr fontId="2"/>
  </si>
  <si>
    <t>大網</t>
    <rPh sb="0" eb="2">
      <t>オオアミ</t>
    </rPh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</si>
  <si>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</si>
  <si>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</si>
  <si>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タナカ</t>
    <phoneticPr fontId="2"/>
  </si>
  <si>
    <t>ユキオ</t>
    <phoneticPr fontId="2"/>
  </si>
  <si>
    <t>299</t>
    <phoneticPr fontId="2"/>
  </si>
  <si>
    <t>3217</t>
    <phoneticPr fontId="2"/>
  </si>
  <si>
    <t>3255</t>
    <phoneticPr fontId="2"/>
  </si>
  <si>
    <t>大網白里市木崎230-6</t>
    <rPh sb="0" eb="5">
      <t>オオアミシラサトシ</t>
    </rPh>
    <rPh sb="5" eb="7">
      <t>キサキ</t>
    </rPh>
    <phoneticPr fontId="2"/>
  </si>
  <si>
    <t>73</t>
    <phoneticPr fontId="2"/>
  </si>
  <si>
    <t>090</t>
    <phoneticPr fontId="2"/>
  </si>
  <si>
    <t>1907</t>
    <phoneticPr fontId="2"/>
  </si>
  <si>
    <t>1852</t>
    <phoneticPr fontId="2"/>
  </si>
  <si>
    <t>7312</t>
    <phoneticPr fontId="2"/>
  </si>
  <si>
    <t>12Ｋ11443</t>
    <phoneticPr fontId="2"/>
  </si>
  <si>
    <t>大網白里市みどりが丘3-22-8</t>
    <rPh sb="0" eb="5">
      <t>オオアミシラサトシ</t>
    </rPh>
    <rPh sb="9" eb="10">
      <t>オカ</t>
    </rPh>
    <phoneticPr fontId="2"/>
  </si>
  <si>
    <t>サイトウ</t>
    <phoneticPr fontId="2"/>
  </si>
  <si>
    <t>マヤ</t>
    <phoneticPr fontId="2"/>
  </si>
  <si>
    <t>斉藤</t>
    <rPh sb="0" eb="2">
      <t>サイトウ</t>
    </rPh>
    <phoneticPr fontId="2"/>
  </si>
  <si>
    <t>麻弥</t>
    <rPh sb="0" eb="2">
      <t>マヤ</t>
    </rPh>
    <phoneticPr fontId="2"/>
  </si>
  <si>
    <t>キウチ</t>
    <phoneticPr fontId="2"/>
  </si>
  <si>
    <t>サチ</t>
    <phoneticPr fontId="2"/>
  </si>
  <si>
    <t>木内</t>
    <rPh sb="0" eb="2">
      <t>キウチ</t>
    </rPh>
    <phoneticPr fontId="2"/>
  </si>
  <si>
    <t>さち</t>
    <phoneticPr fontId="2"/>
  </si>
  <si>
    <t>大網白里市みどりか丘3-22-8</t>
    <rPh sb="0" eb="5">
      <t>オオアミシラサトシ</t>
    </rPh>
    <rPh sb="9" eb="10">
      <t>オカ</t>
    </rPh>
    <phoneticPr fontId="2"/>
  </si>
  <si>
    <t>①</t>
    <phoneticPr fontId="2"/>
  </si>
  <si>
    <t>レイ</t>
    <phoneticPr fontId="2"/>
  </si>
  <si>
    <t>大網白里市立白里小学校</t>
    <rPh sb="0" eb="4">
      <t>オオアミシラサト</t>
    </rPh>
    <rPh sb="4" eb="5">
      <t>シ</t>
    </rPh>
    <rPh sb="5" eb="6">
      <t>リツ</t>
    </rPh>
    <rPh sb="6" eb="8">
      <t>シラサト</t>
    </rPh>
    <rPh sb="8" eb="11">
      <t>ショウガッコウ</t>
    </rPh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</si>
  <si>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2"/>
  </si>
  <si>
    <t>大網白里市立大網小学校</t>
    <rPh sb="0" eb="4">
      <t>オオアミシラサト</t>
    </rPh>
    <rPh sb="4" eb="5">
      <t>シ</t>
    </rPh>
    <rPh sb="5" eb="6">
      <t>リツ</t>
    </rPh>
    <rPh sb="6" eb="8">
      <t>オオアミ</t>
    </rPh>
    <rPh sb="8" eb="11">
      <t>ショウガッコウ</t>
    </rPh>
    <phoneticPr fontId="2"/>
  </si>
  <si>
    <t>白子町立関小学校</t>
    <rPh sb="0" eb="2">
      <t>シラコ</t>
    </rPh>
    <rPh sb="2" eb="4">
      <t>チョウリツ</t>
    </rPh>
    <rPh sb="4" eb="5">
      <t>セキ</t>
    </rPh>
    <rPh sb="5" eb="8">
      <t>ショウガッコウ</t>
    </rPh>
    <phoneticPr fontId="2"/>
  </si>
  <si>
    <t>マホ</t>
    <phoneticPr fontId="2"/>
  </si>
  <si>
    <t>麻宝</t>
    <rPh sb="0" eb="1">
      <t>マ</t>
    </rPh>
    <rPh sb="1" eb="2">
      <t>タカラ</t>
    </rPh>
    <phoneticPr fontId="2"/>
  </si>
  <si>
    <t>オカノ</t>
    <phoneticPr fontId="2"/>
  </si>
  <si>
    <t>ハナ</t>
    <phoneticPr fontId="2"/>
  </si>
  <si>
    <t>岡野</t>
    <rPh sb="0" eb="2">
      <t>オカノ</t>
    </rPh>
    <phoneticPr fontId="2"/>
  </si>
  <si>
    <t>波凪</t>
    <rPh sb="0" eb="1">
      <t>ハ</t>
    </rPh>
    <rPh sb="1" eb="2">
      <t>ナギ</t>
    </rPh>
    <phoneticPr fontId="2"/>
  </si>
  <si>
    <t>オダイラ</t>
    <phoneticPr fontId="2"/>
  </si>
  <si>
    <t>マツリ</t>
    <phoneticPr fontId="2"/>
  </si>
  <si>
    <t>小平</t>
    <rPh sb="0" eb="2">
      <t>オダイラ</t>
    </rPh>
    <phoneticPr fontId="2"/>
  </si>
  <si>
    <t>茉莉</t>
    <rPh sb="0" eb="2">
      <t>マツリ</t>
    </rPh>
    <phoneticPr fontId="2"/>
  </si>
  <si>
    <t>カナザワ</t>
    <phoneticPr fontId="2"/>
  </si>
  <si>
    <t>ジュリ</t>
    <phoneticPr fontId="2"/>
  </si>
  <si>
    <t>金澤</t>
    <rPh sb="0" eb="2">
      <t>カナザワ</t>
    </rPh>
    <phoneticPr fontId="2"/>
  </si>
  <si>
    <t>樹里</t>
    <rPh sb="0" eb="2">
      <t>ジュリ</t>
    </rPh>
    <phoneticPr fontId="2"/>
  </si>
  <si>
    <t>フニュウ</t>
    <phoneticPr fontId="2"/>
  </si>
  <si>
    <t>マミヤ</t>
    <phoneticPr fontId="2"/>
  </si>
  <si>
    <t>舟生</t>
    <rPh sb="0" eb="2">
      <t>フニュウ</t>
    </rPh>
    <phoneticPr fontId="2"/>
  </si>
  <si>
    <t>真雅</t>
    <rPh sb="0" eb="1">
      <t>マ</t>
    </rPh>
    <rPh sb="1" eb="2">
      <t>ミヤビ</t>
    </rPh>
    <phoneticPr fontId="2"/>
  </si>
  <si>
    <t>アラキ</t>
    <phoneticPr fontId="2"/>
  </si>
  <si>
    <t>サワ</t>
    <phoneticPr fontId="2"/>
  </si>
  <si>
    <t>荒木</t>
    <rPh sb="0" eb="2">
      <t>アラキ</t>
    </rPh>
    <phoneticPr fontId="2"/>
  </si>
  <si>
    <t>咲羽</t>
    <rPh sb="0" eb="1">
      <t>サ</t>
    </rPh>
    <rPh sb="1" eb="2">
      <t>ハネ</t>
    </rPh>
    <phoneticPr fontId="2"/>
  </si>
  <si>
    <t>オカガワ</t>
    <phoneticPr fontId="2"/>
  </si>
  <si>
    <t>ヒナタ</t>
    <phoneticPr fontId="2"/>
  </si>
  <si>
    <t>岡川</t>
    <rPh sb="0" eb="2">
      <t>オカガワ</t>
    </rPh>
    <phoneticPr fontId="2"/>
  </si>
  <si>
    <t>299</t>
    <phoneticPr fontId="2"/>
  </si>
  <si>
    <t>3203</t>
    <phoneticPr fontId="2"/>
  </si>
  <si>
    <t>大網白里市四天木乙2894-10</t>
    <phoneticPr fontId="2"/>
  </si>
  <si>
    <t>0475</t>
    <phoneticPr fontId="2"/>
  </si>
  <si>
    <t>1777</t>
    <phoneticPr fontId="2"/>
  </si>
  <si>
    <t>77</t>
    <phoneticPr fontId="2"/>
  </si>
  <si>
    <t>12K23505N</t>
    <phoneticPr fontId="2"/>
  </si>
  <si>
    <t>ひなた</t>
    <phoneticPr fontId="2"/>
  </si>
  <si>
    <t>大網白里市立大網東小学校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</si>
  <si>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申請中</t>
    <rPh sb="0" eb="3">
      <t>シンセイチュウ</t>
    </rPh>
    <phoneticPr fontId="2"/>
  </si>
  <si>
    <t xml:space="preserve">新5年生主体のチームです。大きく元気な声を出し、粘り強く丁寧なプレーをできるよう頑張ります！
</t>
    <rPh sb="0" eb="1">
      <t>シン</t>
    </rPh>
    <rPh sb="2" eb="4">
      <t>ネンセイ</t>
    </rPh>
    <rPh sb="4" eb="6">
      <t>シュタイ</t>
    </rPh>
    <rPh sb="13" eb="14">
      <t>オオ</t>
    </rPh>
    <rPh sb="16" eb="18">
      <t>ゲンキ</t>
    </rPh>
    <rPh sb="19" eb="20">
      <t>コエ</t>
    </rPh>
    <rPh sb="21" eb="22">
      <t>ダ</t>
    </rPh>
    <rPh sb="24" eb="25">
      <t>ネバ</t>
    </rPh>
    <rPh sb="26" eb="27">
      <t>ヅヨ</t>
    </rPh>
    <rPh sb="28" eb="30">
      <t>テイネイ</t>
    </rPh>
    <rPh sb="40" eb="42">
      <t>ガンバ</t>
    </rPh>
    <phoneticPr fontId="2"/>
  </si>
  <si>
    <t>れい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</si>
</sst>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41" fillId="0" borderId="14" xfId="0" applyFont="1" applyBorder="1" applyAlignment="1" applyProtection="1">
      <alignment horizontal="center" vertical="center"/>
      <protection locked="0"/>
    </xf>
    <xf numFmtId="0" fontId="43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4" zoomScaleNormal="100" workbookViewId="0">
      <selection activeCell="Y32" sqref="Y32:AG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0" t="s">
        <v>159</v>
      </c>
      <c r="K3" s="251"/>
      <c r="L3" s="251"/>
      <c r="M3" s="251"/>
      <c r="N3" s="251"/>
      <c r="O3" s="252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3" t="s">
        <v>181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435494504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1">
        <v>22024</v>
      </c>
      <c r="K5" s="231"/>
      <c r="L5" s="231"/>
      <c r="M5" s="231"/>
      <c r="N5" s="231"/>
      <c r="O5" s="231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2" t="s">
        <v>149</v>
      </c>
      <c r="H6" s="232"/>
      <c r="I6" s="232"/>
      <c r="J6" s="232" t="s">
        <v>14</v>
      </c>
      <c r="K6" s="232"/>
      <c r="L6" s="232"/>
      <c r="M6" s="232" t="s">
        <v>15</v>
      </c>
      <c r="N6" s="232"/>
      <c r="O6" s="232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98"/>
      <c r="B7" s="166"/>
      <c r="C7" s="174" t="s">
        <v>207</v>
      </c>
      <c r="D7" s="134"/>
      <c r="E7" s="175" t="s">
        <v>208</v>
      </c>
      <c r="F7" s="135"/>
      <c r="G7" s="233">
        <v>515485295</v>
      </c>
      <c r="H7" s="233"/>
      <c r="I7" s="233"/>
      <c r="J7" s="255" t="s">
        <v>218</v>
      </c>
      <c r="K7" s="233"/>
      <c r="L7" s="233"/>
      <c r="M7" s="233">
        <v>330647</v>
      </c>
      <c r="N7" s="233"/>
      <c r="O7" s="233"/>
      <c r="P7" s="206" t="s">
        <v>72</v>
      </c>
      <c r="Q7" s="207"/>
      <c r="R7" s="168" t="s">
        <v>209</v>
      </c>
      <c r="S7" s="169"/>
      <c r="T7" s="169"/>
      <c r="U7" s="169"/>
      <c r="V7" s="50" t="s">
        <v>73</v>
      </c>
      <c r="W7" s="157" t="s">
        <v>210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214</v>
      </c>
      <c r="AM7" s="84"/>
      <c r="AN7" s="84"/>
      <c r="AO7" s="84"/>
      <c r="AP7" s="84"/>
      <c r="AQ7" s="84"/>
      <c r="AR7" s="84"/>
      <c r="AS7" s="59" t="s">
        <v>75</v>
      </c>
      <c r="AT7" s="77">
        <v>63</v>
      </c>
    </row>
    <row r="8" spans="1:51" ht="18" customHeight="1">
      <c r="A8" s="98"/>
      <c r="B8" s="166"/>
      <c r="C8" s="176" t="s">
        <v>205</v>
      </c>
      <c r="D8" s="137"/>
      <c r="E8" s="177" t="s">
        <v>206</v>
      </c>
      <c r="F8" s="138"/>
      <c r="G8" s="233"/>
      <c r="H8" s="233"/>
      <c r="I8" s="233"/>
      <c r="J8" s="233"/>
      <c r="K8" s="233"/>
      <c r="L8" s="233"/>
      <c r="M8" s="233"/>
      <c r="N8" s="233"/>
      <c r="O8" s="233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213</v>
      </c>
      <c r="AL8" s="86"/>
      <c r="AM8" s="86"/>
      <c r="AN8" s="86"/>
      <c r="AO8" s="60" t="s">
        <v>76</v>
      </c>
      <c r="AP8" s="87" t="s">
        <v>215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220</v>
      </c>
      <c r="D9" s="134"/>
      <c r="E9" s="175" t="s">
        <v>221</v>
      </c>
      <c r="F9" s="135"/>
      <c r="G9" s="233">
        <v>519582783</v>
      </c>
      <c r="H9" s="233"/>
      <c r="I9" s="233"/>
      <c r="J9" s="256" t="s">
        <v>269</v>
      </c>
      <c r="K9" s="233"/>
      <c r="L9" s="233"/>
      <c r="M9" s="256" t="s">
        <v>269</v>
      </c>
      <c r="N9" s="233"/>
      <c r="O9" s="233"/>
      <c r="P9" s="206" t="s">
        <v>72</v>
      </c>
      <c r="Q9" s="207"/>
      <c r="R9" s="168" t="s">
        <v>209</v>
      </c>
      <c r="S9" s="169"/>
      <c r="T9" s="169"/>
      <c r="U9" s="169"/>
      <c r="V9" s="50" t="s">
        <v>73</v>
      </c>
      <c r="W9" s="157" t="s">
        <v>211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214</v>
      </c>
      <c r="AM9" s="84"/>
      <c r="AN9" s="84"/>
      <c r="AO9" s="84"/>
      <c r="AP9" s="84"/>
      <c r="AQ9" s="84"/>
      <c r="AR9" s="84"/>
      <c r="AS9" s="59" t="s">
        <v>194</v>
      </c>
      <c r="AT9" s="78">
        <v>43</v>
      </c>
    </row>
    <row r="10" spans="1:51" ht="18" customHeight="1">
      <c r="A10" s="98"/>
      <c r="B10" s="166"/>
      <c r="C10" s="176" t="s">
        <v>222</v>
      </c>
      <c r="D10" s="137"/>
      <c r="E10" s="177" t="s">
        <v>223</v>
      </c>
      <c r="F10" s="138"/>
      <c r="G10" s="233"/>
      <c r="H10" s="233"/>
      <c r="I10" s="233"/>
      <c r="J10" s="233"/>
      <c r="K10" s="233"/>
      <c r="L10" s="233"/>
      <c r="M10" s="233"/>
      <c r="N10" s="233"/>
      <c r="O10" s="233"/>
      <c r="P10" s="160" t="s">
        <v>219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216</v>
      </c>
      <c r="AL10" s="86"/>
      <c r="AM10" s="86"/>
      <c r="AN10" s="86"/>
      <c r="AO10" s="60" t="s">
        <v>195</v>
      </c>
      <c r="AP10" s="87" t="s">
        <v>217</v>
      </c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174" t="s">
        <v>224</v>
      </c>
      <c r="D11" s="134"/>
      <c r="E11" s="175" t="s">
        <v>225</v>
      </c>
      <c r="F11" s="135"/>
      <c r="G11" s="233">
        <v>518797614</v>
      </c>
      <c r="H11" s="233"/>
      <c r="I11" s="233"/>
      <c r="J11" s="233" t="s">
        <v>266</v>
      </c>
      <c r="K11" s="233"/>
      <c r="L11" s="233"/>
      <c r="M11" s="233"/>
      <c r="N11" s="233"/>
      <c r="O11" s="233"/>
      <c r="P11" s="206" t="s">
        <v>72</v>
      </c>
      <c r="Q11" s="207"/>
      <c r="R11" s="169" t="s">
        <v>260</v>
      </c>
      <c r="S11" s="169"/>
      <c r="T11" s="169"/>
      <c r="U11" s="169"/>
      <c r="V11" s="50" t="s">
        <v>73</v>
      </c>
      <c r="W11" s="158" t="s">
        <v>261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 t="s">
        <v>263</v>
      </c>
      <c r="AM11" s="84"/>
      <c r="AN11" s="84"/>
      <c r="AO11" s="84"/>
      <c r="AP11" s="84"/>
      <c r="AQ11" s="84"/>
      <c r="AR11" s="84"/>
      <c r="AS11" s="59" t="s">
        <v>194</v>
      </c>
      <c r="AT11" s="78">
        <v>37</v>
      </c>
    </row>
    <row r="12" spans="1:51" ht="18" customHeight="1">
      <c r="A12" s="98"/>
      <c r="B12" s="166"/>
      <c r="C12" s="176" t="s">
        <v>226</v>
      </c>
      <c r="D12" s="137"/>
      <c r="E12" s="177" t="s">
        <v>227</v>
      </c>
      <c r="F12" s="138"/>
      <c r="G12" s="233"/>
      <c r="H12" s="233"/>
      <c r="I12" s="233"/>
      <c r="J12" s="233"/>
      <c r="K12" s="233"/>
      <c r="L12" s="233"/>
      <c r="M12" s="233"/>
      <c r="N12" s="233"/>
      <c r="O12" s="233"/>
      <c r="P12" s="178" t="s">
        <v>262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9" t="s">
        <v>265</v>
      </c>
      <c r="AL12" s="86"/>
      <c r="AM12" s="86"/>
      <c r="AN12" s="86"/>
      <c r="AO12" s="60" t="s">
        <v>195</v>
      </c>
      <c r="AP12" s="86" t="s">
        <v>264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33"/>
      <c r="D13" s="134"/>
      <c r="E13" s="134"/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79"/>
    </row>
    <row r="14" spans="1:51" ht="18" customHeight="1">
      <c r="A14" s="98"/>
      <c r="B14" s="166"/>
      <c r="C14" s="136"/>
      <c r="D14" s="137"/>
      <c r="E14" s="137"/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79"/>
    </row>
    <row r="15" spans="1:51" ht="15" customHeight="1">
      <c r="A15" s="237" t="s">
        <v>166</v>
      </c>
      <c r="B15" s="166"/>
      <c r="C15" s="174" t="s">
        <v>220</v>
      </c>
      <c r="D15" s="134"/>
      <c r="E15" s="175" t="s">
        <v>221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06" t="s">
        <v>72</v>
      </c>
      <c r="Q15" s="207"/>
      <c r="R15" s="168" t="s">
        <v>209</v>
      </c>
      <c r="S15" s="169"/>
      <c r="T15" s="169"/>
      <c r="U15" s="169"/>
      <c r="V15" s="49" t="s">
        <v>73</v>
      </c>
      <c r="W15" s="157" t="s">
        <v>211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214</v>
      </c>
      <c r="AM15" s="84"/>
      <c r="AN15" s="84"/>
      <c r="AO15" s="84"/>
      <c r="AP15" s="84"/>
      <c r="AQ15" s="84"/>
      <c r="AR15" s="84"/>
      <c r="AS15" s="59" t="s">
        <v>194</v>
      </c>
      <c r="AT15" s="78">
        <v>43</v>
      </c>
    </row>
    <row r="16" spans="1:51" ht="18" customHeight="1">
      <c r="A16" s="98"/>
      <c r="B16" s="166"/>
      <c r="C16" s="176" t="s">
        <v>222</v>
      </c>
      <c r="D16" s="137"/>
      <c r="E16" s="177" t="s">
        <v>223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228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216</v>
      </c>
      <c r="AL16" s="86"/>
      <c r="AM16" s="86"/>
      <c r="AN16" s="86"/>
      <c r="AO16" s="60" t="s">
        <v>195</v>
      </c>
      <c r="AP16" s="87" t="s">
        <v>217</v>
      </c>
      <c r="AQ16" s="86"/>
      <c r="AR16" s="86"/>
      <c r="AS16" s="88"/>
      <c r="AT16" s="78"/>
    </row>
    <row r="17" spans="1:46">
      <c r="A17" s="98" t="s">
        <v>6</v>
      </c>
      <c r="B17" s="166"/>
      <c r="C17" s="224" t="str">
        <f>IF(P16="","",P16)</f>
        <v>大網白里市みどりか丘3-22-8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4" t="str">
        <f>IF(AL15="","",AL15&amp;"-"&amp;AK16&amp;"-"&amp;AP16)</f>
        <v>090-1852-7312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6"/>
      <c r="D21" s="238"/>
      <c r="E21" s="238"/>
      <c r="F21" s="238"/>
      <c r="G21" s="238"/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7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4" t="s">
        <v>154</v>
      </c>
      <c r="C23" s="225" t="s">
        <v>173</v>
      </c>
      <c r="D23" s="226"/>
      <c r="E23" s="227" t="s">
        <v>174</v>
      </c>
      <c r="F23" s="228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6"/>
      <c r="C24" s="214" t="s">
        <v>171</v>
      </c>
      <c r="D24" s="215"/>
      <c r="E24" s="216" t="s">
        <v>172</v>
      </c>
      <c r="F24" s="217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230" t="s">
        <v>229</v>
      </c>
      <c r="C25" s="174" t="s">
        <v>224</v>
      </c>
      <c r="D25" s="134"/>
      <c r="E25" s="175" t="s">
        <v>230</v>
      </c>
      <c r="F25" s="135"/>
      <c r="G25" s="121">
        <v>4</v>
      </c>
      <c r="H25" s="122"/>
      <c r="I25" s="229" t="s">
        <v>231</v>
      </c>
      <c r="J25" s="125"/>
      <c r="K25" s="125"/>
      <c r="L25" s="122"/>
      <c r="M25" s="121">
        <v>518739423</v>
      </c>
      <c r="N25" s="125"/>
      <c r="O25" s="122"/>
      <c r="P25" s="121">
        <v>140</v>
      </c>
      <c r="Q25" s="125"/>
      <c r="R25" s="125"/>
      <c r="S25" s="125"/>
      <c r="T25" s="127"/>
      <c r="U25" s="1"/>
      <c r="V25" s="1"/>
      <c r="W25" s="1"/>
      <c r="X25" s="1"/>
      <c r="Y25" s="240">
        <v>9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226</v>
      </c>
      <c r="D26" s="137"/>
      <c r="E26" s="177" t="s">
        <v>271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4" t="s">
        <v>220</v>
      </c>
      <c r="D27" s="134"/>
      <c r="E27" s="175" t="s">
        <v>235</v>
      </c>
      <c r="F27" s="135"/>
      <c r="G27" s="121">
        <v>3</v>
      </c>
      <c r="H27" s="122"/>
      <c r="I27" s="229" t="s">
        <v>233</v>
      </c>
      <c r="J27" s="125"/>
      <c r="K27" s="125"/>
      <c r="L27" s="122"/>
      <c r="M27" s="121">
        <v>516725423</v>
      </c>
      <c r="N27" s="125"/>
      <c r="O27" s="122"/>
      <c r="P27" s="121">
        <v>144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222</v>
      </c>
      <c r="D28" s="137"/>
      <c r="E28" s="177" t="s">
        <v>236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4" t="s">
        <v>237</v>
      </c>
      <c r="D29" s="134"/>
      <c r="E29" s="175" t="s">
        <v>238</v>
      </c>
      <c r="F29" s="135"/>
      <c r="G29" s="121">
        <v>4</v>
      </c>
      <c r="H29" s="122"/>
      <c r="I29" s="229" t="s">
        <v>233</v>
      </c>
      <c r="J29" s="125"/>
      <c r="K29" s="125"/>
      <c r="L29" s="122"/>
      <c r="M29" s="121">
        <v>518797584</v>
      </c>
      <c r="N29" s="125"/>
      <c r="O29" s="122"/>
      <c r="P29" s="121">
        <v>138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239</v>
      </c>
      <c r="D30" s="137"/>
      <c r="E30" s="177" t="s">
        <v>240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74" t="s">
        <v>241</v>
      </c>
      <c r="D31" s="134"/>
      <c r="E31" s="175" t="s">
        <v>242</v>
      </c>
      <c r="F31" s="135"/>
      <c r="G31" s="121">
        <v>4</v>
      </c>
      <c r="H31" s="122"/>
      <c r="I31" s="229" t="s">
        <v>232</v>
      </c>
      <c r="J31" s="125"/>
      <c r="K31" s="125"/>
      <c r="L31" s="122"/>
      <c r="M31" s="121">
        <v>519582790</v>
      </c>
      <c r="N31" s="125"/>
      <c r="O31" s="122"/>
      <c r="P31" s="121">
        <v>130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243</v>
      </c>
      <c r="D32" s="137"/>
      <c r="E32" s="177" t="s">
        <v>244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74" t="s">
        <v>245</v>
      </c>
      <c r="D33" s="134"/>
      <c r="E33" s="175" t="s">
        <v>246</v>
      </c>
      <c r="F33" s="135"/>
      <c r="G33" s="121">
        <v>5</v>
      </c>
      <c r="H33" s="122"/>
      <c r="I33" s="229" t="s">
        <v>234</v>
      </c>
      <c r="J33" s="125"/>
      <c r="K33" s="125"/>
      <c r="L33" s="122"/>
      <c r="M33" s="121">
        <v>519588105</v>
      </c>
      <c r="N33" s="125"/>
      <c r="O33" s="122"/>
      <c r="P33" s="121">
        <v>150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247</v>
      </c>
      <c r="D34" s="137"/>
      <c r="E34" s="177" t="s">
        <v>248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74" t="s">
        <v>249</v>
      </c>
      <c r="D35" s="134"/>
      <c r="E35" s="175" t="s">
        <v>250</v>
      </c>
      <c r="F35" s="135"/>
      <c r="G35" s="121">
        <v>4</v>
      </c>
      <c r="H35" s="122"/>
      <c r="I35" s="229" t="s">
        <v>268</v>
      </c>
      <c r="J35" s="125"/>
      <c r="K35" s="125"/>
      <c r="L35" s="122"/>
      <c r="M35" s="121">
        <v>519619502</v>
      </c>
      <c r="N35" s="125"/>
      <c r="O35" s="122"/>
      <c r="P35" s="121">
        <v>148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251</v>
      </c>
      <c r="D36" s="137"/>
      <c r="E36" s="177" t="s">
        <v>252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74" t="s">
        <v>253</v>
      </c>
      <c r="D37" s="134"/>
      <c r="E37" s="175" t="s">
        <v>254</v>
      </c>
      <c r="F37" s="135"/>
      <c r="G37" s="121">
        <v>4</v>
      </c>
      <c r="H37" s="122"/>
      <c r="I37" s="229" t="s">
        <v>233</v>
      </c>
      <c r="J37" s="125"/>
      <c r="K37" s="125"/>
      <c r="L37" s="122"/>
      <c r="M37" s="121">
        <v>519900235</v>
      </c>
      <c r="N37" s="125"/>
      <c r="O37" s="122"/>
      <c r="P37" s="121">
        <v>140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255</v>
      </c>
      <c r="D38" s="137"/>
      <c r="E38" s="177" t="s">
        <v>256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10</v>
      </c>
      <c r="C39" s="174" t="s">
        <v>257</v>
      </c>
      <c r="D39" s="134"/>
      <c r="E39" s="175" t="s">
        <v>258</v>
      </c>
      <c r="F39" s="135"/>
      <c r="G39" s="121">
        <v>4</v>
      </c>
      <c r="H39" s="122"/>
      <c r="I39" s="229" t="s">
        <v>232</v>
      </c>
      <c r="J39" s="125"/>
      <c r="K39" s="125"/>
      <c r="L39" s="122"/>
      <c r="M39" s="121">
        <v>519619496</v>
      </c>
      <c r="N39" s="125"/>
      <c r="O39" s="122"/>
      <c r="P39" s="121">
        <v>128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259</v>
      </c>
      <c r="D40" s="137"/>
      <c r="E40" s="177" t="s">
        <v>267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9"/>
      <c r="B48" s="220"/>
      <c r="C48" s="221"/>
      <c r="D48" s="222"/>
      <c r="E48" s="222"/>
      <c r="F48" s="223"/>
      <c r="G48" s="203"/>
      <c r="H48" s="218"/>
      <c r="I48" s="203"/>
      <c r="J48" s="204"/>
      <c r="K48" s="204"/>
      <c r="L48" s="218"/>
      <c r="M48" s="203"/>
      <c r="N48" s="204"/>
      <c r="O48" s="218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8" t="s">
        <v>170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1" t="s">
        <v>270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3"/>
      <c r="U55" s="22"/>
      <c r="V55" s="80">
        <f>LEN(A55)</f>
        <v>47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大網白里ＪＶＣ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435494504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田中　幸雄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515485295</v>
      </c>
      <c r="H7" s="280"/>
      <c r="I7" s="280"/>
      <c r="J7" s="280" t="str">
        <f>IF(入力!J7="","",入力!J7)</f>
        <v>12Ｋ11443</v>
      </c>
      <c r="K7" s="280"/>
      <c r="L7" s="280"/>
      <c r="M7" s="280">
        <f>IF(入力!M7="","",入力!M7)</f>
        <v>330647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斉藤　麻弥</v>
      </c>
      <c r="D9" s="274"/>
      <c r="E9" s="274"/>
      <c r="F9" s="274"/>
      <c r="G9" s="280">
        <f>IF(入力!G9="","",入力!G9)</f>
        <v>519582783</v>
      </c>
      <c r="H9" s="280"/>
      <c r="I9" s="280"/>
      <c r="J9" s="280" t="str">
        <f>IF(入力!J9="","",入力!J9)</f>
        <v>申請中</v>
      </c>
      <c r="K9" s="280"/>
      <c r="L9" s="280"/>
      <c r="M9" s="280" t="str">
        <f>IF(入力!M9="","",入力!M9)</f>
        <v>申請中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>木内　さち</v>
      </c>
      <c r="D11" s="274"/>
      <c r="E11" s="274"/>
      <c r="F11" s="274"/>
      <c r="G11" s="280">
        <f>IF(入力!G11="","",入力!G11)</f>
        <v>518797614</v>
      </c>
      <c r="H11" s="280"/>
      <c r="I11" s="280"/>
      <c r="J11" s="280" t="str">
        <f>IF(入力!J11="","",入力!J11)</f>
        <v>12K23505N</v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2"/>
      <c r="B14" s="272"/>
      <c r="C14" s="277"/>
      <c r="D14" s="278"/>
      <c r="E14" s="278"/>
      <c r="F14" s="278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2" t="s">
        <v>5</v>
      </c>
      <c r="B15" s="272"/>
      <c r="C15" s="273" t="str">
        <f>IF(入力!C16="","",入力!C16&amp;"　"&amp;入力!E16)</f>
        <v>斉藤　麻弥</v>
      </c>
      <c r="D15" s="274"/>
      <c r="E15" s="274"/>
      <c r="F15" s="281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2"/>
      <c r="B16" s="272"/>
      <c r="C16" s="277"/>
      <c r="D16" s="278"/>
      <c r="E16" s="278"/>
      <c r="F16" s="282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2" t="s">
        <v>6</v>
      </c>
      <c r="B17" s="272"/>
      <c r="C17" s="283" t="str">
        <f>IF(入力!C17="","",入力!C17&amp;"　"&amp;入力!E17)</f>
        <v>大網白里市みどりか丘3-22-8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090-1852-7312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木内　れい</v>
      </c>
      <c r="D25" s="274"/>
      <c r="E25" s="274"/>
      <c r="F25" s="274"/>
      <c r="G25" s="272">
        <f>IF(入力!G25="","",入力!G25)</f>
        <v>4</v>
      </c>
      <c r="H25" s="272" t="str">
        <f>IF(入力!H25="","",入力!H25)</f>
        <v/>
      </c>
      <c r="I25" s="272" t="str">
        <f>IF(入力!I25="","",入力!I25)</f>
        <v>大網白里市立白里小学校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518739423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斉藤　麻宝</v>
      </c>
      <c r="D27" s="274"/>
      <c r="E27" s="274"/>
      <c r="F27" s="274"/>
      <c r="G27" s="272">
        <f>IF(入力!G27="","",入力!G27)</f>
        <v>3</v>
      </c>
      <c r="H27" s="272" t="str">
        <f>IF(入力!H27="","",入力!H27)</f>
        <v/>
      </c>
      <c r="I27" s="272" t="str">
        <f>IF(入力!I27="","",入力!I27)</f>
        <v>大網白里市立大網小学校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516725423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岡野　波凪</v>
      </c>
      <c r="D29" s="274"/>
      <c r="E29" s="274"/>
      <c r="F29" s="274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大網白里市立大網小学校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518797584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小平　茉莉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大網白里市立瑞穂小学校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519582790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金澤　樹里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白子町立関小学校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519588105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舟生　真雅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大網白里市立大網東小学校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519619502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荒木　咲羽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大網白里市立大網小学校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519900235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10</v>
      </c>
      <c r="C39" s="273" t="str">
        <f>IF(入力!C40="","",入力!C40&amp;"　"&amp;入力!E40)</f>
        <v>岡川　ひなた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大網白里市立瑞穂小学校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519619496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72" t="str">
        <f>IF(入力!G41="","",入力!G41)</f>
        <v/>
      </c>
      <c r="H41" s="272" t="str">
        <f>IF(入力!H41="","",入力!H41)</f>
        <v/>
      </c>
      <c r="I41" s="272" t="str">
        <f>IF(入力!I41="","",入力!I41)</f>
        <v/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 t="str">
        <f>IF(入力!M41="","",入力!M41)</f>
        <v/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オオアミシラサトジュニアバレーボールクラブ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大網白里市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外房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大網白里ＪＶＣ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435494504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71"/>
      <c r="D18" s="330"/>
      <c r="E18" s="330"/>
      <c r="F18" s="330"/>
      <c r="G18" s="372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5"/>
      <c r="AL18" s="355"/>
      <c r="AM18" s="384"/>
      <c r="AN18" s="406"/>
      <c r="AO18" s="407"/>
      <c r="AP18" s="407"/>
      <c r="AQ18" s="407"/>
      <c r="AR18" s="407"/>
      <c r="AS18" s="407"/>
      <c r="AT18" s="355"/>
      <c r="AU18" s="384"/>
      <c r="AV18" s="362"/>
      <c r="AW18" s="330"/>
      <c r="AX18" s="330"/>
      <c r="AY18" s="372"/>
      <c r="AZ18" s="394" t="str">
        <f>IF(入力!AE5="","",入力!AE5)</f>
        <v>大網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51" t="s">
        <v>42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 t="s">
        <v>69</v>
      </c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 t="s">
        <v>70</v>
      </c>
      <c r="AT19" s="351"/>
      <c r="AU19" s="351"/>
      <c r="AV19" s="351"/>
      <c r="AW19" s="351"/>
      <c r="AX19" s="351"/>
      <c r="AY19" s="351"/>
      <c r="AZ19" s="351"/>
      <c r="BA19" s="351"/>
      <c r="BB19" s="351"/>
      <c r="BC19" s="351"/>
      <c r="BD19" s="351"/>
      <c r="BE19" s="351"/>
      <c r="BF19" s="376"/>
    </row>
    <row r="20" spans="3:58" ht="15" customHeight="1">
      <c r="C20" s="441" t="s">
        <v>43</v>
      </c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440" t="str">
        <f>IF(入力!J7="","",入力!J7)</f>
        <v>12Ｋ11443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>申請中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>12K23505N</v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440">
        <f>IF(入力!M7="","",入力!M7)</f>
        <v>330647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>申請中</v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/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8" t="s">
        <v>71</v>
      </c>
      <c r="D22" s="369"/>
      <c r="E22" s="369"/>
      <c r="F22" s="369"/>
      <c r="G22" s="370"/>
      <c r="H22" s="373" t="str">
        <f>IF(入力!C7="","",入力!C7&amp;"　"&amp;入力!E7)</f>
        <v>タナカ　ユキオ</v>
      </c>
      <c r="I22" s="340"/>
      <c r="J22" s="340"/>
      <c r="K22" s="340"/>
      <c r="L22" s="340"/>
      <c r="M22" s="340"/>
      <c r="N22" s="340"/>
      <c r="O22" s="340"/>
      <c r="P22" s="340"/>
      <c r="Q22" s="357"/>
      <c r="R22" s="339" t="s">
        <v>45</v>
      </c>
      <c r="S22" s="340"/>
      <c r="T22" s="333">
        <f>IF(入力!AT7="","",入力!AT7)</f>
        <v>63</v>
      </c>
      <c r="U22" s="334"/>
      <c r="V22" s="335"/>
      <c r="W22" s="339" t="s">
        <v>46</v>
      </c>
      <c r="X22" s="339"/>
      <c r="Y22" s="339"/>
      <c r="Z22" s="14" t="s">
        <v>72</v>
      </c>
      <c r="AA22" s="15"/>
      <c r="AB22" s="340" t="str">
        <f>IF(入力!R7="","",入力!R7)</f>
        <v>299</v>
      </c>
      <c r="AC22" s="340"/>
      <c r="AD22" s="340"/>
      <c r="AE22" s="340"/>
      <c r="AF22" s="16" t="s">
        <v>73</v>
      </c>
      <c r="AG22" s="340" t="str">
        <f>IF(入力!W7="","",入力!W7)</f>
        <v>3217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57"/>
      <c r="AU22" s="339" t="s">
        <v>47</v>
      </c>
      <c r="AV22" s="340"/>
      <c r="AW22" s="340"/>
      <c r="AX22" s="17" t="s">
        <v>74</v>
      </c>
      <c r="AY22" s="340" t="str">
        <f>IF(入力!AL7="","",入力!AL7)</f>
        <v>090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71" t="s">
        <v>48</v>
      </c>
      <c r="D23" s="330"/>
      <c r="E23" s="330"/>
      <c r="F23" s="330"/>
      <c r="G23" s="372"/>
      <c r="H23" s="352" t="str">
        <f>IF(入力!C8="","",入力!C8&amp;"　"&amp;入力!E8)</f>
        <v>田中　幸雄</v>
      </c>
      <c r="I23" s="353"/>
      <c r="J23" s="353"/>
      <c r="K23" s="353"/>
      <c r="L23" s="353"/>
      <c r="M23" s="353"/>
      <c r="N23" s="353"/>
      <c r="O23" s="353"/>
      <c r="P23" s="353"/>
      <c r="Q23" s="354"/>
      <c r="R23" s="330"/>
      <c r="S23" s="330"/>
      <c r="T23" s="336"/>
      <c r="U23" s="337"/>
      <c r="V23" s="338"/>
      <c r="W23" s="355"/>
      <c r="X23" s="355"/>
      <c r="Y23" s="355"/>
      <c r="Z23" s="348" t="str">
        <f>IF(入力!P8="","",入力!P8)</f>
        <v>大網白里市木崎230-6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30"/>
      <c r="AV23" s="330"/>
      <c r="AW23" s="330"/>
      <c r="AX23" s="362" t="str">
        <f>IF(入力!AK8="","",入力!AK8)</f>
        <v>73</v>
      </c>
      <c r="AY23" s="330"/>
      <c r="AZ23" s="330"/>
      <c r="BA23" s="330"/>
      <c r="BB23" s="19" t="s">
        <v>76</v>
      </c>
      <c r="BC23" s="330" t="str">
        <f>IF(入力!AP8="","",入力!AP8)</f>
        <v>1907</v>
      </c>
      <c r="BD23" s="330"/>
      <c r="BE23" s="330"/>
      <c r="BF23" s="361"/>
    </row>
    <row r="24" spans="3:58" ht="12" customHeight="1">
      <c r="C24" s="368" t="s">
        <v>77</v>
      </c>
      <c r="D24" s="369"/>
      <c r="E24" s="369"/>
      <c r="F24" s="369"/>
      <c r="G24" s="370"/>
      <c r="H24" s="373" t="str">
        <f>IF(入力!C9="","",入力!C9&amp;"　"&amp;入力!E9)</f>
        <v>サイトウ　マヤ</v>
      </c>
      <c r="I24" s="340"/>
      <c r="J24" s="340"/>
      <c r="K24" s="340"/>
      <c r="L24" s="340"/>
      <c r="M24" s="340"/>
      <c r="N24" s="340"/>
      <c r="O24" s="340"/>
      <c r="P24" s="340"/>
      <c r="Q24" s="357"/>
      <c r="R24" s="339" t="s">
        <v>45</v>
      </c>
      <c r="S24" s="340"/>
      <c r="T24" s="333">
        <f>IF(入力!AT9="","",入力!AT9)</f>
        <v>43</v>
      </c>
      <c r="U24" s="334"/>
      <c r="V24" s="335"/>
      <c r="W24" s="339" t="s">
        <v>46</v>
      </c>
      <c r="X24" s="339"/>
      <c r="Y24" s="339"/>
      <c r="Z24" s="14" t="s">
        <v>72</v>
      </c>
      <c r="AA24" s="15"/>
      <c r="AB24" s="340" t="str">
        <f>IF(入力!R9="","",入力!R9)</f>
        <v>299</v>
      </c>
      <c r="AC24" s="340"/>
      <c r="AD24" s="340"/>
      <c r="AE24" s="340"/>
      <c r="AF24" s="16" t="s">
        <v>73</v>
      </c>
      <c r="AG24" s="340" t="str">
        <f>IF(入力!W9="","",入力!W9)</f>
        <v>3255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57"/>
      <c r="AU24" s="339" t="s">
        <v>47</v>
      </c>
      <c r="AV24" s="340"/>
      <c r="AW24" s="340"/>
      <c r="AX24" s="17" t="s">
        <v>74</v>
      </c>
      <c r="AY24" s="340" t="str">
        <f>IF(入力!AL9="","",入力!AL9)</f>
        <v>090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71" t="s">
        <v>78</v>
      </c>
      <c r="D25" s="330"/>
      <c r="E25" s="330"/>
      <c r="F25" s="330"/>
      <c r="G25" s="372"/>
      <c r="H25" s="352" t="str">
        <f>IF(入力!C10="","",入力!C10&amp;"　"&amp;入力!E10)</f>
        <v>斉藤　麻弥</v>
      </c>
      <c r="I25" s="353"/>
      <c r="J25" s="353"/>
      <c r="K25" s="353"/>
      <c r="L25" s="353"/>
      <c r="M25" s="353"/>
      <c r="N25" s="353"/>
      <c r="O25" s="353"/>
      <c r="P25" s="353"/>
      <c r="Q25" s="354"/>
      <c r="R25" s="330"/>
      <c r="S25" s="330"/>
      <c r="T25" s="336"/>
      <c r="U25" s="337"/>
      <c r="V25" s="338"/>
      <c r="W25" s="355"/>
      <c r="X25" s="355"/>
      <c r="Y25" s="355"/>
      <c r="Z25" s="348" t="str">
        <f>IF(入力!P10="","",入力!P10)</f>
        <v>大網白里市みどりが丘3-22-8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30"/>
      <c r="AV25" s="330"/>
      <c r="AW25" s="330"/>
      <c r="AX25" s="362" t="str">
        <f>IF(入力!AK10="","",入力!AK10)</f>
        <v>1852</v>
      </c>
      <c r="AY25" s="330"/>
      <c r="AZ25" s="330"/>
      <c r="BA25" s="330"/>
      <c r="BB25" s="19" t="s">
        <v>76</v>
      </c>
      <c r="BC25" s="330" t="str">
        <f>IF(入力!AP10="","",入力!AP10)</f>
        <v>7312</v>
      </c>
      <c r="BD25" s="330"/>
      <c r="BE25" s="330"/>
      <c r="BF25" s="361"/>
    </row>
    <row r="26" spans="3:58" ht="12" customHeight="1">
      <c r="C26" s="368" t="s">
        <v>71</v>
      </c>
      <c r="D26" s="369"/>
      <c r="E26" s="369"/>
      <c r="F26" s="369"/>
      <c r="G26" s="370"/>
      <c r="H26" s="373" t="str">
        <f>IF(入力!C11="","",入力!C11&amp;"　"&amp;入力!E11)</f>
        <v>キウチ　サチ</v>
      </c>
      <c r="I26" s="340"/>
      <c r="J26" s="340"/>
      <c r="K26" s="340"/>
      <c r="L26" s="340"/>
      <c r="M26" s="340"/>
      <c r="N26" s="340"/>
      <c r="O26" s="340"/>
      <c r="P26" s="340"/>
      <c r="Q26" s="357"/>
      <c r="R26" s="339" t="s">
        <v>45</v>
      </c>
      <c r="S26" s="340"/>
      <c r="T26" s="333">
        <f>IF(入力!AT11="","",入力!AT11)</f>
        <v>37</v>
      </c>
      <c r="U26" s="334"/>
      <c r="V26" s="335"/>
      <c r="W26" s="339" t="s">
        <v>46</v>
      </c>
      <c r="X26" s="339"/>
      <c r="Y26" s="339"/>
      <c r="Z26" s="14" t="s">
        <v>72</v>
      </c>
      <c r="AA26" s="15"/>
      <c r="AB26" s="340" t="str">
        <f>IF(入力!R11="","",入力!R11)</f>
        <v>299</v>
      </c>
      <c r="AC26" s="340"/>
      <c r="AD26" s="340"/>
      <c r="AE26" s="340"/>
      <c r="AF26" s="16" t="s">
        <v>73</v>
      </c>
      <c r="AG26" s="340" t="str">
        <f>IF(入力!W11="","",入力!W11)</f>
        <v>3203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57"/>
      <c r="AU26" s="339" t="s">
        <v>47</v>
      </c>
      <c r="AV26" s="340"/>
      <c r="AW26" s="340"/>
      <c r="AX26" s="17" t="s">
        <v>74</v>
      </c>
      <c r="AY26" s="340" t="str">
        <f>IF(入力!AL11="","",入力!AL11)</f>
        <v>0475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71" t="s">
        <v>79</v>
      </c>
      <c r="D27" s="330"/>
      <c r="E27" s="330"/>
      <c r="F27" s="330"/>
      <c r="G27" s="372"/>
      <c r="H27" s="352" t="str">
        <f>IF(入力!C12="","",入力!C12&amp;"　"&amp;入力!E12)</f>
        <v>木内　さち</v>
      </c>
      <c r="I27" s="353"/>
      <c r="J27" s="353"/>
      <c r="K27" s="353"/>
      <c r="L27" s="353"/>
      <c r="M27" s="353"/>
      <c r="N27" s="353"/>
      <c r="O27" s="353"/>
      <c r="P27" s="353"/>
      <c r="Q27" s="354"/>
      <c r="R27" s="330"/>
      <c r="S27" s="330"/>
      <c r="T27" s="336"/>
      <c r="U27" s="337"/>
      <c r="V27" s="338"/>
      <c r="W27" s="355"/>
      <c r="X27" s="355"/>
      <c r="Y27" s="355"/>
      <c r="Z27" s="348" t="str">
        <f>IF(入力!P12="","",入力!P12)</f>
        <v>大網白里市四天木乙2894-10</v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30"/>
      <c r="AV27" s="330"/>
      <c r="AW27" s="330"/>
      <c r="AX27" s="362" t="str">
        <f>IF(入力!AK12="","",入力!AK12)</f>
        <v>77</v>
      </c>
      <c r="AY27" s="330"/>
      <c r="AZ27" s="330"/>
      <c r="BA27" s="330"/>
      <c r="BB27" s="19" t="s">
        <v>76</v>
      </c>
      <c r="BC27" s="330" t="str">
        <f>IF(入力!AP12="","",入力!AP12)</f>
        <v>1777</v>
      </c>
      <c r="BD27" s="330"/>
      <c r="BE27" s="330"/>
      <c r="BF27" s="361"/>
    </row>
    <row r="28" spans="3:58" ht="12" customHeight="1">
      <c r="C28" s="368" t="s">
        <v>71</v>
      </c>
      <c r="D28" s="369"/>
      <c r="E28" s="369"/>
      <c r="F28" s="369"/>
      <c r="G28" s="370"/>
      <c r="H28" s="373" t="str">
        <f>IF(入力!C15="","",入力!C15&amp;"　"&amp;入力!E15)</f>
        <v>サイトウ　マヤ</v>
      </c>
      <c r="I28" s="340"/>
      <c r="J28" s="340"/>
      <c r="K28" s="340"/>
      <c r="L28" s="340"/>
      <c r="M28" s="340"/>
      <c r="N28" s="340"/>
      <c r="O28" s="340"/>
      <c r="P28" s="340"/>
      <c r="Q28" s="357"/>
      <c r="R28" s="339" t="s">
        <v>45</v>
      </c>
      <c r="S28" s="340"/>
      <c r="T28" s="333">
        <f>IF(入力!AT15="","",入力!AT15)</f>
        <v>43</v>
      </c>
      <c r="U28" s="334"/>
      <c r="V28" s="335"/>
      <c r="W28" s="339" t="s">
        <v>46</v>
      </c>
      <c r="X28" s="339"/>
      <c r="Y28" s="339"/>
      <c r="Z28" s="14" t="s">
        <v>72</v>
      </c>
      <c r="AA28" s="15"/>
      <c r="AB28" s="340" t="str">
        <f>IF(入力!R15="","",入力!R15)</f>
        <v>299</v>
      </c>
      <c r="AC28" s="340"/>
      <c r="AD28" s="340"/>
      <c r="AE28" s="340"/>
      <c r="AF28" s="16" t="s">
        <v>73</v>
      </c>
      <c r="AG28" s="340" t="str">
        <f>IF(入力!W15="","",入力!W15)</f>
        <v>3255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57"/>
      <c r="AU28" s="339" t="s">
        <v>47</v>
      </c>
      <c r="AV28" s="340"/>
      <c r="AW28" s="340"/>
      <c r="AX28" s="17" t="s">
        <v>74</v>
      </c>
      <c r="AY28" s="340" t="str">
        <f>IF(入力!AL15="","",入力!AL15)</f>
        <v>090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66" t="s">
        <v>49</v>
      </c>
      <c r="D29" s="342"/>
      <c r="E29" s="342"/>
      <c r="F29" s="342"/>
      <c r="G29" s="367"/>
      <c r="H29" s="363" t="str">
        <f>IF(入力!C16="","",入力!C16&amp;"　"&amp;入力!E16)</f>
        <v>斉藤　麻弥</v>
      </c>
      <c r="I29" s="364"/>
      <c r="J29" s="364"/>
      <c r="K29" s="364"/>
      <c r="L29" s="364"/>
      <c r="M29" s="364"/>
      <c r="N29" s="364"/>
      <c r="O29" s="364"/>
      <c r="P29" s="364"/>
      <c r="Q29" s="365"/>
      <c r="R29" s="342"/>
      <c r="S29" s="342"/>
      <c r="T29" s="358"/>
      <c r="U29" s="359"/>
      <c r="V29" s="360"/>
      <c r="W29" s="356"/>
      <c r="X29" s="356"/>
      <c r="Y29" s="356"/>
      <c r="Z29" s="343" t="str">
        <f>IF(入力!P16="","",入力!P16)</f>
        <v>大網白里市みどりか丘3-22-8</v>
      </c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5"/>
      <c r="AU29" s="342"/>
      <c r="AV29" s="342"/>
      <c r="AW29" s="342"/>
      <c r="AX29" s="346" t="str">
        <f>IF(入力!AK16="","",入力!AK16)</f>
        <v>1852</v>
      </c>
      <c r="AY29" s="342"/>
      <c r="AZ29" s="342"/>
      <c r="BA29" s="342"/>
      <c r="BB29" s="73" t="s">
        <v>76</v>
      </c>
      <c r="BC29" s="342" t="str">
        <f>IF(入力!AP16="","",入力!AP16)</f>
        <v>7312</v>
      </c>
      <c r="BD29" s="342"/>
      <c r="BE29" s="342"/>
      <c r="BF29" s="34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41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キウチ　レイ
木内　れい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4</v>
      </c>
      <c r="R34" s="303"/>
      <c r="S34" s="304"/>
      <c r="T34" s="308" t="str">
        <f>IF(入力!I25="","",入力!I25)</f>
        <v>大網白里市立白里小学校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518739423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140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サイトウ　マホ
斉藤　麻宝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3</v>
      </c>
      <c r="R36" s="303"/>
      <c r="S36" s="304"/>
      <c r="T36" s="308" t="str">
        <f>IF(入力!I27="","",入力!I27)</f>
        <v>大網白里市立大網小学校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516725423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144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オカノ　ハナ
岡野　波凪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4</v>
      </c>
      <c r="R38" s="303"/>
      <c r="S38" s="304"/>
      <c r="T38" s="308" t="str">
        <f>IF(入力!I29="","",入力!I29)</f>
        <v>大網白里市立大網小学校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518797584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138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オダイラ　マツリ
小平　茉莉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4</v>
      </c>
      <c r="R40" s="303"/>
      <c r="S40" s="304"/>
      <c r="T40" s="308" t="str">
        <f>IF(入力!I31="","",入力!I31)</f>
        <v>大網白里市立瑞穂小学校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519582790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130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カナザワ　ジュリ
金澤　樹里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5</v>
      </c>
      <c r="R42" s="303"/>
      <c r="S42" s="304"/>
      <c r="T42" s="308" t="str">
        <f>IF(入力!I33="","",入力!I33)</f>
        <v>白子町立関小学校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519588105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150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フニュウ　マミヤ
舟生　真雅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4</v>
      </c>
      <c r="R44" s="303"/>
      <c r="S44" s="304"/>
      <c r="T44" s="308" t="str">
        <f>IF(入力!I35="","",入力!I35)</f>
        <v>大網白里市立大網東小学校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519619502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148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アラキ　サワ
荒木　咲羽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4</v>
      </c>
      <c r="R46" s="303"/>
      <c r="S46" s="304"/>
      <c r="T46" s="308" t="str">
        <f>IF(入力!I37="","",入力!I37)</f>
        <v>大網白里市立大網小学校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519900235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140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10</v>
      </c>
      <c r="D48" s="291"/>
      <c r="E48" s="292"/>
      <c r="F48" s="296" t="str">
        <f>IF(入力!C40="","",入力!C39&amp;"　"&amp;入力!E39&amp;"
"&amp;入力!C40&amp;"　"&amp;入力!E40)</f>
        <v>オカガワ　ヒナタ
岡川　ひなた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4</v>
      </c>
      <c r="R48" s="303"/>
      <c r="S48" s="304"/>
      <c r="T48" s="308" t="str">
        <f>IF(入力!I39="","",入力!I39)</f>
        <v>大網白里市立瑞穂小学校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519619496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128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 t="str">
        <f>IF(入力!B41="","",入力!B41)</f>
        <v/>
      </c>
      <c r="D50" s="291"/>
      <c r="E50" s="292"/>
      <c r="F50" s="296" t="str">
        <f>IF(入力!C42="","",入力!C41&amp;"　"&amp;入力!E41&amp;"
"&amp;入力!C42&amp;"　"&amp;入力!E42)</f>
        <v/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 t="str">
        <f>IF(入力!G41="","",入力!G41)</f>
        <v/>
      </c>
      <c r="R50" s="303"/>
      <c r="S50" s="304"/>
      <c r="T50" s="308" t="str">
        <f>IF(入力!I41="","",入力!I41)</f>
        <v/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 t="str">
        <f>IF(入力!M41="","",入力!M41)</f>
        <v/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 t="str">
        <f>IF(入力!P41="","",入力!P41)</f>
        <v/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 t="str">
        <f>IF(入力!B43="","",入力!B43)</f>
        <v/>
      </c>
      <c r="D52" s="291"/>
      <c r="E52" s="292"/>
      <c r="F52" s="296" t="str">
        <f>IF(入力!C44="","",入力!C43&amp;"　"&amp;入力!E43&amp;"
"&amp;入力!C44&amp;"　"&amp;入力!E44)</f>
        <v/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 t="str">
        <f>IF(入力!G43="","",入力!G43)</f>
        <v/>
      </c>
      <c r="R52" s="303"/>
      <c r="S52" s="304"/>
      <c r="T52" s="308" t="str">
        <f>IF(入力!I43="","",入力!I43)</f>
        <v/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 t="str">
        <f>IF(入力!M43="","",入力!M43)</f>
        <v/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 t="str">
        <f>IF(入力!P43="","",入力!P43)</f>
        <v/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 t="str">
        <f>IF(入力!B45="","",入力!B45)</f>
        <v/>
      </c>
      <c r="D54" s="291"/>
      <c r="E54" s="292"/>
      <c r="F54" s="296" t="str">
        <f>IF(入力!C46="","",入力!C45&amp;"　"&amp;入力!E45&amp;"
"&amp;入力!C46&amp;"　"&amp;入力!E46)</f>
        <v/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 t="str">
        <f>IF(入力!G45="","",入力!G45)</f>
        <v/>
      </c>
      <c r="R54" s="303"/>
      <c r="S54" s="304"/>
      <c r="T54" s="308" t="str">
        <f>IF(入力!I45="","",入力!I45)</f>
        <v/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 t="str">
        <f>IF(入力!M45="","",入力!M45)</f>
        <v/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 t="str">
        <f>IF(入力!P45="","",入力!P45)</f>
        <v/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 t="str">
        <f>IF(入力!B47="","",入力!B47)</f>
        <v/>
      </c>
      <c r="D56" s="291"/>
      <c r="E56" s="292"/>
      <c r="F56" s="296" t="str">
        <f>IF(入力!C48="","",入力!C47&amp;"　"&amp;入力!E47&amp;"
"&amp;入力!C48&amp;"　"&amp;入力!E48)</f>
        <v/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 t="str">
        <f>IF(入力!G47="","",入力!G47)</f>
        <v/>
      </c>
      <c r="R56" s="303"/>
      <c r="S56" s="304"/>
      <c r="T56" s="308" t="str">
        <f>IF(入力!I47="","",入力!I47)</f>
        <v/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 t="str">
        <f>IF(入力!M47="","",入力!M47)</f>
        <v/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 t="str">
        <f>IF(入力!P47="","",入力!P47)</f>
        <v/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大網白里ＪＶＣ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435494504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田中　幸雄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515485295</v>
      </c>
      <c r="H7" s="280"/>
      <c r="I7" s="280"/>
      <c r="J7" s="280" t="str">
        <f>IF(入力!J7="","",入力!J7)</f>
        <v>12Ｋ11443</v>
      </c>
      <c r="K7" s="280"/>
      <c r="L7" s="280"/>
      <c r="M7" s="280">
        <f>IF(入力!M7="","",入力!M7)</f>
        <v>330647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斉藤　麻弥</v>
      </c>
      <c r="D9" s="274"/>
      <c r="E9" s="274"/>
      <c r="F9" s="274"/>
      <c r="G9" s="280">
        <f>IF(入力!G9="","",入力!G9)</f>
        <v>519582783</v>
      </c>
      <c r="H9" s="280"/>
      <c r="I9" s="280"/>
      <c r="J9" s="280" t="str">
        <f>IF(入力!J9="","",入力!J9)</f>
        <v>申請中</v>
      </c>
      <c r="K9" s="280"/>
      <c r="L9" s="280"/>
      <c r="M9" s="280" t="str">
        <f>IF(入力!M9="","",入力!M9)</f>
        <v>申請中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木内　さち</v>
      </c>
      <c r="D11" s="274"/>
      <c r="E11" s="274"/>
      <c r="F11" s="274"/>
      <c r="G11" s="280">
        <f>IF(入力!G11="","",入力!G11)</f>
        <v>518797614</v>
      </c>
      <c r="H11" s="280"/>
      <c r="I11" s="280"/>
      <c r="J11" s="280" t="str">
        <f>IF(入力!J11="","",入力!J11)</f>
        <v>12K23505N</v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2"/>
      <c r="B14" s="272"/>
      <c r="C14" s="277"/>
      <c r="D14" s="278"/>
      <c r="E14" s="278"/>
      <c r="F14" s="278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2" t="s">
        <v>5</v>
      </c>
      <c r="B15" s="272"/>
      <c r="C15" s="273" t="str">
        <f>IF(入力!C16="","",入力!C16&amp;"　"&amp;入力!E16)</f>
        <v>斉藤　麻弥</v>
      </c>
      <c r="D15" s="274"/>
      <c r="E15" s="274"/>
      <c r="F15" s="281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2"/>
      <c r="B16" s="272"/>
      <c r="C16" s="277"/>
      <c r="D16" s="278"/>
      <c r="E16" s="278"/>
      <c r="F16" s="282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2" t="s">
        <v>6</v>
      </c>
      <c r="B17" s="272"/>
      <c r="C17" s="283" t="str">
        <f>IF(入力!C17="","",入力!C17&amp;"　"&amp;入力!E17)</f>
        <v>大網白里市みどりか丘3-22-8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090-1852-7312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木内　れい</v>
      </c>
      <c r="D25" s="274"/>
      <c r="E25" s="274"/>
      <c r="F25" s="274"/>
      <c r="G25" s="272">
        <f>IF(入力!G25="","",入力!G25)</f>
        <v>4</v>
      </c>
      <c r="H25" s="272" t="str">
        <f>IF(入力!H25="","",入力!H25)</f>
        <v/>
      </c>
      <c r="I25" s="272" t="str">
        <f>IF(入力!I25="","",入力!I25)</f>
        <v>大網白里市立白里小学校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518739423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斉藤　麻宝</v>
      </c>
      <c r="D27" s="274"/>
      <c r="E27" s="274"/>
      <c r="F27" s="274"/>
      <c r="G27" s="272">
        <f>IF(入力!G27="","",入力!G27)</f>
        <v>3</v>
      </c>
      <c r="H27" s="272" t="str">
        <f>IF(入力!H27="","",入力!H27)</f>
        <v/>
      </c>
      <c r="I27" s="272" t="str">
        <f>IF(入力!I27="","",入力!I27)</f>
        <v>大網白里市立大網小学校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516725423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岡野　波凪</v>
      </c>
      <c r="D29" s="274"/>
      <c r="E29" s="274"/>
      <c r="F29" s="274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大網白里市立大網小学校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518797584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小平　茉莉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大網白里市立瑞穂小学校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519582790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金澤　樹里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白子町立関小学校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519588105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舟生　真雅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大網白里市立大網東小学校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519619502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荒木　咲羽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大網白里市立大網小学校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519900235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10</v>
      </c>
      <c r="C39" s="273" t="str">
        <f>IF(入力!C40="","",入力!C40&amp;"　"&amp;入力!E40)</f>
        <v>岡川　ひなた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大網白里市立瑞穂小学校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519619496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72" t="str">
        <f>IF(入力!G41="","",入力!G41)</f>
        <v/>
      </c>
      <c r="H41" s="272" t="str">
        <f>IF(入力!H41="","",入力!H41)</f>
        <v/>
      </c>
      <c r="I41" s="272" t="str">
        <f>IF(入力!I41="","",入力!I41)</f>
        <v/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 t="str">
        <f>IF(入力!M41="","",入力!M41)</f>
        <v/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大網白里ＪＶＣ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435494504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田中　幸雄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515485295</v>
      </c>
      <c r="H7" s="280"/>
      <c r="I7" s="280"/>
      <c r="J7" s="280" t="str">
        <f>IF(入力!J7="","",入力!J7)</f>
        <v>12Ｋ11443</v>
      </c>
      <c r="K7" s="280"/>
      <c r="L7" s="280"/>
      <c r="M7" s="280">
        <f>IF(入力!M7="","",入力!M7)</f>
        <v>330647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斉藤　麻弥</v>
      </c>
      <c r="D9" s="274"/>
      <c r="E9" s="274"/>
      <c r="F9" s="274"/>
      <c r="G9" s="280">
        <f>IF(入力!G9="","",入力!G9)</f>
        <v>519582783</v>
      </c>
      <c r="H9" s="280"/>
      <c r="I9" s="280"/>
      <c r="J9" s="280" t="str">
        <f>IF(入力!J9="","",入力!J9)</f>
        <v>申請中</v>
      </c>
      <c r="K9" s="280"/>
      <c r="L9" s="280"/>
      <c r="M9" s="280" t="str">
        <f>IF(入力!M9="","",入力!M9)</f>
        <v>申請中</v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木内　さち</v>
      </c>
      <c r="D11" s="274"/>
      <c r="E11" s="274"/>
      <c r="F11" s="274"/>
      <c r="G11" s="280">
        <f>IF(入力!G11="","",入力!G11)</f>
        <v>518797614</v>
      </c>
      <c r="H11" s="280"/>
      <c r="I11" s="280"/>
      <c r="J11" s="280" t="str">
        <f>IF(入力!J11="","",入力!J11)</f>
        <v>12K23505N</v>
      </c>
      <c r="K11" s="280"/>
      <c r="L11" s="280"/>
      <c r="M11" s="280" t="str">
        <f>IF(入力!M11="","",入力!M11)</f>
        <v/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/>
      </c>
      <c r="D13" s="274"/>
      <c r="E13" s="274"/>
      <c r="F13" s="274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2"/>
      <c r="B14" s="272"/>
      <c r="C14" s="277"/>
      <c r="D14" s="278"/>
      <c r="E14" s="278"/>
      <c r="F14" s="278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2" t="s">
        <v>5</v>
      </c>
      <c r="B15" s="272"/>
      <c r="C15" s="273" t="str">
        <f>IF(入力!C16="","",入力!C16&amp;"　"&amp;入力!E16)</f>
        <v>斉藤　麻弥</v>
      </c>
      <c r="D15" s="274"/>
      <c r="E15" s="274"/>
      <c r="F15" s="281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2"/>
      <c r="B16" s="272"/>
      <c r="C16" s="277"/>
      <c r="D16" s="278"/>
      <c r="E16" s="278"/>
      <c r="F16" s="282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2" t="s">
        <v>6</v>
      </c>
      <c r="B17" s="272"/>
      <c r="C17" s="283" t="str">
        <f>IF(入力!C17="","",入力!C17&amp;"　"&amp;入力!E17)</f>
        <v>大網白里市みどりか丘3-22-8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090-1852-7312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/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木内　れい</v>
      </c>
      <c r="D25" s="274"/>
      <c r="E25" s="274"/>
      <c r="F25" s="274"/>
      <c r="G25" s="272">
        <f>IF(入力!G25="","",入力!G25)</f>
        <v>4</v>
      </c>
      <c r="H25" s="272" t="str">
        <f>IF(入力!H25="","",入力!H25)</f>
        <v/>
      </c>
      <c r="I25" s="272" t="str">
        <f>IF(入力!I25="","",入力!I25)</f>
        <v>大網白里市立白里小学校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518739423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斉藤　麻宝</v>
      </c>
      <c r="D27" s="274"/>
      <c r="E27" s="274"/>
      <c r="F27" s="274"/>
      <c r="G27" s="272">
        <f>IF(入力!G27="","",入力!G27)</f>
        <v>3</v>
      </c>
      <c r="H27" s="272" t="str">
        <f>IF(入力!H27="","",入力!H27)</f>
        <v/>
      </c>
      <c r="I27" s="272" t="str">
        <f>IF(入力!I27="","",入力!I27)</f>
        <v>大網白里市立大網小学校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516725423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岡野　波凪</v>
      </c>
      <c r="D29" s="274"/>
      <c r="E29" s="274"/>
      <c r="F29" s="274"/>
      <c r="G29" s="272">
        <f>IF(入力!G29="","",入力!G29)</f>
        <v>4</v>
      </c>
      <c r="H29" s="272" t="str">
        <f>IF(入力!H29="","",入力!H29)</f>
        <v/>
      </c>
      <c r="I29" s="272" t="str">
        <f>IF(入力!I29="","",入力!I29)</f>
        <v>大網白里市立大網小学校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518797584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小平　茉莉</v>
      </c>
      <c r="D31" s="274"/>
      <c r="E31" s="274"/>
      <c r="F31" s="274"/>
      <c r="G31" s="272">
        <f>IF(入力!G31="","",入力!G31)</f>
        <v>4</v>
      </c>
      <c r="H31" s="272" t="str">
        <f>IF(入力!H31="","",入力!H31)</f>
        <v/>
      </c>
      <c r="I31" s="272" t="str">
        <f>IF(入力!I31="","",入力!I31)</f>
        <v>大網白里市立瑞穂小学校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519582790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金澤　樹里</v>
      </c>
      <c r="D33" s="274"/>
      <c r="E33" s="274"/>
      <c r="F33" s="274"/>
      <c r="G33" s="272">
        <f>IF(入力!G33="","",入力!G33)</f>
        <v>5</v>
      </c>
      <c r="H33" s="272" t="str">
        <f>IF(入力!H33="","",入力!H33)</f>
        <v/>
      </c>
      <c r="I33" s="272" t="str">
        <f>IF(入力!I33="","",入力!I33)</f>
        <v>白子町立関小学校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519588105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舟生　真雅</v>
      </c>
      <c r="D35" s="274"/>
      <c r="E35" s="274"/>
      <c r="F35" s="274"/>
      <c r="G35" s="272">
        <f>IF(入力!G35="","",入力!G35)</f>
        <v>4</v>
      </c>
      <c r="H35" s="272" t="str">
        <f>IF(入力!H35="","",入力!H35)</f>
        <v/>
      </c>
      <c r="I35" s="272" t="str">
        <f>IF(入力!I35="","",入力!I35)</f>
        <v>大網白里市立大網東小学校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519619502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荒木　咲羽</v>
      </c>
      <c r="D37" s="274"/>
      <c r="E37" s="274"/>
      <c r="F37" s="274"/>
      <c r="G37" s="272">
        <f>IF(入力!G37="","",入力!G37)</f>
        <v>4</v>
      </c>
      <c r="H37" s="272" t="str">
        <f>IF(入力!H37="","",入力!H37)</f>
        <v/>
      </c>
      <c r="I37" s="272" t="str">
        <f>IF(入力!I37="","",入力!I37)</f>
        <v>大網白里市立大網小学校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519900235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10</v>
      </c>
      <c r="C39" s="273" t="str">
        <f>IF(入力!C40="","",入力!C40&amp;"　"&amp;入力!E40)</f>
        <v>岡川　ひなた</v>
      </c>
      <c r="D39" s="274"/>
      <c r="E39" s="274"/>
      <c r="F39" s="274"/>
      <c r="G39" s="272">
        <f>IF(入力!G39="","",入力!G39)</f>
        <v>4</v>
      </c>
      <c r="H39" s="272" t="str">
        <f>IF(入力!H39="","",入力!H39)</f>
        <v/>
      </c>
      <c r="I39" s="272" t="str">
        <f>IF(入力!I39="","",入力!I39)</f>
        <v>大網白里市立瑞穂小学校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519619496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 t="str">
        <f>IF(入力!B41="","",入力!B41)</f>
        <v/>
      </c>
      <c r="C41" s="273" t="str">
        <f>IF(入力!C42="","",入力!C42&amp;"　"&amp;入力!E42)</f>
        <v/>
      </c>
      <c r="D41" s="274"/>
      <c r="E41" s="274"/>
      <c r="F41" s="274"/>
      <c r="G41" s="272" t="str">
        <f>IF(入力!G41="","",入力!G41)</f>
        <v/>
      </c>
      <c r="H41" s="272" t="str">
        <f>IF(入力!H41="","",入力!H41)</f>
        <v/>
      </c>
      <c r="I41" s="272" t="str">
        <f>IF(入力!I41="","",入力!I41)</f>
        <v/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 t="str">
        <f>IF(入力!M41="","",入力!M41)</f>
        <v/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 t="str">
        <f>IF(入力!B43="","",入力!B43)</f>
        <v/>
      </c>
      <c r="C43" s="273" t="str">
        <f>IF(入力!C44="","",入力!C44&amp;"　"&amp;入力!E44)</f>
        <v/>
      </c>
      <c r="D43" s="274"/>
      <c r="E43" s="274"/>
      <c r="F43" s="274"/>
      <c r="G43" s="272" t="str">
        <f>IF(入力!G43="","",入力!G43)</f>
        <v/>
      </c>
      <c r="H43" s="272" t="str">
        <f>IF(入力!H43="","",入力!H43)</f>
        <v/>
      </c>
      <c r="I43" s="272" t="str">
        <f>IF(入力!I43="","",入力!I43)</f>
        <v/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 t="str">
        <f>IF(入力!M43="","",入力!M43)</f>
        <v/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 t="str">
        <f>IF(入力!B45="","",入力!B45)</f>
        <v/>
      </c>
      <c r="C45" s="273" t="str">
        <f>IF(入力!C46="","",入力!C46&amp;"　"&amp;入力!E46)</f>
        <v/>
      </c>
      <c r="D45" s="274"/>
      <c r="E45" s="274"/>
      <c r="F45" s="274"/>
      <c r="G45" s="272" t="str">
        <f>IF(入力!G45="","",入力!G45)</f>
        <v/>
      </c>
      <c r="H45" s="272" t="str">
        <f>IF(入力!H45="","",入力!H45)</f>
        <v/>
      </c>
      <c r="I45" s="272" t="str">
        <f>IF(入力!I45="","",入力!I45)</f>
        <v/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 t="str">
        <f>IF(入力!M45="","",入力!M45)</f>
        <v/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 t="str">
        <f>IF(入力!B47="","",入力!B47)</f>
        <v/>
      </c>
      <c r="C47" s="273" t="str">
        <f>IF(入力!C48="","",入力!C48&amp;"　"&amp;入力!E48)</f>
        <v/>
      </c>
      <c r="D47" s="274"/>
      <c r="E47" s="274"/>
      <c r="F47" s="274"/>
      <c r="G47" s="272" t="str">
        <f>IF(入力!G47="","",入力!G47)</f>
        <v/>
      </c>
      <c r="H47" s="272" t="str">
        <f>IF(入力!H47="","",入力!H47)</f>
        <v/>
      </c>
      <c r="I47" s="272" t="str">
        <f>IF(入力!I47="","",入力!I47)</f>
        <v/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 t="str">
        <f>IF(入力!M47="","",入力!M47)</f>
        <v/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72" t="str">
        <f>IF(入力!G49="","",入力!G49)</f>
        <v/>
      </c>
      <c r="H49" s="272" t="str">
        <f>IF(入力!H49="","",入力!H49)</f>
        <v/>
      </c>
      <c r="I49" s="272" t="str">
        <f>IF(入力!I49="","",入力!I49)</f>
        <v/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 t="str">
        <f>IF(入力!M49="","",入力!M49)</f>
        <v/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72" t="str">
        <f>IF(入力!G51="","",入力!G51)</f>
        <v/>
      </c>
      <c r="H51" s="272" t="str">
        <f>IF(入力!H51="","",入力!H51)</f>
        <v/>
      </c>
      <c r="I51" s="272" t="str">
        <f>IF(入力!I51="","",入力!I51)</f>
        <v/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 t="str">
        <f>IF(入力!M51="","",入力!M51)</f>
        <v/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9</v>
      </c>
      <c r="J5" s="452" t="str">
        <f>IF(入力!A55="","",入力!A55)</f>
        <v xml:space="preserve">新5年生主体のチームです。大きく元気な声を出し、粘り強く丁寧なプレーをできるよう頑張ります！
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>12Ｋ11443</v>
      </c>
      <c r="I16" s="33">
        <f>IF(入力!M7="","",入力!M7)</f>
        <v>330647</v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090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麻弥</v>
      </c>
      <c r="E17" s="33" t="str">
        <f>IF(入力!C9="","",入力!C9)</f>
        <v>サイトウ</v>
      </c>
      <c r="F17" s="33" t="str">
        <f>IF(入力!E9="","",入力!E9)</f>
        <v>マヤ</v>
      </c>
      <c r="G17" s="33">
        <f>IF(入力!G9="","",入力!G9)</f>
        <v>519582783</v>
      </c>
      <c r="H17" s="33" t="str">
        <f>IF(入力!J9="","",入力!J9)</f>
        <v>申請中</v>
      </c>
      <c r="I17" s="33" t="str">
        <f>IF(入力!M9="","",入力!M9)</f>
        <v>申請中</v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090</v>
      </c>
      <c r="V17" s="33" t="str">
        <f>IF(入力!AK10="","",入力!AK10)</f>
        <v>1852</v>
      </c>
      <c r="W17" s="33" t="str">
        <f>IF(入力!AP10="","",入力!AP10)</f>
        <v>7312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木内</v>
      </c>
      <c r="D20" s="33" t="str">
        <f>IF(入力!E12="","",入力!E12)</f>
        <v>さち</v>
      </c>
      <c r="E20" s="33" t="str">
        <f>IF(入力!C11="","",入力!C11)</f>
        <v>キウチ</v>
      </c>
      <c r="F20" s="33" t="str">
        <f>IF(入力!E11="","",入力!E11)</f>
        <v>サチ</v>
      </c>
      <c r="G20" s="33">
        <f>IF(入力!G11="","",入力!G11)</f>
        <v>518797614</v>
      </c>
      <c r="H20" s="33" t="str">
        <f>IF(入力!J11="","",入力!J11)</f>
        <v>12K23505N</v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3203</v>
      </c>
      <c r="T20" s="33" t="str">
        <f>IF(入力!P12="","",入力!P12)</f>
        <v>大網白里市四天木乙2894-10</v>
      </c>
      <c r="U20" s="33" t="str">
        <f>IF(入力!AL11="","",入力!AL11)</f>
        <v>0475</v>
      </c>
      <c r="V20" s="33" t="str">
        <f>IF(入力!AK12="","",入力!AK12)</f>
        <v>77</v>
      </c>
      <c r="W20" s="33" t="str">
        <f>IF(入力!AP12="","",入力!AP12)</f>
        <v>1777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麻弥</v>
      </c>
      <c r="E22" s="33" t="str">
        <f>IF(入力!C15="","",入力!C15)</f>
        <v>サイトウ</v>
      </c>
      <c r="F22" s="33" t="str">
        <f>IF(入力!E15="","",入力!E15)</f>
        <v>マヤ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大網白里市みどりか丘3-22-8</v>
      </c>
      <c r="U22" s="33" t="str">
        <f>IF(入力!AL15="","",入力!AL15)</f>
        <v>090</v>
      </c>
      <c r="V22" s="33" t="str">
        <f>IF(入力!AK16="","",入力!AK16)</f>
        <v>1852</v>
      </c>
      <c r="W22" s="33" t="str">
        <f>IF(入力!AP16="","",入力!AP16)</f>
        <v>7312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れい</v>
      </c>
      <c r="E24" s="75" t="str">
        <f>VLOOKUP($B$51,$A$53:$F$352,5)</f>
        <v>キウチ</v>
      </c>
      <c r="F24" s="75" t="str">
        <f>VLOOKUP($B$51,$A$53:$F$352,6)</f>
        <v>レイ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木内</v>
      </c>
      <c r="D53" s="33" t="str">
        <f>IF(入力!E26="","",入力!E26)</f>
        <v>れい</v>
      </c>
      <c r="E53" s="33" t="str">
        <f>IF(入力!C25="","",入力!C25)</f>
        <v>キウチ</v>
      </c>
      <c r="F53" s="33" t="str">
        <f>IF(入力!E25="","",入力!E25)</f>
        <v>レイ</v>
      </c>
      <c r="G53" s="33">
        <f>IF(入力!M25="","",入力!M25)</f>
        <v>518739423</v>
      </c>
      <c r="H53" s="33" t="str">
        <f>IF(入力!I25="","",入力!I25)</f>
        <v>大網白里市立白里小学校</v>
      </c>
      <c r="I53" s="33">
        <f>IF(入力!G25="","",入力!G25)</f>
        <v>4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斉藤</v>
      </c>
      <c r="D54" s="33" t="str">
        <f>IF(入力!E28="","",入力!E28)</f>
        <v>麻宝</v>
      </c>
      <c r="E54" s="33" t="str">
        <f>IF(入力!C27="","",入力!C27)</f>
        <v>サイトウ</v>
      </c>
      <c r="F54" s="33" t="str">
        <f>IF(入力!E27="","",入力!E27)</f>
        <v>マホ</v>
      </c>
      <c r="G54" s="33">
        <f>IF(入力!M27="","",入力!M27)</f>
        <v>516725423</v>
      </c>
      <c r="H54" s="33" t="str">
        <f>IF(入力!I27="","",入力!I27)</f>
        <v>大網白里市立大網小学校</v>
      </c>
      <c r="I54" s="33">
        <f>IF(入力!G27="","",入力!G27)</f>
        <v>3</v>
      </c>
      <c r="J54" s="33">
        <f>IF(入力!P27="","",入力!P27)</f>
        <v>144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岡野</v>
      </c>
      <c r="D55" s="33" t="str">
        <f>IF(入力!E30="","",入力!E30)</f>
        <v>波凪</v>
      </c>
      <c r="E55" s="33" t="str">
        <f>IF(入力!C29="","",入力!C29)</f>
        <v>オカノ</v>
      </c>
      <c r="F55" s="33" t="str">
        <f>IF(入力!E29="","",入力!E29)</f>
        <v>ハナ</v>
      </c>
      <c r="G55" s="33">
        <f>IF(入力!M29="","",入力!M29)</f>
        <v>518797584</v>
      </c>
      <c r="H55" s="33" t="str">
        <f>IF(入力!I29="","",入力!I29)</f>
        <v>大網白里市立大網小学校</v>
      </c>
      <c r="I55" s="33">
        <f>IF(入力!G29="","",入力!G29)</f>
        <v>4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小平</v>
      </c>
      <c r="D56" s="33" t="str">
        <f>IF(入力!E32="","",入力!E32)</f>
        <v>茉莉</v>
      </c>
      <c r="E56" s="33" t="str">
        <f>IF(入力!C31="","",入力!C31)</f>
        <v>オダイラ</v>
      </c>
      <c r="F56" s="33" t="str">
        <f>IF(入力!E31="","",入力!E31)</f>
        <v>マツリ</v>
      </c>
      <c r="G56" s="33">
        <f>IF(入力!M31="","",入力!M31)</f>
        <v>519582790</v>
      </c>
      <c r="H56" s="33" t="str">
        <f>IF(入力!I31="","",入力!I31)</f>
        <v>大網白里市立瑞穂小学校</v>
      </c>
      <c r="I56" s="33">
        <f>IF(入力!G31="","",入力!G31)</f>
        <v>4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金澤</v>
      </c>
      <c r="D57" s="33" t="str">
        <f>IF(入力!E34="","",入力!E34)</f>
        <v>樹里</v>
      </c>
      <c r="E57" s="33" t="str">
        <f>IF(入力!C33="","",入力!C33)</f>
        <v>カナザワ</v>
      </c>
      <c r="F57" s="33" t="str">
        <f>IF(入力!E33="","",入力!E33)</f>
        <v>ジュリ</v>
      </c>
      <c r="G57" s="33">
        <f>IF(入力!M33="","",入力!M33)</f>
        <v>519588105</v>
      </c>
      <c r="H57" s="33" t="str">
        <f>IF(入力!I33="","",入力!I33)</f>
        <v>白子町立関小学校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舟生</v>
      </c>
      <c r="D58" s="33" t="str">
        <f>IF(入力!E36="","",入力!E36)</f>
        <v>真雅</v>
      </c>
      <c r="E58" s="33" t="str">
        <f>IF(入力!C35="","",入力!C35)</f>
        <v>フニュウ</v>
      </c>
      <c r="F58" s="33" t="str">
        <f>IF(入力!E35="","",入力!E35)</f>
        <v>マミヤ</v>
      </c>
      <c r="G58" s="33">
        <f>IF(入力!M35="","",入力!M35)</f>
        <v>519619502</v>
      </c>
      <c r="H58" s="33" t="str">
        <f>IF(入力!I35="","",入力!I35)</f>
        <v>大網白里市立大網東小学校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荒木</v>
      </c>
      <c r="D59" s="33" t="str">
        <f>IF(入力!E38="","",入力!E38)</f>
        <v>咲羽</v>
      </c>
      <c r="E59" s="33" t="str">
        <f>IF(入力!C37="","",入力!C37)</f>
        <v>アラキ</v>
      </c>
      <c r="F59" s="33" t="str">
        <f>IF(入力!E37="","",入力!E37)</f>
        <v>サワ</v>
      </c>
      <c r="G59" s="33">
        <f>IF(入力!M37="","",入力!M37)</f>
        <v>519900235</v>
      </c>
      <c r="H59" s="33" t="str">
        <f>IF(入力!I37="","",入力!I37)</f>
        <v>大網白里市立大網小学校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10</v>
      </c>
      <c r="C60" s="33" t="str">
        <f>IF(入力!C40="","",入力!C40)</f>
        <v>岡川</v>
      </c>
      <c r="D60" s="33" t="str">
        <f>IF(入力!E40="","",入力!E40)</f>
        <v>ひなた</v>
      </c>
      <c r="E60" s="33" t="str">
        <f>IF(入力!C39="","",入力!C39)</f>
        <v>オカガワ</v>
      </c>
      <c r="F60" s="33" t="str">
        <f>IF(入力!E39="","",入力!E39)</f>
        <v>ヒナタ</v>
      </c>
      <c r="G60" s="33">
        <f>IF(入力!M39="","",入力!M39)</f>
        <v>519619496</v>
      </c>
      <c r="H60" s="33" t="str">
        <f>IF(入力!I39="","",入力!I39)</f>
        <v>大網白里市立瑞穂小学校</v>
      </c>
      <c r="I60" s="33">
        <f>IF(入力!G39="","",入力!G39)</f>
        <v>4</v>
      </c>
      <c r="J60" s="33">
        <f>IF(入力!P39="","",入力!P39)</f>
        <v>128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斉藤貞勝</cp:lastModifiedBy>
  <cp:lastPrinted>2016-05-09T15:17:35Z</cp:lastPrinted>
  <dcterms:created xsi:type="dcterms:W3CDTF">2014-04-05T09:56:00Z</dcterms:created>
  <dcterms:modified xsi:type="dcterms:W3CDTF">2020-01-28T14:21:41Z</dcterms:modified>
</cp:coreProperties>
</file>