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0" yWindow="0" windowWidth="20490" windowHeight="71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<sst xmlns="http://schemas.openxmlformats.org/spreadsheetml/2006/main" count="433" uniqueCount="287">
  <si>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</si>
  <si>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</si>
  <si>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</si>
  <si>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</si>
  <si>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</si>
  <si>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</si>
  <si>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</si>
  <si>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</si>
  <si>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</si>
  <si>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</si>
  <si>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</si>
  <si>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</si>
  <si>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</si>
  <si>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</si>
  <si>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</si>
  <si>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</si>
  <si>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</si>
  <si>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</si>
  <si>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</si>
  <si>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</si>
  <si>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</si>
  <si>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</si>
  <si>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</si>
  <si>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</si>
  <si>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</si>
  <si>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</si>
  <si>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</si>
  <si>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</si>
  <si>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</si>
  <si>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</si>
  <si>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</si>
  <si>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</si>
  <si>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</si>
  <si>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</si>
  <si>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</si>
  <si>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</si>
  <si>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</si>
  <si>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</si>
  <si>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</si>
  <si>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</si>
  <si>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</si>
  <si>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</si>
  <si>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</si>
  <si>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</si>
  <si>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</si>
  <si>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</si>
  <si>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</si>
  <si>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</si>
  <si>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</si>
  <si>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</si>
  <si>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</si>
  <si>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</si>
  <si>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</si>
  <si>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</si>
  <si>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</si>
  <si>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</si>
  <si>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</si>
  <si>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</si>
  <si>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</si>
  <si>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</si>
  <si>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</si>
  <si>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</si>
  <si>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</si>
  <si>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</si>
  <si>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</si>
  <si>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</si>
  <si>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</si>
  <si>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</si>
  <si>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</si>
  <si>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</si>
  <si>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</si>
  <si>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</si>
  <si>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</si>
  <si>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</si>
  <si>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</si>
  <si>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</si>
  <si>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</si>
  <si>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</si>
  <si>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</si>
  <si>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</si>
  <si>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</si>
  <si>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</si>
  <si>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</si>
  <si>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</si>
  <si>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</si>
  <si>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</si>
  <si>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</si>
  <si>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</si>
  <si>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</si>
  <si>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</si>
  <si>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</si>
  <si>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</si>
  <si>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</si>
  <si>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</si>
  <si>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</si>
  <si>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</si>
  <si>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</si>
  <si>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</si>
  <si>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</si>
  <si>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</si>
  <si>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</si>
  <si>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</si>
  <si>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</si>
  <si>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</si>
  <si>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</si>
  <si>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</si>
  <si>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</si>
  <si>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</si>
  <si>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</si>
  <si>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</si>
  <si>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</si>
  <si>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</si>
  <si>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</si>
  <si>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</si>
  <si>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</si>
  <si>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</si>
  <si>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</si>
  <si>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</si>
  <si>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</si>
  <si>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</si>
  <si>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</si>
  <si>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</si>
  <si>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</si>
  <si>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</si>
  <si>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</si>
  <si>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</si>
  <si>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</si>
  <si>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</si>
  <si>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</si>
  <si>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</si>
  <si>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</si>
  <si>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</si>
  <si>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</si>
  <si>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</si>
  <si>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</si>
  <si>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</si>
  <si>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</si>
  <si>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</si>
  <si>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</si>
  <si>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</si>
  <si>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</si>
  <si>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</si>
  <si>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</si>
  <si>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</si>
  <si>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</si>
  <si>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</si>
  <si>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</si>
  <si>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</si>
  <si>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</si>
  <si>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</si>
  <si>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</si>
  <si>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</si>
  <si>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</si>
  <si>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</si>
  <si>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</si>
  <si>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</si>
  <si>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</si>
  <si>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</si>
  <si>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</si>
  <si>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</si>
  <si>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</si>
  <si>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</si>
  <si>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</si>
  <si>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</si>
  <si>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</si>
  <si>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</si>
  <si>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</si>
  <si>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</si>
  <si>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</si>
  <si>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</si>
  <si>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</si>
  <si>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</si>
  <si>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</si>
  <si>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</si>
  <si>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</si>
  <si>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</si>
  <si>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</si>
  <si>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</si>
  <si>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</si>
  <si>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</si>
  <si>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</si>
  <si>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</si>
  <si>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</si>
  <si>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</si>
  <si>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</si>
  <si>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</si>
  <si>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</si>
  <si>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</si>
  <si>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</si>
  <si>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</si>
  <si>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</si>
  <si>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</si>
  <si>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</si>
  <si>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</si>
  <si>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</si>
  <si>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</si>
  <si>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</si>
  <si>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</si>
  <si>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</si>
  <si>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</si>
  <si>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</si>
  <si>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</si>
  <si>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市原市</t>
    <rPh sb="0" eb="3">
      <t>イチハラシ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</si>
  <si>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</si>
  <si>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五井</t>
    <rPh sb="0" eb="2">
      <t>ゴイ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</si>
  <si>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</si>
  <si>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</si>
  <si>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</si>
  <si>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</si>
  <si>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299</t>
    <phoneticPr fontId="2"/>
  </si>
  <si>
    <t>0109</t>
    <phoneticPr fontId="2"/>
  </si>
  <si>
    <t>市原市千種７－１３－９</t>
    <rPh sb="0" eb="3">
      <t>イチハラシ</t>
    </rPh>
    <rPh sb="3" eb="5">
      <t>チグサ</t>
    </rPh>
    <phoneticPr fontId="2"/>
  </si>
  <si>
    <t>290</t>
    <phoneticPr fontId="2"/>
  </si>
  <si>
    <t>0037</t>
    <phoneticPr fontId="2"/>
  </si>
  <si>
    <t>市原市飯沼１３５－１１</t>
    <rPh sb="0" eb="3">
      <t>イチハラシ</t>
    </rPh>
    <rPh sb="3" eb="5">
      <t>イイヌマ</t>
    </rPh>
    <phoneticPr fontId="2"/>
  </si>
  <si>
    <t>0257</t>
    <phoneticPr fontId="2"/>
  </si>
  <si>
    <r>
      <t>袖ヶ浦市神納</t>
    </r>
    <r>
      <rPr>
        <sz val="10"/>
        <color rgb="FF000000"/>
        <rFont val="MS UI Gothic"/>
        <family val="1"/>
        <charset val="128"/>
      </rPr>
      <t>２９５０－５</t>
    </r>
    <rPh sb="0" eb="4">
      <t>ソデガウラシ</t>
    </rPh>
    <rPh sb="4" eb="5">
      <t>カミ</t>
    </rPh>
    <rPh sb="5" eb="6">
      <t>ノウ</t>
    </rPh>
    <phoneticPr fontId="2"/>
  </si>
  <si>
    <t>0436</t>
    <phoneticPr fontId="2"/>
  </si>
  <si>
    <t>26</t>
    <phoneticPr fontId="2"/>
  </si>
  <si>
    <t>0850</t>
    <phoneticPr fontId="2"/>
  </si>
  <si>
    <t>22</t>
    <phoneticPr fontId="2"/>
  </si>
  <si>
    <t>9055</t>
    <phoneticPr fontId="2"/>
  </si>
  <si>
    <t>0438</t>
    <phoneticPr fontId="2"/>
  </si>
  <si>
    <t>63</t>
    <phoneticPr fontId="2"/>
  </si>
  <si>
    <t>8761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</si>
  <si>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</si>
  <si>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</si>
  <si>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</si>
  <si>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</si>
  <si>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モロミザト</t>
    <phoneticPr fontId="2"/>
  </si>
  <si>
    <t>諸見里</t>
    <rPh sb="0" eb="3">
      <t>モロミザト</t>
    </rPh>
    <phoneticPr fontId="2"/>
  </si>
  <si>
    <t>ヒサエ</t>
    <phoneticPr fontId="2"/>
  </si>
  <si>
    <t>寿江</t>
    <rPh sb="0" eb="2">
      <t>ヒサエ</t>
    </rPh>
    <phoneticPr fontId="2"/>
  </si>
  <si>
    <t>①</t>
    <phoneticPr fontId="2"/>
  </si>
  <si>
    <t>空翔</t>
    <rPh sb="0" eb="1">
      <t>ソラ</t>
    </rPh>
    <rPh sb="1" eb="2">
      <t>ショウ</t>
    </rPh>
    <phoneticPr fontId="2"/>
  </si>
  <si>
    <t>ソラト</t>
    <phoneticPr fontId="2"/>
  </si>
  <si>
    <t>スズキ</t>
    <phoneticPr fontId="2"/>
  </si>
  <si>
    <t>鈴木</t>
    <rPh sb="0" eb="2">
      <t>スズキ</t>
    </rPh>
    <phoneticPr fontId="2"/>
  </si>
  <si>
    <t>サタケ</t>
    <phoneticPr fontId="2"/>
  </si>
  <si>
    <t>佐竹</t>
    <rPh sb="0" eb="2">
      <t>サタケ</t>
    </rPh>
    <phoneticPr fontId="2"/>
  </si>
  <si>
    <t>ウシオダ</t>
    <phoneticPr fontId="2"/>
  </si>
  <si>
    <t>潮田</t>
    <rPh sb="0" eb="2">
      <t>ウシオダ</t>
    </rPh>
    <phoneticPr fontId="2"/>
  </si>
  <si>
    <t>ｵﾀﾞｷ</t>
    <phoneticPr fontId="2"/>
  </si>
  <si>
    <t>小滝</t>
    <rPh sb="0" eb="2">
      <t>オダキ</t>
    </rPh>
    <phoneticPr fontId="2"/>
  </si>
  <si>
    <t>オザキ</t>
    <phoneticPr fontId="2"/>
  </si>
  <si>
    <t>尾﨑</t>
    <rPh sb="0" eb="2">
      <t>オザキ</t>
    </rPh>
    <phoneticPr fontId="2"/>
  </si>
  <si>
    <t>コンドウ</t>
    <phoneticPr fontId="2"/>
  </si>
  <si>
    <t>近藤</t>
    <rPh sb="0" eb="2">
      <t>コンドウ</t>
    </rPh>
    <phoneticPr fontId="2"/>
  </si>
  <si>
    <t>オカノ</t>
    <phoneticPr fontId="2"/>
  </si>
  <si>
    <t>岡野</t>
    <rPh sb="0" eb="2">
      <t>オカノ</t>
    </rPh>
    <phoneticPr fontId="2"/>
  </si>
  <si>
    <t>タナベ</t>
    <phoneticPr fontId="2"/>
  </si>
  <si>
    <t>田辺</t>
    <rPh sb="0" eb="2">
      <t>タナベ</t>
    </rPh>
    <phoneticPr fontId="2"/>
  </si>
  <si>
    <t>イロベ</t>
    <phoneticPr fontId="2"/>
  </si>
  <si>
    <t>色部</t>
    <rPh sb="0" eb="2">
      <t>イロベ</t>
    </rPh>
    <phoneticPr fontId="2"/>
  </si>
  <si>
    <t>オクイ</t>
    <phoneticPr fontId="2"/>
  </si>
  <si>
    <t>屋井</t>
    <rPh sb="0" eb="2">
      <t>オクイ</t>
    </rPh>
    <phoneticPr fontId="2"/>
  </si>
  <si>
    <t>ユメ</t>
    <phoneticPr fontId="2"/>
  </si>
  <si>
    <t>優芽</t>
    <rPh sb="0" eb="2">
      <t>ユメ</t>
    </rPh>
    <phoneticPr fontId="2"/>
  </si>
  <si>
    <t>ユナ</t>
    <phoneticPr fontId="2"/>
  </si>
  <si>
    <t>優凪</t>
    <rPh sb="0" eb="1">
      <t>ユウ</t>
    </rPh>
    <rPh sb="1" eb="2">
      <t>ナギ</t>
    </rPh>
    <phoneticPr fontId="2"/>
  </si>
  <si>
    <t>リア</t>
    <phoneticPr fontId="2"/>
  </si>
  <si>
    <t>りあ</t>
    <phoneticPr fontId="2"/>
  </si>
  <si>
    <t>アミ</t>
    <phoneticPr fontId="2"/>
  </si>
  <si>
    <t>碧海</t>
    <rPh sb="0" eb="1">
      <t>アオイ</t>
    </rPh>
    <rPh sb="1" eb="2">
      <t>ウミ</t>
    </rPh>
    <phoneticPr fontId="2"/>
  </si>
  <si>
    <t>アズミ</t>
    <phoneticPr fontId="2"/>
  </si>
  <si>
    <t>あずみ</t>
    <phoneticPr fontId="2"/>
  </si>
  <si>
    <t>タスク</t>
    <phoneticPr fontId="2"/>
  </si>
  <si>
    <t>丞</t>
    <rPh sb="0" eb="1">
      <t>タスク</t>
    </rPh>
    <phoneticPr fontId="2"/>
  </si>
  <si>
    <t>カナデ</t>
    <phoneticPr fontId="2"/>
  </si>
  <si>
    <t>奏</t>
    <rPh sb="0" eb="1">
      <t>カナ</t>
    </rPh>
    <phoneticPr fontId="2"/>
  </si>
  <si>
    <t>カホ</t>
    <phoneticPr fontId="2"/>
  </si>
  <si>
    <t>花帆</t>
    <rPh sb="0" eb="2">
      <t>カホ</t>
    </rPh>
    <phoneticPr fontId="2"/>
  </si>
  <si>
    <t>リオ</t>
    <phoneticPr fontId="2"/>
  </si>
  <si>
    <t>梨央</t>
    <rPh sb="0" eb="2">
      <t>リオ</t>
    </rPh>
    <phoneticPr fontId="2"/>
  </si>
  <si>
    <t>ココロ</t>
    <phoneticPr fontId="2"/>
  </si>
  <si>
    <t>心</t>
    <rPh sb="0" eb="1">
      <t>ココロ</t>
    </rPh>
    <phoneticPr fontId="2"/>
  </si>
  <si>
    <t>ヒリュウ</t>
    <phoneticPr fontId="2"/>
  </si>
  <si>
    <t>飛龍</t>
    <rPh sb="0" eb="2">
      <t>ヒリュウ</t>
    </rPh>
    <phoneticPr fontId="2"/>
  </si>
  <si>
    <t>京葉</t>
    <rPh sb="0" eb="2">
      <t>ケイヨウ</t>
    </rPh>
    <phoneticPr fontId="2"/>
  </si>
  <si>
    <t>有秋東</t>
    <rPh sb="0" eb="2">
      <t>ユウシュウ</t>
    </rPh>
    <rPh sb="2" eb="3">
      <t>ヒガシ</t>
    </rPh>
    <phoneticPr fontId="2"/>
  </si>
  <si>
    <t>長浦</t>
    <rPh sb="0" eb="2">
      <t>ナガウラ</t>
    </rPh>
    <phoneticPr fontId="2"/>
  </si>
  <si>
    <t>内田</t>
    <rPh sb="0" eb="2">
      <t>ウチダ</t>
    </rPh>
    <phoneticPr fontId="2"/>
  </si>
  <si>
    <t>東海</t>
    <rPh sb="0" eb="2">
      <t>トウカイ</t>
    </rPh>
    <phoneticPr fontId="2"/>
  </si>
  <si>
    <t>千種</t>
    <rPh sb="0" eb="2">
      <t>チグサ</t>
    </rPh>
    <phoneticPr fontId="2"/>
  </si>
  <si>
    <t>『継続は力なり』チーム一丸となり、目標に向かって全力で頑張ります！！</t>
    <rPh sb="1" eb="3">
      <t>ケイゾク</t>
    </rPh>
    <rPh sb="4" eb="5">
      <t>チカラ</t>
    </rPh>
    <rPh sb="11" eb="13">
      <t>イチガン</t>
    </rPh>
    <rPh sb="17" eb="19">
      <t>モクヒョウ</t>
    </rPh>
    <rPh sb="20" eb="21">
      <t>ム</t>
    </rPh>
    <rPh sb="24" eb="26">
      <t>ゼンリョク</t>
    </rPh>
    <rPh sb="27" eb="29">
      <t>ガンバ</t>
    </rPh>
    <phoneticPr fontId="2"/>
  </si>
  <si>
    <t>蔵波</t>
    <rPh sb="0" eb="2">
      <t>クラナミ</t>
    </rPh>
    <phoneticPr fontId="2"/>
  </si>
  <si>
    <t>070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</si>
</sst>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MS UI Gothic"/>
      <family val="1"/>
      <charset val="128"/>
    </font>
    <font>
      <sz val="8"/>
      <color rgb="FF000000"/>
      <name val="Calibri"/>
      <family val="1"/>
    </font>
    <font>
      <sz val="10"/>
      <color rgb="FF000000"/>
      <name val="MS UI Gothic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8" zoomScaleNormal="100" workbookViewId="0">
      <selection activeCell="C23" sqref="C23:D2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7" t="s">
        <v>189</v>
      </c>
      <c r="B2" s="218"/>
      <c r="C2" s="219" t="s">
        <v>201</v>
      </c>
      <c r="D2" s="220"/>
      <c r="E2" s="220"/>
      <c r="F2" s="220"/>
      <c r="G2" s="220"/>
      <c r="H2" s="220"/>
      <c r="I2" s="221"/>
      <c r="J2" s="86" t="s">
        <v>187</v>
      </c>
      <c r="K2" s="87"/>
      <c r="L2" s="87"/>
      <c r="M2" s="87"/>
      <c r="N2" s="87"/>
      <c r="O2" s="88"/>
      <c r="P2" s="86" t="s">
        <v>165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16" t="s">
        <v>169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2" t="s">
        <v>190</v>
      </c>
      <c r="B3" s="223"/>
      <c r="C3" s="224" t="s">
        <v>200</v>
      </c>
      <c r="D3" s="225"/>
      <c r="E3" s="225"/>
      <c r="F3" s="225"/>
      <c r="G3" s="225"/>
      <c r="H3" s="225"/>
      <c r="I3" s="226"/>
      <c r="J3" s="83" t="s">
        <v>161</v>
      </c>
      <c r="K3" s="84"/>
      <c r="L3" s="84"/>
      <c r="M3" s="84"/>
      <c r="N3" s="84"/>
      <c r="O3" s="85"/>
      <c r="P3" s="214" t="s">
        <v>202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86" t="s">
        <v>186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433737015</v>
      </c>
      <c r="D4" s="94"/>
      <c r="E4" s="94"/>
      <c r="F4" s="94"/>
      <c r="G4" s="94"/>
      <c r="H4" s="94"/>
      <c r="I4" s="95"/>
      <c r="J4" s="145" t="s">
        <v>185</v>
      </c>
      <c r="K4" s="146"/>
      <c r="L4" s="146"/>
      <c r="M4" s="146"/>
      <c r="N4" s="146"/>
      <c r="O4" s="147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/>
      <c r="K5" s="148"/>
      <c r="L5" s="148"/>
      <c r="M5" s="148"/>
      <c r="N5" s="148"/>
      <c r="O5" s="148"/>
      <c r="P5" s="203" t="s">
        <v>203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4" t="s">
        <v>204</v>
      </c>
      <c r="AF5" s="203"/>
      <c r="AG5" s="203"/>
      <c r="AH5" s="203"/>
      <c r="AI5" s="203"/>
      <c r="AJ5" s="203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3" t="s">
        <v>208</v>
      </c>
      <c r="F7" s="114"/>
      <c r="G7" s="92">
        <v>507365985</v>
      </c>
      <c r="H7" s="92"/>
      <c r="I7" s="92"/>
      <c r="J7" s="92"/>
      <c r="K7" s="92"/>
      <c r="L7" s="92"/>
      <c r="M7" s="92">
        <v>225090</v>
      </c>
      <c r="N7" s="92"/>
      <c r="O7" s="92"/>
      <c r="P7" s="89" t="s">
        <v>72</v>
      </c>
      <c r="Q7" s="90"/>
      <c r="R7" s="157" t="s">
        <v>209</v>
      </c>
      <c r="S7" s="110"/>
      <c r="T7" s="110"/>
      <c r="U7" s="110"/>
      <c r="V7" s="50" t="s">
        <v>73</v>
      </c>
      <c r="W7" s="107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9" t="s">
        <v>217</v>
      </c>
      <c r="AM7" s="150"/>
      <c r="AN7" s="150"/>
      <c r="AO7" s="150"/>
      <c r="AP7" s="150"/>
      <c r="AQ7" s="150"/>
      <c r="AR7" s="150"/>
      <c r="AS7" s="59" t="s">
        <v>75</v>
      </c>
      <c r="AT7" s="263">
        <v>48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1" t="s">
        <v>211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218</v>
      </c>
      <c r="AL8" s="154"/>
      <c r="AM8" s="154"/>
      <c r="AN8" s="154"/>
      <c r="AO8" s="60" t="s">
        <v>76</v>
      </c>
      <c r="AP8" s="155" t="s">
        <v>219</v>
      </c>
      <c r="AQ8" s="154"/>
      <c r="AR8" s="154"/>
      <c r="AS8" s="156"/>
      <c r="AT8" s="263"/>
    </row>
    <row r="9" spans="1:51" ht="14.45" customHeight="1">
      <c r="A9" s="99" t="s">
        <v>150</v>
      </c>
      <c r="B9" s="100"/>
      <c r="C9" s="134" t="s">
        <v>227</v>
      </c>
      <c r="D9" s="135"/>
      <c r="E9" s="113" t="s">
        <v>228</v>
      </c>
      <c r="F9" s="114"/>
      <c r="G9" s="92">
        <v>512416795</v>
      </c>
      <c r="H9" s="92"/>
      <c r="I9" s="92"/>
      <c r="J9" s="92">
        <v>14050</v>
      </c>
      <c r="K9" s="92"/>
      <c r="L9" s="92"/>
      <c r="M9" s="92">
        <v>412516</v>
      </c>
      <c r="N9" s="92"/>
      <c r="O9" s="92"/>
      <c r="P9" s="89" t="s">
        <v>72</v>
      </c>
      <c r="Q9" s="90"/>
      <c r="R9" s="157" t="s">
        <v>212</v>
      </c>
      <c r="S9" s="110"/>
      <c r="T9" s="110"/>
      <c r="U9" s="110"/>
      <c r="V9" s="50" t="s">
        <v>73</v>
      </c>
      <c r="W9" s="107" t="s">
        <v>213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2"/>
      <c r="AK9" s="58" t="s">
        <v>193</v>
      </c>
      <c r="AL9" s="149" t="s">
        <v>217</v>
      </c>
      <c r="AM9" s="150"/>
      <c r="AN9" s="150"/>
      <c r="AO9" s="150"/>
      <c r="AP9" s="150"/>
      <c r="AQ9" s="150"/>
      <c r="AR9" s="150"/>
      <c r="AS9" s="59" t="s">
        <v>194</v>
      </c>
      <c r="AT9" s="264">
        <v>38</v>
      </c>
    </row>
    <row r="10" spans="1:51" ht="18" customHeight="1">
      <c r="A10" s="99"/>
      <c r="B10" s="100"/>
      <c r="C10" s="137" t="s">
        <v>225</v>
      </c>
      <c r="D10" s="138"/>
      <c r="E10" s="139" t="s">
        <v>226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212" t="s">
        <v>214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10"/>
      <c r="AK10" s="153" t="s">
        <v>220</v>
      </c>
      <c r="AL10" s="154"/>
      <c r="AM10" s="154"/>
      <c r="AN10" s="154"/>
      <c r="AO10" s="60" t="s">
        <v>195</v>
      </c>
      <c r="AP10" s="155" t="s">
        <v>221</v>
      </c>
      <c r="AQ10" s="154"/>
      <c r="AR10" s="154"/>
      <c r="AS10" s="156"/>
      <c r="AT10" s="264"/>
    </row>
    <row r="11" spans="1:51" ht="14.45" customHeight="1">
      <c r="A11" s="99" t="s">
        <v>151</v>
      </c>
      <c r="B11" s="100"/>
      <c r="C11" s="134" t="s">
        <v>229</v>
      </c>
      <c r="D11" s="135"/>
      <c r="E11" s="113" t="s">
        <v>231</v>
      </c>
      <c r="F11" s="114"/>
      <c r="G11" s="92">
        <v>512416805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209</v>
      </c>
      <c r="S11" s="110"/>
      <c r="T11" s="110"/>
      <c r="U11" s="110"/>
      <c r="V11" s="50" t="s">
        <v>73</v>
      </c>
      <c r="W11" s="111" t="s">
        <v>215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2"/>
      <c r="AK11" s="58" t="s">
        <v>193</v>
      </c>
      <c r="AL11" s="149" t="s">
        <v>222</v>
      </c>
      <c r="AM11" s="150"/>
      <c r="AN11" s="150"/>
      <c r="AO11" s="150"/>
      <c r="AP11" s="150"/>
      <c r="AQ11" s="150"/>
      <c r="AR11" s="150"/>
      <c r="AS11" s="59" t="s">
        <v>194</v>
      </c>
      <c r="AT11" s="264">
        <v>47</v>
      </c>
    </row>
    <row r="12" spans="1:51" ht="18" customHeight="1">
      <c r="A12" s="99"/>
      <c r="B12" s="100"/>
      <c r="C12" s="137" t="s">
        <v>230</v>
      </c>
      <c r="D12" s="138"/>
      <c r="E12" s="139" t="s">
        <v>232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1" t="s">
        <v>216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10"/>
      <c r="AK12" s="153" t="s">
        <v>223</v>
      </c>
      <c r="AL12" s="154"/>
      <c r="AM12" s="154"/>
      <c r="AN12" s="154"/>
      <c r="AO12" s="60" t="s">
        <v>195</v>
      </c>
      <c r="AP12" s="155" t="s">
        <v>224</v>
      </c>
      <c r="AQ12" s="154"/>
      <c r="AR12" s="154"/>
      <c r="AS12" s="156"/>
      <c r="AT12" s="264"/>
    </row>
    <row r="13" spans="1:51" ht="15" customHeight="1">
      <c r="A13" s="99" t="s">
        <v>152</v>
      </c>
      <c r="B13" s="100"/>
      <c r="C13" s="134" t="s">
        <v>227</v>
      </c>
      <c r="D13" s="135"/>
      <c r="E13" s="113" t="s">
        <v>228</v>
      </c>
      <c r="F13" s="114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5"/>
    </row>
    <row r="14" spans="1:51" ht="18" customHeight="1">
      <c r="A14" s="99"/>
      <c r="B14" s="100"/>
      <c r="C14" s="137" t="s">
        <v>225</v>
      </c>
      <c r="D14" s="138"/>
      <c r="E14" s="139" t="s">
        <v>226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5"/>
    </row>
    <row r="15" spans="1:51" ht="15" customHeight="1">
      <c r="A15" s="144" t="s">
        <v>166</v>
      </c>
      <c r="B15" s="100"/>
      <c r="C15" s="134" t="s">
        <v>207</v>
      </c>
      <c r="D15" s="135"/>
      <c r="E15" s="113" t="s">
        <v>208</v>
      </c>
      <c r="F15" s="114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10" t="s">
        <v>209</v>
      </c>
      <c r="S15" s="110"/>
      <c r="T15" s="110"/>
      <c r="U15" s="110"/>
      <c r="V15" s="49" t="s">
        <v>73</v>
      </c>
      <c r="W15" s="107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2"/>
      <c r="AK15" s="58" t="s">
        <v>193</v>
      </c>
      <c r="AL15" s="150" t="s">
        <v>217</v>
      </c>
      <c r="AM15" s="150"/>
      <c r="AN15" s="150"/>
      <c r="AO15" s="150"/>
      <c r="AP15" s="150"/>
      <c r="AQ15" s="150"/>
      <c r="AR15" s="150"/>
      <c r="AS15" s="59" t="s">
        <v>194</v>
      </c>
      <c r="AT15" s="264">
        <v>48</v>
      </c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1" t="s">
        <v>211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10"/>
      <c r="AK16" s="153" t="s">
        <v>218</v>
      </c>
      <c r="AL16" s="154"/>
      <c r="AM16" s="154"/>
      <c r="AN16" s="154"/>
      <c r="AO16" s="60" t="s">
        <v>195</v>
      </c>
      <c r="AP16" s="155" t="s">
        <v>219</v>
      </c>
      <c r="AQ16" s="154"/>
      <c r="AR16" s="154"/>
      <c r="AS16" s="156"/>
      <c r="AT16" s="264"/>
    </row>
    <row r="17" spans="1:46">
      <c r="A17" s="99" t="s">
        <v>6</v>
      </c>
      <c r="B17" s="100"/>
      <c r="C17" s="162" t="str">
        <f>IF(P16="","",P16)</f>
        <v>市原市千種７－１３－９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2" t="str">
        <f>IF(AL15="","",AL15&amp;"-"&amp;AK16&amp;"-"&amp;AP16)</f>
        <v>0436-26-0850</v>
      </c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286</v>
      </c>
      <c r="D21" s="78"/>
      <c r="E21" s="78">
        <v>1405</v>
      </c>
      <c r="F21" s="78"/>
      <c r="G21" s="78">
        <v>7479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3" t="s">
        <v>173</v>
      </c>
      <c r="D23" s="164"/>
      <c r="E23" s="165" t="s">
        <v>174</v>
      </c>
      <c r="F23" s="166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3" t="s">
        <v>167</v>
      </c>
      <c r="Q23" s="141"/>
      <c r="R23" s="141"/>
      <c r="S23" s="141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3" t="s">
        <v>171</v>
      </c>
      <c r="D24" s="174"/>
      <c r="E24" s="175" t="s">
        <v>172</v>
      </c>
      <c r="F24" s="176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58" t="s">
        <v>168</v>
      </c>
      <c r="Z24" s="159"/>
      <c r="AA24" s="159"/>
      <c r="AB24" s="159"/>
      <c r="AC24" s="159"/>
      <c r="AD24" s="159"/>
      <c r="AE24" s="159"/>
      <c r="AF24" s="159"/>
      <c r="AG24" s="16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61" t="s">
        <v>233</v>
      </c>
      <c r="C25" s="134" t="s">
        <v>227</v>
      </c>
      <c r="D25" s="135"/>
      <c r="E25" s="113" t="s">
        <v>235</v>
      </c>
      <c r="F25" s="114"/>
      <c r="G25" s="121">
        <v>6</v>
      </c>
      <c r="H25" s="117"/>
      <c r="I25" s="115" t="s">
        <v>278</v>
      </c>
      <c r="J25" s="116"/>
      <c r="K25" s="116"/>
      <c r="L25" s="117"/>
      <c r="M25" s="121">
        <v>518062767</v>
      </c>
      <c r="N25" s="116"/>
      <c r="O25" s="117"/>
      <c r="P25" s="121">
        <v>155</v>
      </c>
      <c r="Q25" s="116"/>
      <c r="R25" s="116"/>
      <c r="S25" s="116"/>
      <c r="T25" s="122"/>
      <c r="U25" s="1"/>
      <c r="V25" s="1"/>
      <c r="W25" s="1"/>
      <c r="X25" s="1"/>
      <c r="Y25" s="124"/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225</v>
      </c>
      <c r="D26" s="138"/>
      <c r="E26" s="139" t="s">
        <v>234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236</v>
      </c>
      <c r="D27" s="135"/>
      <c r="E27" s="113" t="s">
        <v>256</v>
      </c>
      <c r="F27" s="114"/>
      <c r="G27" s="121">
        <v>6</v>
      </c>
      <c r="H27" s="117"/>
      <c r="I27" s="115" t="s">
        <v>279</v>
      </c>
      <c r="J27" s="116"/>
      <c r="K27" s="116"/>
      <c r="L27" s="117"/>
      <c r="M27" s="121">
        <v>519588198</v>
      </c>
      <c r="N27" s="116"/>
      <c r="O27" s="117"/>
      <c r="P27" s="121">
        <v>145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237</v>
      </c>
      <c r="D28" s="138"/>
      <c r="E28" s="139" t="s">
        <v>257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238</v>
      </c>
      <c r="D29" s="135"/>
      <c r="E29" s="113" t="s">
        <v>258</v>
      </c>
      <c r="F29" s="114"/>
      <c r="G29" s="121">
        <v>5</v>
      </c>
      <c r="H29" s="117"/>
      <c r="I29" s="115" t="s">
        <v>280</v>
      </c>
      <c r="J29" s="116"/>
      <c r="K29" s="116"/>
      <c r="L29" s="117"/>
      <c r="M29" s="121">
        <v>514680065</v>
      </c>
      <c r="N29" s="116"/>
      <c r="O29" s="117"/>
      <c r="P29" s="121">
        <v>140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239</v>
      </c>
      <c r="D30" s="138"/>
      <c r="E30" s="139" t="s">
        <v>259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240</v>
      </c>
      <c r="D31" s="135"/>
      <c r="E31" s="113" t="s">
        <v>260</v>
      </c>
      <c r="F31" s="114"/>
      <c r="G31" s="121">
        <v>5</v>
      </c>
      <c r="H31" s="117"/>
      <c r="I31" s="115" t="s">
        <v>204</v>
      </c>
      <c r="J31" s="116"/>
      <c r="K31" s="116"/>
      <c r="L31" s="117"/>
      <c r="M31" s="121">
        <v>519573903</v>
      </c>
      <c r="N31" s="116"/>
      <c r="O31" s="117"/>
      <c r="P31" s="121">
        <v>140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241</v>
      </c>
      <c r="D32" s="138"/>
      <c r="E32" s="139" t="s">
        <v>261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8" t="s">
        <v>197</v>
      </c>
      <c r="Z32" s="159"/>
      <c r="AA32" s="159"/>
      <c r="AB32" s="159"/>
      <c r="AC32" s="159"/>
      <c r="AD32" s="159"/>
      <c r="AE32" s="159"/>
      <c r="AF32" s="159"/>
      <c r="AG32" s="16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242</v>
      </c>
      <c r="D33" s="135"/>
      <c r="E33" s="113" t="s">
        <v>262</v>
      </c>
      <c r="F33" s="114"/>
      <c r="G33" s="121">
        <v>5</v>
      </c>
      <c r="H33" s="117"/>
      <c r="I33" s="115" t="s">
        <v>278</v>
      </c>
      <c r="J33" s="116"/>
      <c r="K33" s="116"/>
      <c r="L33" s="117"/>
      <c r="M33" s="121">
        <v>515805499</v>
      </c>
      <c r="N33" s="116"/>
      <c r="O33" s="117"/>
      <c r="P33" s="121">
        <v>143</v>
      </c>
      <c r="Q33" s="116"/>
      <c r="R33" s="116"/>
      <c r="S33" s="116"/>
      <c r="T33" s="122"/>
      <c r="U33" s="1"/>
      <c r="V33" s="1"/>
      <c r="W33" s="1"/>
      <c r="X33" s="1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243</v>
      </c>
      <c r="D34" s="138"/>
      <c r="E34" s="139" t="s">
        <v>263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244</v>
      </c>
      <c r="D35" s="135"/>
      <c r="E35" s="113" t="s">
        <v>264</v>
      </c>
      <c r="F35" s="114"/>
      <c r="G35" s="121">
        <v>5</v>
      </c>
      <c r="H35" s="117"/>
      <c r="I35" s="115" t="s">
        <v>204</v>
      </c>
      <c r="J35" s="116"/>
      <c r="K35" s="116"/>
      <c r="L35" s="117"/>
      <c r="M35" s="121">
        <v>519573897</v>
      </c>
      <c r="N35" s="116"/>
      <c r="O35" s="117"/>
      <c r="P35" s="121">
        <v>145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245</v>
      </c>
      <c r="D36" s="138"/>
      <c r="E36" s="139" t="s">
        <v>265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246</v>
      </c>
      <c r="D37" s="135"/>
      <c r="E37" s="113" t="s">
        <v>266</v>
      </c>
      <c r="F37" s="114"/>
      <c r="G37" s="121">
        <v>3</v>
      </c>
      <c r="H37" s="117"/>
      <c r="I37" s="115" t="s">
        <v>281</v>
      </c>
      <c r="J37" s="116"/>
      <c r="K37" s="116"/>
      <c r="L37" s="117"/>
      <c r="M37" s="121">
        <v>519573910</v>
      </c>
      <c r="N37" s="116"/>
      <c r="O37" s="117"/>
      <c r="P37" s="121">
        <v>135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247</v>
      </c>
      <c r="D38" s="138"/>
      <c r="E38" s="139" t="s">
        <v>267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248</v>
      </c>
      <c r="D39" s="135"/>
      <c r="E39" s="113" t="s">
        <v>268</v>
      </c>
      <c r="F39" s="114"/>
      <c r="G39" s="121">
        <v>5</v>
      </c>
      <c r="H39" s="117"/>
      <c r="I39" s="115" t="s">
        <v>282</v>
      </c>
      <c r="J39" s="116"/>
      <c r="K39" s="116"/>
      <c r="L39" s="117"/>
      <c r="M39" s="121">
        <v>51978628</v>
      </c>
      <c r="N39" s="116"/>
      <c r="O39" s="117"/>
      <c r="P39" s="121">
        <v>145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249</v>
      </c>
      <c r="D40" s="138"/>
      <c r="E40" s="139" t="s">
        <v>269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207</v>
      </c>
      <c r="D41" s="135"/>
      <c r="E41" s="113" t="s">
        <v>270</v>
      </c>
      <c r="F41" s="114"/>
      <c r="G41" s="121">
        <v>2</v>
      </c>
      <c r="H41" s="117"/>
      <c r="I41" s="115" t="s">
        <v>283</v>
      </c>
      <c r="J41" s="116"/>
      <c r="K41" s="116"/>
      <c r="L41" s="117"/>
      <c r="M41" s="121">
        <v>519652509</v>
      </c>
      <c r="N41" s="116"/>
      <c r="O41" s="117"/>
      <c r="P41" s="121">
        <v>130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205</v>
      </c>
      <c r="D42" s="138"/>
      <c r="E42" s="139" t="s">
        <v>271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250</v>
      </c>
      <c r="D43" s="135"/>
      <c r="E43" s="113" t="s">
        <v>272</v>
      </c>
      <c r="F43" s="114"/>
      <c r="G43" s="121">
        <v>5</v>
      </c>
      <c r="H43" s="117"/>
      <c r="I43" s="115" t="s">
        <v>283</v>
      </c>
      <c r="J43" s="116"/>
      <c r="K43" s="116"/>
      <c r="L43" s="117"/>
      <c r="M43" s="121">
        <v>519652493</v>
      </c>
      <c r="N43" s="116"/>
      <c r="O43" s="117"/>
      <c r="P43" s="121">
        <v>145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251</v>
      </c>
      <c r="D44" s="138"/>
      <c r="E44" s="139" t="s">
        <v>273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252</v>
      </c>
      <c r="D45" s="135"/>
      <c r="E45" s="113" t="s">
        <v>274</v>
      </c>
      <c r="F45" s="114"/>
      <c r="G45" s="121">
        <v>3</v>
      </c>
      <c r="H45" s="117"/>
      <c r="I45" s="115" t="s">
        <v>279</v>
      </c>
      <c r="J45" s="116"/>
      <c r="K45" s="116"/>
      <c r="L45" s="117"/>
      <c r="M45" s="121">
        <v>51904772</v>
      </c>
      <c r="N45" s="116"/>
      <c r="O45" s="117"/>
      <c r="P45" s="121">
        <v>130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253</v>
      </c>
      <c r="D46" s="138"/>
      <c r="E46" s="139" t="s">
        <v>275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13</v>
      </c>
      <c r="C47" s="134" t="s">
        <v>254</v>
      </c>
      <c r="D47" s="135"/>
      <c r="E47" s="113" t="s">
        <v>276</v>
      </c>
      <c r="F47" s="114"/>
      <c r="G47" s="121">
        <v>2</v>
      </c>
      <c r="H47" s="117"/>
      <c r="I47" s="115" t="s">
        <v>285</v>
      </c>
      <c r="J47" s="116"/>
      <c r="K47" s="116"/>
      <c r="L47" s="117"/>
      <c r="M47" s="121">
        <v>520022063</v>
      </c>
      <c r="N47" s="116"/>
      <c r="O47" s="117"/>
      <c r="P47" s="121">
        <v>125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 t="s">
        <v>255</v>
      </c>
      <c r="D48" s="183"/>
      <c r="E48" s="184" t="s">
        <v>277</v>
      </c>
      <c r="F48" s="185"/>
      <c r="G48" s="177"/>
      <c r="H48" s="178"/>
      <c r="I48" s="177"/>
      <c r="J48" s="179"/>
      <c r="K48" s="179"/>
      <c r="L48" s="178"/>
      <c r="M48" s="177"/>
      <c r="N48" s="179"/>
      <c r="O48" s="178"/>
      <c r="P48" s="177"/>
      <c r="Q48" s="179"/>
      <c r="R48" s="179"/>
      <c r="S48" s="179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6">
        <v>13</v>
      </c>
      <c r="B49" s="247"/>
      <c r="C49" s="249"/>
      <c r="D49" s="250"/>
      <c r="E49" s="250"/>
      <c r="F49" s="251"/>
      <c r="G49" s="238"/>
      <c r="H49" s="240"/>
      <c r="I49" s="238"/>
      <c r="J49" s="239"/>
      <c r="K49" s="239"/>
      <c r="L49" s="240"/>
      <c r="M49" s="238"/>
      <c r="N49" s="239"/>
      <c r="O49" s="240"/>
      <c r="P49" s="238"/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8"/>
      <c r="C50" s="252"/>
      <c r="D50" s="253"/>
      <c r="E50" s="253"/>
      <c r="F50" s="254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7"/>
      <c r="C51" s="249"/>
      <c r="D51" s="250"/>
      <c r="E51" s="250"/>
      <c r="F51" s="251"/>
      <c r="G51" s="238"/>
      <c r="H51" s="240"/>
      <c r="I51" s="238"/>
      <c r="J51" s="239"/>
      <c r="K51" s="239"/>
      <c r="L51" s="240"/>
      <c r="M51" s="238"/>
      <c r="N51" s="239"/>
      <c r="O51" s="240"/>
      <c r="P51" s="238"/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9"/>
      <c r="C52" s="260"/>
      <c r="D52" s="261"/>
      <c r="E52" s="261"/>
      <c r="F52" s="262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7" t="s">
        <v>170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0" t="s">
        <v>284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2"/>
      <c r="V55" s="266">
        <f>LEN(A55)</f>
        <v>34</v>
      </c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9" t="s">
        <v>0</v>
      </c>
      <c r="B2" s="269"/>
      <c r="C2" s="272" t="str">
        <f>IF(入力!C3="","",入力!C3)</f>
        <v>千種ジュニアバレーボールクラブ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73">
        <f>IF(入力!C4="","",IF(入力!C5="",入力!C4,入力!C4&amp;"　　"&amp;入力!C5))</f>
        <v>433737015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佐々木　寿明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507365985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225090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2</v>
      </c>
      <c r="B9" s="269"/>
      <c r="C9" s="281" t="str">
        <f>IF(入力!C10="","",入力!C10&amp;"　"&amp;入力!E10)</f>
        <v>星　里佳</v>
      </c>
      <c r="D9" s="282"/>
      <c r="E9" s="282"/>
      <c r="F9" s="282"/>
      <c r="G9" s="271">
        <f>IF(入力!G9="","",入力!G9)</f>
        <v>512416795</v>
      </c>
      <c r="H9" s="271"/>
      <c r="I9" s="271"/>
      <c r="J9" s="271">
        <f>IF(入力!J9="","",入力!J9)</f>
        <v>14050</v>
      </c>
      <c r="K9" s="271"/>
      <c r="L9" s="271"/>
      <c r="M9" s="271">
        <f>IF(入力!M9="","",入力!M9)</f>
        <v>412516</v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3</v>
      </c>
      <c r="B11" s="269"/>
      <c r="C11" s="281" t="str">
        <f>IF(入力!C12="","",入力!C12&amp;"　"&amp;入力!E12)</f>
        <v>諸見里　寿江</v>
      </c>
      <c r="D11" s="282"/>
      <c r="E11" s="282"/>
      <c r="F11" s="282"/>
      <c r="G11" s="271">
        <f>IF(入力!G11="","",入力!G11)</f>
        <v>512416805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>星　里佳</v>
      </c>
      <c r="D13" s="282"/>
      <c r="E13" s="282"/>
      <c r="F13" s="282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9"/>
      <c r="B14" s="269"/>
      <c r="C14" s="283"/>
      <c r="D14" s="284"/>
      <c r="E14" s="284"/>
      <c r="F14" s="284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9" t="s">
        <v>5</v>
      </c>
      <c r="B15" s="269"/>
      <c r="C15" s="281" t="str">
        <f>IF(入力!C16="","",入力!C16&amp;"　"&amp;入力!E16)</f>
        <v>佐々木　寿明</v>
      </c>
      <c r="D15" s="282"/>
      <c r="E15" s="282"/>
      <c r="F15" s="279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9"/>
      <c r="B16" s="269"/>
      <c r="C16" s="283"/>
      <c r="D16" s="284"/>
      <c r="E16" s="284"/>
      <c r="F16" s="280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9" t="s">
        <v>6</v>
      </c>
      <c r="B17" s="269"/>
      <c r="C17" s="272" t="str">
        <f>IF(入力!C17="","",入力!C17&amp;"　"&amp;入力!E17)</f>
        <v>市原市千種７－１３－９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0436-26-0850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070－1405－7479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星　空翔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京葉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518062767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鈴木　優芽</v>
      </c>
      <c r="D27" s="282"/>
      <c r="E27" s="282"/>
      <c r="F27" s="282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有秋東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519588198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佐竹　優凪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長浦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514680065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潮田　りあ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五井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519573903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小滝　碧海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京葉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515805499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尾﨑　あずみ</v>
      </c>
      <c r="D35" s="282"/>
      <c r="E35" s="282"/>
      <c r="F35" s="282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五井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519573897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近藤　丞</v>
      </c>
      <c r="D37" s="282"/>
      <c r="E37" s="282"/>
      <c r="F37" s="282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内田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519573910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岡野　奏</v>
      </c>
      <c r="D39" s="282"/>
      <c r="E39" s="282"/>
      <c r="F39" s="282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東海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51978628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佐々木　花帆</v>
      </c>
      <c r="D41" s="282"/>
      <c r="E41" s="282"/>
      <c r="F41" s="282"/>
      <c r="G41" s="269">
        <f>IF(入力!G41="","",入力!G41)</f>
        <v>2</v>
      </c>
      <c r="H41" s="269" t="str">
        <f>IF(入力!H41="","",入力!H41)</f>
        <v/>
      </c>
      <c r="I41" s="269" t="str">
        <f>IF(入力!I41="","",入力!I41)</f>
        <v>千種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519652509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田辺　梨央</v>
      </c>
      <c r="D43" s="282"/>
      <c r="E43" s="282"/>
      <c r="F43" s="282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千種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519652493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81" t="str">
        <f>IF(入力!C46="","",入力!C46&amp;"　"&amp;入力!E46)</f>
        <v>色部　心</v>
      </c>
      <c r="D45" s="282"/>
      <c r="E45" s="282"/>
      <c r="F45" s="282"/>
      <c r="G45" s="269">
        <f>IF(入力!G45="","",入力!G45)</f>
        <v>3</v>
      </c>
      <c r="H45" s="269" t="str">
        <f>IF(入力!H45="","",入力!H45)</f>
        <v/>
      </c>
      <c r="I45" s="269" t="str">
        <f>IF(入力!I45="","",入力!I45)</f>
        <v>有秋東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51904772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13</v>
      </c>
      <c r="C47" s="281" t="str">
        <f>IF(入力!C48="","",入力!C48&amp;"　"&amp;入力!E48)</f>
        <v>屋井　飛龍</v>
      </c>
      <c r="D47" s="282"/>
      <c r="E47" s="282"/>
      <c r="F47" s="282"/>
      <c r="G47" s="269">
        <f>IF(入力!G47="","",入力!G47)</f>
        <v>2</v>
      </c>
      <c r="H47" s="269" t="str">
        <f>IF(入力!H47="","",入力!H47)</f>
        <v/>
      </c>
      <c r="I47" s="269" t="str">
        <f>IF(入力!I47="","",入力!I47)</f>
        <v>蔵波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520022063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8"/>
      <c r="AW1" s="318"/>
      <c r="AX1" s="4" t="s">
        <v>28</v>
      </c>
      <c r="AY1" s="5"/>
      <c r="AZ1" s="318"/>
      <c r="BA1" s="318"/>
      <c r="BB1" s="4" t="s">
        <v>29</v>
      </c>
      <c r="BC1" s="5"/>
      <c r="BD1" s="318"/>
      <c r="BE1" s="31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9" t="s">
        <v>65</v>
      </c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8" t="s">
        <v>32</v>
      </c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9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1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4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7" t="s">
        <v>37</v>
      </c>
      <c r="D16" s="298"/>
      <c r="E16" s="298"/>
      <c r="F16" s="298"/>
      <c r="G16" s="299"/>
      <c r="H16" s="349" t="s">
        <v>66</v>
      </c>
      <c r="I16" s="350"/>
      <c r="J16" s="350"/>
      <c r="K16" s="298" t="str">
        <f>IF(入力!C2="","",入力!C2)</f>
        <v>チグサジュニアバレーボールクラブ</v>
      </c>
      <c r="L16" s="298"/>
      <c r="M16" s="298"/>
      <c r="N16" s="298"/>
      <c r="O16" s="298"/>
      <c r="P16" s="298"/>
      <c r="Q16" s="298"/>
      <c r="R16" s="298"/>
      <c r="S16" s="298"/>
      <c r="T16" s="298"/>
      <c r="U16" s="298"/>
      <c r="V16" s="298"/>
      <c r="W16" s="298"/>
      <c r="X16" s="299"/>
      <c r="Y16" s="368" t="s">
        <v>67</v>
      </c>
      <c r="Z16" s="369"/>
      <c r="AA16" s="369"/>
      <c r="AB16" s="369"/>
      <c r="AC16" s="369"/>
      <c r="AD16" s="369"/>
      <c r="AE16" s="369"/>
      <c r="AF16" s="369"/>
      <c r="AG16" s="369"/>
      <c r="AH16" s="369"/>
      <c r="AI16" s="370"/>
      <c r="AJ16" s="321" t="s">
        <v>38</v>
      </c>
      <c r="AK16" s="322"/>
      <c r="AL16" s="322"/>
      <c r="AM16" s="323"/>
      <c r="AN16" s="343" t="str">
        <f>IF(入力!P3="","",入力!P3)</f>
        <v>市原市</v>
      </c>
      <c r="AO16" s="344"/>
      <c r="AP16" s="344"/>
      <c r="AQ16" s="344"/>
      <c r="AR16" s="344"/>
      <c r="AS16" s="344"/>
      <c r="AT16" s="322" t="s">
        <v>68</v>
      </c>
      <c r="AU16" s="323"/>
      <c r="AV16" s="329" t="s">
        <v>39</v>
      </c>
      <c r="AW16" s="298"/>
      <c r="AX16" s="298"/>
      <c r="AY16" s="299"/>
      <c r="AZ16" s="331" t="str">
        <f>IF(入力!P5="","",入力!P5)</f>
        <v>JR内房</v>
      </c>
      <c r="BA16" s="332"/>
      <c r="BB16" s="332"/>
      <c r="BC16" s="332"/>
      <c r="BD16" s="332"/>
      <c r="BE16" s="332"/>
      <c r="BF16" s="306" t="s">
        <v>40</v>
      </c>
    </row>
    <row r="17" spans="3:58" ht="4.5" customHeight="1">
      <c r="C17" s="300"/>
      <c r="D17" s="301"/>
      <c r="E17" s="301"/>
      <c r="F17" s="301"/>
      <c r="G17" s="302"/>
      <c r="H17" s="341" t="str">
        <f>IF(入力!C3="","",入力!C3)</f>
        <v>千種ジュニアバレーボールクラブ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(男女混合)</v>
      </c>
      <c r="V17" s="337"/>
      <c r="W17" s="337"/>
      <c r="X17" s="338"/>
      <c r="Y17" s="371">
        <f>IF(入力!C4="","",入力!C4)</f>
        <v>433737015</v>
      </c>
      <c r="Z17" s="372"/>
      <c r="AA17" s="372"/>
      <c r="AB17" s="372"/>
      <c r="AC17" s="372"/>
      <c r="AD17" s="372"/>
      <c r="AE17" s="372"/>
      <c r="AF17" s="372"/>
      <c r="AG17" s="372"/>
      <c r="AH17" s="372"/>
      <c r="AI17" s="373"/>
      <c r="AJ17" s="324"/>
      <c r="AK17" s="325"/>
      <c r="AL17" s="325"/>
      <c r="AM17" s="326"/>
      <c r="AN17" s="345"/>
      <c r="AO17" s="346"/>
      <c r="AP17" s="346"/>
      <c r="AQ17" s="346"/>
      <c r="AR17" s="346"/>
      <c r="AS17" s="346"/>
      <c r="AT17" s="325"/>
      <c r="AU17" s="326"/>
      <c r="AV17" s="330"/>
      <c r="AW17" s="301"/>
      <c r="AX17" s="301"/>
      <c r="AY17" s="302"/>
      <c r="AZ17" s="333"/>
      <c r="BA17" s="334"/>
      <c r="BB17" s="334"/>
      <c r="BC17" s="334"/>
      <c r="BD17" s="334"/>
      <c r="BE17" s="334"/>
      <c r="BF17" s="307"/>
    </row>
    <row r="18" spans="3:58" ht="16.5" customHeight="1">
      <c r="C18" s="303"/>
      <c r="D18" s="304"/>
      <c r="E18" s="304"/>
      <c r="F18" s="304"/>
      <c r="G18" s="305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74"/>
      <c r="Z18" s="375"/>
      <c r="AA18" s="375"/>
      <c r="AB18" s="375"/>
      <c r="AC18" s="375"/>
      <c r="AD18" s="375"/>
      <c r="AE18" s="375"/>
      <c r="AF18" s="375"/>
      <c r="AG18" s="375"/>
      <c r="AH18" s="375"/>
      <c r="AI18" s="376"/>
      <c r="AJ18" s="327"/>
      <c r="AK18" s="316"/>
      <c r="AL18" s="316"/>
      <c r="AM18" s="328"/>
      <c r="AN18" s="347"/>
      <c r="AO18" s="348"/>
      <c r="AP18" s="348"/>
      <c r="AQ18" s="348"/>
      <c r="AR18" s="348"/>
      <c r="AS18" s="348"/>
      <c r="AT18" s="316"/>
      <c r="AU18" s="328"/>
      <c r="AV18" s="312"/>
      <c r="AW18" s="304"/>
      <c r="AX18" s="304"/>
      <c r="AY18" s="305"/>
      <c r="AZ18" s="335" t="str">
        <f>IF(入力!AE5="","",入力!AE5)</f>
        <v>五井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17" t="s">
        <v>42</v>
      </c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 t="s">
        <v>69</v>
      </c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 t="s">
        <v>70</v>
      </c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20"/>
    </row>
    <row r="20" spans="3:58" ht="15" customHeight="1">
      <c r="C20" s="378" t="s">
        <v>43</v>
      </c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77" t="str">
        <f>IF(入力!J7="","",入力!J7)</f>
        <v/>
      </c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>
        <f>IF(入力!J9="","",入力!J9)</f>
        <v>14050</v>
      </c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 t="str">
        <f>IF(入力!J11="","",入力!J11)</f>
        <v/>
      </c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85"/>
    </row>
    <row r="21" spans="3:58" ht="15" customHeight="1">
      <c r="C21" s="378" t="s">
        <v>44</v>
      </c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77">
        <f>IF(入力!M7="","",入力!M7)</f>
        <v>225090</v>
      </c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377"/>
      <c r="AB21" s="377"/>
      <c r="AC21" s="377"/>
      <c r="AD21" s="377">
        <f>IF(入力!M9="","",入力!M9)</f>
        <v>412516</v>
      </c>
      <c r="AE21" s="377"/>
      <c r="AF21" s="377"/>
      <c r="AG21" s="377"/>
      <c r="AH21" s="377"/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 t="str">
        <f>IF(入力!M11="","",入力!M11)</f>
        <v/>
      </c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85"/>
    </row>
    <row r="22" spans="3:58" ht="12" customHeight="1">
      <c r="C22" s="365" t="s">
        <v>71</v>
      </c>
      <c r="D22" s="366"/>
      <c r="E22" s="366"/>
      <c r="F22" s="366"/>
      <c r="G22" s="367"/>
      <c r="H22" s="313" t="str">
        <f>IF(入力!C7="","",入力!C7&amp;"　"&amp;入力!E7)</f>
        <v>ササキ　ヒロアキ</v>
      </c>
      <c r="I22" s="308"/>
      <c r="J22" s="308"/>
      <c r="K22" s="308"/>
      <c r="L22" s="308"/>
      <c r="M22" s="308"/>
      <c r="N22" s="308"/>
      <c r="O22" s="308"/>
      <c r="P22" s="308"/>
      <c r="Q22" s="314"/>
      <c r="R22" s="315" t="s">
        <v>45</v>
      </c>
      <c r="S22" s="308"/>
      <c r="T22" s="379">
        <f>IF(入力!AT7="","",入力!AT7)</f>
        <v>48</v>
      </c>
      <c r="U22" s="380"/>
      <c r="V22" s="381"/>
      <c r="W22" s="315" t="s">
        <v>46</v>
      </c>
      <c r="X22" s="315"/>
      <c r="Y22" s="315"/>
      <c r="Z22" s="14" t="s">
        <v>72</v>
      </c>
      <c r="AA22" s="15"/>
      <c r="AB22" s="308" t="str">
        <f>IF(入力!R7="","",入力!R7)</f>
        <v>299</v>
      </c>
      <c r="AC22" s="308"/>
      <c r="AD22" s="308"/>
      <c r="AE22" s="308"/>
      <c r="AF22" s="16" t="s">
        <v>73</v>
      </c>
      <c r="AG22" s="308" t="str">
        <f>IF(入力!W7="","",入力!W7)</f>
        <v>0109</v>
      </c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14"/>
      <c r="AU22" s="315" t="s">
        <v>47</v>
      </c>
      <c r="AV22" s="308"/>
      <c r="AW22" s="308"/>
      <c r="AX22" s="17" t="s">
        <v>74</v>
      </c>
      <c r="AY22" s="308" t="str">
        <f>IF(入力!AL7="","",入力!AL7)</f>
        <v>0436</v>
      </c>
      <c r="AZ22" s="308"/>
      <c r="BA22" s="308"/>
      <c r="BB22" s="308"/>
      <c r="BC22" s="308"/>
      <c r="BD22" s="308"/>
      <c r="BE22" s="308"/>
      <c r="BF22" s="18" t="s">
        <v>75</v>
      </c>
    </row>
    <row r="23" spans="3:58" ht="19.5" customHeight="1">
      <c r="C23" s="303" t="s">
        <v>48</v>
      </c>
      <c r="D23" s="304"/>
      <c r="E23" s="304"/>
      <c r="F23" s="304"/>
      <c r="G23" s="305"/>
      <c r="H23" s="357" t="str">
        <f>IF(入力!C8="","",入力!C8&amp;"　"&amp;入力!E8)</f>
        <v>佐々木　寿明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4"/>
      <c r="S23" s="304"/>
      <c r="T23" s="382"/>
      <c r="U23" s="383"/>
      <c r="V23" s="384"/>
      <c r="W23" s="316"/>
      <c r="X23" s="316"/>
      <c r="Y23" s="316"/>
      <c r="Z23" s="309" t="str">
        <f>IF(入力!P8="","",入力!P8)</f>
        <v>市原市千種７－１３－９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4"/>
      <c r="AV23" s="304"/>
      <c r="AW23" s="304"/>
      <c r="AX23" s="312" t="str">
        <f>IF(入力!AK8="","",入力!AK8)</f>
        <v>26</v>
      </c>
      <c r="AY23" s="304"/>
      <c r="AZ23" s="304"/>
      <c r="BA23" s="304"/>
      <c r="BB23" s="19" t="s">
        <v>76</v>
      </c>
      <c r="BC23" s="304" t="str">
        <f>IF(入力!AP8="","",入力!AP8)</f>
        <v>0850</v>
      </c>
      <c r="BD23" s="304"/>
      <c r="BE23" s="304"/>
      <c r="BF23" s="386"/>
    </row>
    <row r="24" spans="3:58" ht="12" customHeight="1">
      <c r="C24" s="365" t="s">
        <v>77</v>
      </c>
      <c r="D24" s="366"/>
      <c r="E24" s="366"/>
      <c r="F24" s="366"/>
      <c r="G24" s="367"/>
      <c r="H24" s="313" t="str">
        <f>IF(入力!C9="","",入力!C9&amp;"　"&amp;入力!E9)</f>
        <v>ホシ　リカ</v>
      </c>
      <c r="I24" s="308"/>
      <c r="J24" s="308"/>
      <c r="K24" s="308"/>
      <c r="L24" s="308"/>
      <c r="M24" s="308"/>
      <c r="N24" s="308"/>
      <c r="O24" s="308"/>
      <c r="P24" s="308"/>
      <c r="Q24" s="314"/>
      <c r="R24" s="315" t="s">
        <v>45</v>
      </c>
      <c r="S24" s="308"/>
      <c r="T24" s="379">
        <f>IF(入力!AT9="","",入力!AT9)</f>
        <v>38</v>
      </c>
      <c r="U24" s="380"/>
      <c r="V24" s="381"/>
      <c r="W24" s="315" t="s">
        <v>46</v>
      </c>
      <c r="X24" s="315"/>
      <c r="Y24" s="315"/>
      <c r="Z24" s="14" t="s">
        <v>72</v>
      </c>
      <c r="AA24" s="15"/>
      <c r="AB24" s="308" t="str">
        <f>IF(入力!R9="","",入力!R9)</f>
        <v>290</v>
      </c>
      <c r="AC24" s="308"/>
      <c r="AD24" s="308"/>
      <c r="AE24" s="308"/>
      <c r="AF24" s="16" t="s">
        <v>73</v>
      </c>
      <c r="AG24" s="308" t="str">
        <f>IF(入力!W9="","",入力!W9)</f>
        <v>0037</v>
      </c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14"/>
      <c r="AU24" s="315" t="s">
        <v>47</v>
      </c>
      <c r="AV24" s="308"/>
      <c r="AW24" s="308"/>
      <c r="AX24" s="17" t="s">
        <v>74</v>
      </c>
      <c r="AY24" s="308" t="str">
        <f>IF(入力!AL9="","",入力!AL9)</f>
        <v>0436</v>
      </c>
      <c r="AZ24" s="308"/>
      <c r="BA24" s="308"/>
      <c r="BB24" s="308"/>
      <c r="BC24" s="308"/>
      <c r="BD24" s="308"/>
      <c r="BE24" s="308"/>
      <c r="BF24" s="18" t="s">
        <v>75</v>
      </c>
    </row>
    <row r="25" spans="3:58" ht="19.5" customHeight="1">
      <c r="C25" s="303" t="s">
        <v>78</v>
      </c>
      <c r="D25" s="304"/>
      <c r="E25" s="304"/>
      <c r="F25" s="304"/>
      <c r="G25" s="305"/>
      <c r="H25" s="357" t="str">
        <f>IF(入力!C10="","",入力!C10&amp;"　"&amp;入力!E10)</f>
        <v>星　里佳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4"/>
      <c r="S25" s="304"/>
      <c r="T25" s="382"/>
      <c r="U25" s="383"/>
      <c r="V25" s="384"/>
      <c r="W25" s="316"/>
      <c r="X25" s="316"/>
      <c r="Y25" s="316"/>
      <c r="Z25" s="309" t="str">
        <f>IF(入力!P10="","",入力!P10)</f>
        <v>市原市飯沼１３５－１１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4"/>
      <c r="AV25" s="304"/>
      <c r="AW25" s="304"/>
      <c r="AX25" s="312" t="str">
        <f>IF(入力!AK10="","",入力!AK10)</f>
        <v>22</v>
      </c>
      <c r="AY25" s="304"/>
      <c r="AZ25" s="304"/>
      <c r="BA25" s="304"/>
      <c r="BB25" s="19" t="s">
        <v>76</v>
      </c>
      <c r="BC25" s="304" t="str">
        <f>IF(入力!AP10="","",入力!AP10)</f>
        <v>9055</v>
      </c>
      <c r="BD25" s="304"/>
      <c r="BE25" s="304"/>
      <c r="BF25" s="386"/>
    </row>
    <row r="26" spans="3:58" ht="12" customHeight="1">
      <c r="C26" s="365" t="s">
        <v>71</v>
      </c>
      <c r="D26" s="366"/>
      <c r="E26" s="366"/>
      <c r="F26" s="366"/>
      <c r="G26" s="367"/>
      <c r="H26" s="313" t="str">
        <f>IF(入力!C11="","",入力!C11&amp;"　"&amp;入力!E11)</f>
        <v>モロミザト　ヒサエ</v>
      </c>
      <c r="I26" s="308"/>
      <c r="J26" s="308"/>
      <c r="K26" s="308"/>
      <c r="L26" s="308"/>
      <c r="M26" s="308"/>
      <c r="N26" s="308"/>
      <c r="O26" s="308"/>
      <c r="P26" s="308"/>
      <c r="Q26" s="314"/>
      <c r="R26" s="315" t="s">
        <v>45</v>
      </c>
      <c r="S26" s="308"/>
      <c r="T26" s="379">
        <f>IF(入力!AT11="","",入力!AT11)</f>
        <v>47</v>
      </c>
      <c r="U26" s="380"/>
      <c r="V26" s="381"/>
      <c r="W26" s="315" t="s">
        <v>46</v>
      </c>
      <c r="X26" s="315"/>
      <c r="Y26" s="315"/>
      <c r="Z26" s="14" t="s">
        <v>72</v>
      </c>
      <c r="AA26" s="15"/>
      <c r="AB26" s="308" t="str">
        <f>IF(入力!R11="","",入力!R11)</f>
        <v>299</v>
      </c>
      <c r="AC26" s="308"/>
      <c r="AD26" s="308"/>
      <c r="AE26" s="308"/>
      <c r="AF26" s="16" t="s">
        <v>73</v>
      </c>
      <c r="AG26" s="308" t="str">
        <f>IF(入力!W11="","",入力!W11)</f>
        <v>0257</v>
      </c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14"/>
      <c r="AU26" s="315" t="s">
        <v>47</v>
      </c>
      <c r="AV26" s="308"/>
      <c r="AW26" s="308"/>
      <c r="AX26" s="17" t="s">
        <v>74</v>
      </c>
      <c r="AY26" s="308" t="str">
        <f>IF(入力!AL11="","",入力!AL11)</f>
        <v>0438</v>
      </c>
      <c r="AZ26" s="308"/>
      <c r="BA26" s="308"/>
      <c r="BB26" s="308"/>
      <c r="BC26" s="308"/>
      <c r="BD26" s="308"/>
      <c r="BE26" s="308"/>
      <c r="BF26" s="18" t="s">
        <v>75</v>
      </c>
    </row>
    <row r="27" spans="3:58" ht="19.5" customHeight="1">
      <c r="C27" s="303" t="s">
        <v>79</v>
      </c>
      <c r="D27" s="304"/>
      <c r="E27" s="304"/>
      <c r="F27" s="304"/>
      <c r="G27" s="305"/>
      <c r="H27" s="357" t="str">
        <f>IF(入力!C12="","",入力!C12&amp;"　"&amp;入力!E12)</f>
        <v>諸見里　寿江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4"/>
      <c r="S27" s="304"/>
      <c r="T27" s="382"/>
      <c r="U27" s="383"/>
      <c r="V27" s="384"/>
      <c r="W27" s="316"/>
      <c r="X27" s="316"/>
      <c r="Y27" s="316"/>
      <c r="Z27" s="309" t="str">
        <f>IF(入力!P12="","",入力!P12)</f>
        <v>袖ヶ浦市神納２９５０－５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4"/>
      <c r="AV27" s="304"/>
      <c r="AW27" s="304"/>
      <c r="AX27" s="312" t="str">
        <f>IF(入力!AK12="","",入力!AK12)</f>
        <v>63</v>
      </c>
      <c r="AY27" s="304"/>
      <c r="AZ27" s="304"/>
      <c r="BA27" s="304"/>
      <c r="BB27" s="19" t="s">
        <v>76</v>
      </c>
      <c r="BC27" s="304" t="str">
        <f>IF(入力!AP12="","",入力!AP12)</f>
        <v>8761</v>
      </c>
      <c r="BD27" s="304"/>
      <c r="BE27" s="304"/>
      <c r="BF27" s="386"/>
    </row>
    <row r="28" spans="3:58" ht="12" customHeight="1">
      <c r="C28" s="365" t="s">
        <v>71</v>
      </c>
      <c r="D28" s="366"/>
      <c r="E28" s="366"/>
      <c r="F28" s="366"/>
      <c r="G28" s="367"/>
      <c r="H28" s="313" t="str">
        <f>IF(入力!C15="","",入力!C15&amp;"　"&amp;入力!E15)</f>
        <v>ササキ　ヒロアキ</v>
      </c>
      <c r="I28" s="308"/>
      <c r="J28" s="308"/>
      <c r="K28" s="308"/>
      <c r="L28" s="308"/>
      <c r="M28" s="308"/>
      <c r="N28" s="308"/>
      <c r="O28" s="308"/>
      <c r="P28" s="308"/>
      <c r="Q28" s="314"/>
      <c r="R28" s="315" t="s">
        <v>45</v>
      </c>
      <c r="S28" s="308"/>
      <c r="T28" s="379">
        <f>IF(入力!AT15="","",入力!AT15)</f>
        <v>48</v>
      </c>
      <c r="U28" s="380"/>
      <c r="V28" s="381"/>
      <c r="W28" s="315" t="s">
        <v>46</v>
      </c>
      <c r="X28" s="315"/>
      <c r="Y28" s="315"/>
      <c r="Z28" s="14" t="s">
        <v>72</v>
      </c>
      <c r="AA28" s="15"/>
      <c r="AB28" s="308" t="str">
        <f>IF(入力!R15="","",入力!R15)</f>
        <v>299</v>
      </c>
      <c r="AC28" s="308"/>
      <c r="AD28" s="308"/>
      <c r="AE28" s="308"/>
      <c r="AF28" s="16" t="s">
        <v>73</v>
      </c>
      <c r="AG28" s="308" t="str">
        <f>IF(入力!W15="","",入力!W15)</f>
        <v>0109</v>
      </c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14"/>
      <c r="AU28" s="315" t="s">
        <v>47</v>
      </c>
      <c r="AV28" s="308"/>
      <c r="AW28" s="308"/>
      <c r="AX28" s="17" t="s">
        <v>74</v>
      </c>
      <c r="AY28" s="308" t="str">
        <f>IF(入力!AL15="","",入力!AL15)</f>
        <v>0436</v>
      </c>
      <c r="AZ28" s="308"/>
      <c r="BA28" s="308"/>
      <c r="BB28" s="308"/>
      <c r="BC28" s="308"/>
      <c r="BD28" s="308"/>
      <c r="BE28" s="308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91" t="str">
        <f>IF(入力!C16="","",入力!C16&amp;"　"&amp;入力!E16)</f>
        <v>佐々木　寿明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63"/>
      <c r="S29" s="363"/>
      <c r="T29" s="388"/>
      <c r="U29" s="389"/>
      <c r="V29" s="390"/>
      <c r="W29" s="387"/>
      <c r="X29" s="387"/>
      <c r="Y29" s="387"/>
      <c r="Z29" s="404" t="str">
        <f>IF(入力!P16="","",入力!P16)</f>
        <v>市原市千種７－１３－９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63"/>
      <c r="AV29" s="363"/>
      <c r="AW29" s="363"/>
      <c r="AX29" s="407" t="str">
        <f>IF(入力!AK16="","",入力!AK16)</f>
        <v>26</v>
      </c>
      <c r="AY29" s="363"/>
      <c r="AZ29" s="363"/>
      <c r="BA29" s="363"/>
      <c r="BB29" s="73" t="s">
        <v>76</v>
      </c>
      <c r="BC29" s="363" t="str">
        <f>IF(入力!AP16="","",入力!AP16)</f>
        <v>0850</v>
      </c>
      <c r="BD29" s="363"/>
      <c r="BE29" s="363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 t="str">
        <f>IF(入力!B25="","",入力!B25)</f>
        <v>①</v>
      </c>
      <c r="D34" s="423"/>
      <c r="E34" s="424"/>
      <c r="F34" s="409" t="str">
        <f>IF(入力!C26="","",入力!C25&amp;"　"&amp;入力!E25&amp;"
"&amp;入力!C26&amp;"　"&amp;入力!E26)</f>
        <v>ホシ　ソラト
星　空翔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>
        <f>IF(入力!G25="","",入力!G25)</f>
        <v>6</v>
      </c>
      <c r="R34" s="397"/>
      <c r="S34" s="398"/>
      <c r="T34" s="415" t="str">
        <f>IF(入力!I25="","",入力!I25)</f>
        <v>京葉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518062767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155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スズキ　ユメ
鈴木　優芽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>
        <f>IF(入力!G27="","",入力!G27)</f>
        <v>6</v>
      </c>
      <c r="R36" s="397"/>
      <c r="S36" s="398"/>
      <c r="T36" s="415" t="str">
        <f>IF(入力!I27="","",入力!I27)</f>
        <v>有秋東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519588198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145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サタケ　ユナ
佐竹　優凪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>
        <f>IF(入力!G29="","",入力!G29)</f>
        <v>5</v>
      </c>
      <c r="R38" s="397"/>
      <c r="S38" s="398"/>
      <c r="T38" s="415" t="str">
        <f>IF(入力!I29="","",入力!I29)</f>
        <v>長浦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514680065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140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ウシオダ　リア
潮田　りあ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>
        <f>IF(入力!G31="","",入力!G31)</f>
        <v>5</v>
      </c>
      <c r="R40" s="397"/>
      <c r="S40" s="398"/>
      <c r="T40" s="415" t="str">
        <f>IF(入力!I31="","",入力!I31)</f>
        <v>五井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519573903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140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ｵﾀﾞｷ　アミ
小滝　碧海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>
        <f>IF(入力!G33="","",入力!G33)</f>
        <v>5</v>
      </c>
      <c r="R42" s="397"/>
      <c r="S42" s="398"/>
      <c r="T42" s="415" t="str">
        <f>IF(入力!I33="","",入力!I33)</f>
        <v>京葉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515805499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143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オザキ　アズミ
尾﨑　あずみ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>
        <f>IF(入力!G35="","",入力!G35)</f>
        <v>5</v>
      </c>
      <c r="R44" s="397"/>
      <c r="S44" s="398"/>
      <c r="T44" s="415" t="str">
        <f>IF(入力!I35="","",入力!I35)</f>
        <v>五井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519573897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145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コンドウ　タスク
近藤　丞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>
        <f>IF(入力!G37="","",入力!G37)</f>
        <v>3</v>
      </c>
      <c r="R46" s="397"/>
      <c r="S46" s="398"/>
      <c r="T46" s="415" t="str">
        <f>IF(入力!I37="","",入力!I37)</f>
        <v>内田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519573910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135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オカノ　カナデ
岡野　奏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>
        <f>IF(入力!G39="","",入力!G39)</f>
        <v>5</v>
      </c>
      <c r="R48" s="397"/>
      <c r="S48" s="398"/>
      <c r="T48" s="415" t="str">
        <f>IF(入力!I39="","",入力!I39)</f>
        <v>東海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51978628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145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>
        <f>IF(入力!B41="","",入力!B41)</f>
        <v>9</v>
      </c>
      <c r="D50" s="423"/>
      <c r="E50" s="424"/>
      <c r="F50" s="409" t="str">
        <f>IF(入力!C42="","",入力!C41&amp;"　"&amp;入力!E41&amp;"
"&amp;入力!C42&amp;"　"&amp;入力!E42)</f>
        <v>ササキ　カホ
佐々木　花帆</v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>
        <f>IF(入力!G41="","",入力!G41)</f>
        <v>2</v>
      </c>
      <c r="R50" s="397"/>
      <c r="S50" s="398"/>
      <c r="T50" s="415" t="str">
        <f>IF(入力!I41="","",入力!I41)</f>
        <v>千種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>
        <f>IF(入力!M41="","",入力!M41)</f>
        <v>519652509</v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>
        <f>IF(入力!P41="","",入力!P41)</f>
        <v>130</v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>
        <f>IF(入力!B43="","",入力!B43)</f>
        <v>10</v>
      </c>
      <c r="D52" s="423"/>
      <c r="E52" s="424"/>
      <c r="F52" s="409" t="str">
        <f>IF(入力!C44="","",入力!C43&amp;"　"&amp;入力!E43&amp;"
"&amp;入力!C44&amp;"　"&amp;入力!E44)</f>
        <v>タナベ　リオ
田辺　梨央</v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>
        <f>IF(入力!G43="","",入力!G43)</f>
        <v>5</v>
      </c>
      <c r="R52" s="397"/>
      <c r="S52" s="398"/>
      <c r="T52" s="415" t="str">
        <f>IF(入力!I43="","",入力!I43)</f>
        <v>千種</v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>
        <f>IF(入力!M43="","",入力!M43)</f>
        <v>519652493</v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>
        <f>IF(入力!P43="","",入力!P43)</f>
        <v>145</v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>
        <f>IF(入力!B45="","",入力!B45)</f>
        <v>11</v>
      </c>
      <c r="D54" s="423"/>
      <c r="E54" s="424"/>
      <c r="F54" s="409" t="str">
        <f>IF(入力!C46="","",入力!C45&amp;"　"&amp;入力!E45&amp;"
"&amp;入力!C46&amp;"　"&amp;入力!E46)</f>
        <v>イロベ　ココロ
色部　心</v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>
        <f>IF(入力!G45="","",入力!G45)</f>
        <v>3</v>
      </c>
      <c r="R54" s="397"/>
      <c r="S54" s="398"/>
      <c r="T54" s="415" t="str">
        <f>IF(入力!I45="","",入力!I45)</f>
        <v>有秋東</v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>
        <f>IF(入力!M45="","",入力!M45)</f>
        <v>51904772</v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>
        <f>IF(入力!P45="","",入力!P45)</f>
        <v>130</v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>
        <f>IF(入力!B47="","",入力!B47)</f>
        <v>13</v>
      </c>
      <c r="D56" s="423"/>
      <c r="E56" s="424"/>
      <c r="F56" s="409" t="str">
        <f>IF(入力!C48="","",入力!C47&amp;"　"&amp;入力!E47&amp;"
"&amp;入力!C48&amp;"　"&amp;入力!E48)</f>
        <v>オクイ　ヒリュウ
屋井　飛龍</v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>
        <f>IF(入力!G47="","",入力!G47)</f>
        <v>2</v>
      </c>
      <c r="R56" s="397"/>
      <c r="S56" s="398"/>
      <c r="T56" s="415" t="str">
        <f>IF(入力!I47="","",入力!I47)</f>
        <v>蔵波</v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>
        <f>IF(入力!M47="","",入力!M47)</f>
        <v>520022063</v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>
        <f>IF(入力!P47="","",入力!P47)</f>
        <v>125</v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 t="s">
        <v>63</v>
      </c>
      <c r="BF63" s="30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D64" s="304"/>
      <c r="BE64" s="304"/>
      <c r="BF64" s="30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千種ジュニアバレーボールクラブ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433737015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佐々木　寿明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507365985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225090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星　里佳</v>
      </c>
      <c r="D9" s="282"/>
      <c r="E9" s="282"/>
      <c r="F9" s="282"/>
      <c r="G9" s="271">
        <f>IF(入力!G9="","",入力!G9)</f>
        <v>512416795</v>
      </c>
      <c r="H9" s="271"/>
      <c r="I9" s="271"/>
      <c r="J9" s="271">
        <f>IF(入力!J9="","",入力!J9)</f>
        <v>14050</v>
      </c>
      <c r="K9" s="271"/>
      <c r="L9" s="271"/>
      <c r="M9" s="271">
        <f>IF(入力!M9="","",入力!M9)</f>
        <v>412516</v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諸見里　寿江</v>
      </c>
      <c r="D11" s="282"/>
      <c r="E11" s="282"/>
      <c r="F11" s="282"/>
      <c r="G11" s="271">
        <f>IF(入力!G11="","",入力!G11)</f>
        <v>512416805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>星　里佳</v>
      </c>
      <c r="D13" s="282"/>
      <c r="E13" s="282"/>
      <c r="F13" s="282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9"/>
      <c r="B14" s="269"/>
      <c r="C14" s="283"/>
      <c r="D14" s="284"/>
      <c r="E14" s="284"/>
      <c r="F14" s="284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9" t="s">
        <v>5</v>
      </c>
      <c r="B15" s="269"/>
      <c r="C15" s="281" t="str">
        <f>IF(入力!C16="","",入力!C16&amp;"　"&amp;入力!E16)</f>
        <v>佐々木　寿明</v>
      </c>
      <c r="D15" s="282"/>
      <c r="E15" s="282"/>
      <c r="F15" s="279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9"/>
      <c r="B16" s="269"/>
      <c r="C16" s="283"/>
      <c r="D16" s="284"/>
      <c r="E16" s="284"/>
      <c r="F16" s="280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9" t="s">
        <v>6</v>
      </c>
      <c r="B17" s="269"/>
      <c r="C17" s="272" t="str">
        <f>IF(入力!C17="","",入力!C17&amp;"　"&amp;入力!E17)</f>
        <v>市原市千種７－１３－９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0436-26-0850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070－1405－7479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星　空翔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京葉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518062767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鈴木　優芽</v>
      </c>
      <c r="D27" s="282"/>
      <c r="E27" s="282"/>
      <c r="F27" s="282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有秋東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519588198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佐竹　優凪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長浦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514680065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潮田　りあ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五井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519573903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小滝　碧海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京葉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515805499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尾﨑　あずみ</v>
      </c>
      <c r="D35" s="282"/>
      <c r="E35" s="282"/>
      <c r="F35" s="282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五井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519573897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近藤　丞</v>
      </c>
      <c r="D37" s="282"/>
      <c r="E37" s="282"/>
      <c r="F37" s="282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内田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519573910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岡野　奏</v>
      </c>
      <c r="D39" s="282"/>
      <c r="E39" s="282"/>
      <c r="F39" s="282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東海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51978628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佐々木　花帆</v>
      </c>
      <c r="D41" s="282"/>
      <c r="E41" s="282"/>
      <c r="F41" s="282"/>
      <c r="G41" s="269">
        <f>IF(入力!G41="","",入力!G41)</f>
        <v>2</v>
      </c>
      <c r="H41" s="269" t="str">
        <f>IF(入力!H41="","",入力!H41)</f>
        <v/>
      </c>
      <c r="I41" s="269" t="str">
        <f>IF(入力!I41="","",入力!I41)</f>
        <v>千種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519652509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田辺　梨央</v>
      </c>
      <c r="D43" s="282"/>
      <c r="E43" s="282"/>
      <c r="F43" s="282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千種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519652493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81" t="str">
        <f>IF(入力!C46="","",入力!C46&amp;"　"&amp;入力!E46)</f>
        <v>色部　心</v>
      </c>
      <c r="D45" s="282"/>
      <c r="E45" s="282"/>
      <c r="F45" s="282"/>
      <c r="G45" s="269">
        <f>IF(入力!G45="","",入力!G45)</f>
        <v>3</v>
      </c>
      <c r="H45" s="269" t="str">
        <f>IF(入力!H45="","",入力!H45)</f>
        <v/>
      </c>
      <c r="I45" s="269" t="str">
        <f>IF(入力!I45="","",入力!I45)</f>
        <v>有秋東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51904772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13</v>
      </c>
      <c r="C47" s="281" t="str">
        <f>IF(入力!C48="","",入力!C48&amp;"　"&amp;入力!E48)</f>
        <v>屋井　飛龍</v>
      </c>
      <c r="D47" s="282"/>
      <c r="E47" s="282"/>
      <c r="F47" s="282"/>
      <c r="G47" s="269">
        <f>IF(入力!G47="","",入力!G47)</f>
        <v>2</v>
      </c>
      <c r="H47" s="269" t="str">
        <f>IF(入力!H47="","",入力!H47)</f>
        <v/>
      </c>
      <c r="I47" s="269" t="str">
        <f>IF(入力!I47="","",入力!I47)</f>
        <v>蔵波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520022063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69" t="s">
        <v>0</v>
      </c>
      <c r="B2" s="269"/>
      <c r="C2" s="272" t="str">
        <f>IF(入力!C3="","",入力!C3)</f>
        <v>千種ジュニアバレーボールクラブ</v>
      </c>
      <c r="D2" s="272"/>
      <c r="E2" s="272"/>
      <c r="F2" s="272"/>
      <c r="G2" s="272"/>
      <c r="H2" s="272"/>
      <c r="I2" s="272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433737015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佐々木　寿明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507365985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225090</v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9" t="s">
        <v>19</v>
      </c>
      <c r="B9" s="269"/>
      <c r="C9" s="281" t="str">
        <f>IF(入力!C10="","",入力!C10&amp;"　"&amp;入力!E10)</f>
        <v>星　里佳</v>
      </c>
      <c r="D9" s="282"/>
      <c r="E9" s="282"/>
      <c r="F9" s="282"/>
      <c r="G9" s="271">
        <f>IF(入力!G9="","",入力!G9)</f>
        <v>512416795</v>
      </c>
      <c r="H9" s="271"/>
      <c r="I9" s="271"/>
      <c r="J9" s="271">
        <f>IF(入力!J9="","",入力!J9)</f>
        <v>14050</v>
      </c>
      <c r="K9" s="271"/>
      <c r="L9" s="271"/>
      <c r="M9" s="271">
        <f>IF(入力!M9="","",入力!M9)</f>
        <v>412516</v>
      </c>
      <c r="N9" s="271"/>
      <c r="O9" s="271"/>
    </row>
    <row r="10" spans="1:15" ht="14.4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9" t="s">
        <v>20</v>
      </c>
      <c r="B11" s="269"/>
      <c r="C11" s="281" t="str">
        <f>IF(入力!C12="","",入力!C12&amp;"　"&amp;入力!E12)</f>
        <v>諸見里　寿江</v>
      </c>
      <c r="D11" s="282"/>
      <c r="E11" s="282"/>
      <c r="F11" s="282"/>
      <c r="G11" s="271">
        <f>IF(入力!G11="","",入力!G11)</f>
        <v>512416805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>星　里佳</v>
      </c>
      <c r="D13" s="282"/>
      <c r="E13" s="282"/>
      <c r="F13" s="282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9"/>
      <c r="B14" s="269"/>
      <c r="C14" s="283"/>
      <c r="D14" s="284"/>
      <c r="E14" s="284"/>
      <c r="F14" s="284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9" t="s">
        <v>5</v>
      </c>
      <c r="B15" s="269"/>
      <c r="C15" s="281" t="str">
        <f>IF(入力!C16="","",入力!C16&amp;"　"&amp;入力!E16)</f>
        <v>佐々木　寿明</v>
      </c>
      <c r="D15" s="282"/>
      <c r="E15" s="282"/>
      <c r="F15" s="279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9"/>
      <c r="B16" s="269"/>
      <c r="C16" s="283"/>
      <c r="D16" s="284"/>
      <c r="E16" s="284"/>
      <c r="F16" s="280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9" t="s">
        <v>6</v>
      </c>
      <c r="B17" s="269"/>
      <c r="C17" s="272" t="str">
        <f>IF(入力!C17="","",入力!C17&amp;"　"&amp;入力!E17)</f>
        <v>市原市千種７－１３－９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9" t="s">
        <v>7</v>
      </c>
      <c r="B19" s="269"/>
      <c r="C19" s="272" t="str">
        <f>IF(入力!C19="","",入力!C19&amp;"　"&amp;入力!E19)</f>
        <v>0436-26-0850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9" t="s">
        <v>8</v>
      </c>
      <c r="B21" s="269"/>
      <c r="C21" s="272" t="str">
        <f>IF(入力!C21="","",入力!C21&amp;"－"&amp;入力!E21&amp;"－"&amp;入力!G21)</f>
        <v>070－1405－7479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星　空翔</v>
      </c>
      <c r="D25" s="282"/>
      <c r="E25" s="282"/>
      <c r="F25" s="282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京葉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518062767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鈴木　優芽</v>
      </c>
      <c r="D27" s="282"/>
      <c r="E27" s="282"/>
      <c r="F27" s="282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有秋東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519588198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佐竹　優凪</v>
      </c>
      <c r="D29" s="282"/>
      <c r="E29" s="282"/>
      <c r="F29" s="282"/>
      <c r="G29" s="269">
        <f>IF(入力!G29="","",入力!G29)</f>
        <v>5</v>
      </c>
      <c r="H29" s="269" t="str">
        <f>IF(入力!H29="","",入力!H29)</f>
        <v/>
      </c>
      <c r="I29" s="269" t="str">
        <f>IF(入力!I29="","",入力!I29)</f>
        <v>長浦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514680065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潮田　りあ</v>
      </c>
      <c r="D31" s="282"/>
      <c r="E31" s="282"/>
      <c r="F31" s="282"/>
      <c r="G31" s="269">
        <f>IF(入力!G31="","",入力!G31)</f>
        <v>5</v>
      </c>
      <c r="H31" s="269" t="str">
        <f>IF(入力!H31="","",入力!H31)</f>
        <v/>
      </c>
      <c r="I31" s="269" t="str">
        <f>IF(入力!I31="","",入力!I31)</f>
        <v>五井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519573903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小滝　碧海</v>
      </c>
      <c r="D33" s="282"/>
      <c r="E33" s="282"/>
      <c r="F33" s="282"/>
      <c r="G33" s="269">
        <f>IF(入力!G33="","",入力!G33)</f>
        <v>5</v>
      </c>
      <c r="H33" s="269" t="str">
        <f>IF(入力!H33="","",入力!H33)</f>
        <v/>
      </c>
      <c r="I33" s="269" t="str">
        <f>IF(入力!I33="","",入力!I33)</f>
        <v>京葉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515805499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尾﨑　あずみ</v>
      </c>
      <c r="D35" s="282"/>
      <c r="E35" s="282"/>
      <c r="F35" s="282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五井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519573897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近藤　丞</v>
      </c>
      <c r="D37" s="282"/>
      <c r="E37" s="282"/>
      <c r="F37" s="282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内田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519573910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岡野　奏</v>
      </c>
      <c r="D39" s="282"/>
      <c r="E39" s="282"/>
      <c r="F39" s="282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東海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51978628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佐々木　花帆</v>
      </c>
      <c r="D41" s="282"/>
      <c r="E41" s="282"/>
      <c r="F41" s="282"/>
      <c r="G41" s="269">
        <f>IF(入力!G41="","",入力!G41)</f>
        <v>2</v>
      </c>
      <c r="H41" s="269" t="str">
        <f>IF(入力!H41="","",入力!H41)</f>
        <v/>
      </c>
      <c r="I41" s="269" t="str">
        <f>IF(入力!I41="","",入力!I41)</f>
        <v>千種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519652509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田辺　梨央</v>
      </c>
      <c r="D43" s="282"/>
      <c r="E43" s="282"/>
      <c r="F43" s="282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千種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519652493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81" t="str">
        <f>IF(入力!C46="","",入力!C46&amp;"　"&amp;入力!E46)</f>
        <v>色部　心</v>
      </c>
      <c r="D45" s="282"/>
      <c r="E45" s="282"/>
      <c r="F45" s="282"/>
      <c r="G45" s="269">
        <f>IF(入力!G45="","",入力!G45)</f>
        <v>3</v>
      </c>
      <c r="H45" s="269" t="str">
        <f>IF(入力!H45="","",入力!H45)</f>
        <v/>
      </c>
      <c r="I45" s="269" t="str">
        <f>IF(入力!I45="","",入力!I45)</f>
        <v>有秋東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51904772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13</v>
      </c>
      <c r="C47" s="281" t="str">
        <f>IF(入力!C48="","",入力!C48&amp;"　"&amp;入力!E48)</f>
        <v>屋井　飛龍</v>
      </c>
      <c r="D47" s="282"/>
      <c r="E47" s="282"/>
      <c r="F47" s="282"/>
      <c r="G47" s="269">
        <f>IF(入力!G47="","",入力!G47)</f>
        <v>2</v>
      </c>
      <c r="H47" s="269" t="str">
        <f>IF(入力!H47="","",入力!H47)</f>
        <v/>
      </c>
      <c r="I47" s="269" t="str">
        <f>IF(入力!I47="","",入力!I47)</f>
        <v>蔵波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520022063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男女混合</v>
      </c>
      <c r="I5" s="29">
        <f>入力!Y25</f>
        <v>0</v>
      </c>
      <c r="J5" s="450" t="str">
        <f>IF(入力!A55="","",入力!A55)</f>
        <v>『継続は力なり』チーム一丸となり、目標に向かって全力で頑張ります！！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五井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市原市千種７－１３－９</v>
      </c>
      <c r="U16" s="33" t="str">
        <f>IF(入力!AL7="","",入力!AL7)</f>
        <v>0436</v>
      </c>
      <c r="V16" s="33" t="str">
        <f>IF(入力!AK8="","",入力!AK8)</f>
        <v>26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0037</v>
      </c>
      <c r="T17" s="33" t="str">
        <f>IF(入力!P10="","",入力!P10)</f>
        <v>市原市飯沼１３５－１１</v>
      </c>
      <c r="U17" s="33" t="str">
        <f>IF(入力!AL9="","",入力!AL9)</f>
        <v>0436</v>
      </c>
      <c r="V17" s="33" t="str">
        <f>IF(入力!AK10="","",入力!AK10)</f>
        <v>22</v>
      </c>
      <c r="W17" s="33" t="str">
        <f>IF(入力!AP10="","",入力!AP10)</f>
        <v>9055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0257</v>
      </c>
      <c r="T20" s="33" t="str">
        <f>IF(入力!P12="","",入力!P12)</f>
        <v>袖ヶ浦市神納２９５０－５</v>
      </c>
      <c r="U20" s="33" t="str">
        <f>IF(入力!AL11="","",入力!AL11)</f>
        <v>0438</v>
      </c>
      <c r="V20" s="33" t="str">
        <f>IF(入力!AK12="","",入力!AK12)</f>
        <v>63</v>
      </c>
      <c r="W20" s="33" t="str">
        <f>IF(入力!AP12="","",入力!AP12)</f>
        <v>8761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299</v>
      </c>
      <c r="S22" s="33" t="str">
        <f>IF(入力!W15="","",入力!W15)</f>
        <v>0109</v>
      </c>
      <c r="T22" s="33" t="str">
        <f>IF(入力!P16="","",入力!P16)</f>
        <v>市原市千種７－１３－９</v>
      </c>
      <c r="U22" s="33" t="str">
        <f>IF(入力!AL15="","",入力!AL15)</f>
        <v>0436</v>
      </c>
      <c r="V22" s="33" t="str">
        <f>IF(入力!AK16="","",入力!AK16)</f>
        <v>26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星</v>
      </c>
      <c r="D23" s="33" t="str">
        <f>IF(入力!$E$14="","",入力!$E$14)</f>
        <v>里佳</v>
      </c>
      <c r="E23" s="33" t="str">
        <f>IF(入力!$C$13="","",入力!$C$13)</f>
        <v>ホシ</v>
      </c>
      <c r="F23" s="33" t="str">
        <f>IF(入力!$E$13="","",入力!$E$13)</f>
        <v>リカ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星</v>
      </c>
      <c r="D24" s="75" t="str">
        <f>VLOOKUP($B$51,$A$53:$F$352,4)</f>
        <v>空翔</v>
      </c>
      <c r="E24" s="75" t="str">
        <f>VLOOKUP($B$51,$A$53:$F$352,5)</f>
        <v>ホシ</v>
      </c>
      <c r="F24" s="75" t="str">
        <f>VLOOKUP($B$51,$A$53:$F$352,6)</f>
        <v>ソラト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星</v>
      </c>
      <c r="D53" s="33" t="str">
        <f>IF(入力!E26="","",入力!E26)</f>
        <v>空翔</v>
      </c>
      <c r="E53" s="33" t="str">
        <f>IF(入力!C25="","",入力!C25)</f>
        <v>ホシ</v>
      </c>
      <c r="F53" s="33" t="str">
        <f>IF(入力!E25="","",入力!E25)</f>
        <v>ソラト</v>
      </c>
      <c r="G53" s="33">
        <f>IF(入力!M25="","",入力!M25)</f>
        <v>518062767</v>
      </c>
      <c r="H53" s="33" t="str">
        <f>IF(入力!I25="","",入力!I25)</f>
        <v>京葉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優芽</v>
      </c>
      <c r="E54" s="33" t="str">
        <f>IF(入力!C27="","",入力!C27)</f>
        <v>スズキ</v>
      </c>
      <c r="F54" s="33" t="str">
        <f>IF(入力!E27="","",入力!E27)</f>
        <v>ユメ</v>
      </c>
      <c r="G54" s="33">
        <f>IF(入力!M27="","",入力!M27)</f>
        <v>519588198</v>
      </c>
      <c r="H54" s="33" t="str">
        <f>IF(入力!I27="","",入力!I27)</f>
        <v>有秋東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佐竹</v>
      </c>
      <c r="D55" s="33" t="str">
        <f>IF(入力!E30="","",入力!E30)</f>
        <v>優凪</v>
      </c>
      <c r="E55" s="33" t="str">
        <f>IF(入力!C29="","",入力!C29)</f>
        <v>サタケ</v>
      </c>
      <c r="F55" s="33" t="str">
        <f>IF(入力!E29="","",入力!E29)</f>
        <v>ユナ</v>
      </c>
      <c r="G55" s="33">
        <f>IF(入力!M29="","",入力!M29)</f>
        <v>514680065</v>
      </c>
      <c r="H55" s="33" t="str">
        <f>IF(入力!I29="","",入力!I29)</f>
        <v>長浦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潮田</v>
      </c>
      <c r="D56" s="33" t="str">
        <f>IF(入力!E32="","",入力!E32)</f>
        <v>りあ</v>
      </c>
      <c r="E56" s="33" t="str">
        <f>IF(入力!C31="","",入力!C31)</f>
        <v>ウシオダ</v>
      </c>
      <c r="F56" s="33" t="str">
        <f>IF(入力!E31="","",入力!E31)</f>
        <v>リア</v>
      </c>
      <c r="G56" s="33">
        <f>IF(入力!M31="","",入力!M31)</f>
        <v>519573903</v>
      </c>
      <c r="H56" s="33" t="str">
        <f>IF(入力!I31="","",入力!I31)</f>
        <v>五井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小滝</v>
      </c>
      <c r="D57" s="33" t="str">
        <f>IF(入力!E34="","",入力!E34)</f>
        <v>碧海</v>
      </c>
      <c r="E57" s="33" t="str">
        <f>IF(入力!C33="","",入力!C33)</f>
        <v>ｵﾀﾞｷ</v>
      </c>
      <c r="F57" s="33" t="str">
        <f>IF(入力!E33="","",入力!E33)</f>
        <v>アミ</v>
      </c>
      <c r="G57" s="33">
        <f>IF(入力!M33="","",入力!M33)</f>
        <v>515805499</v>
      </c>
      <c r="H57" s="33" t="str">
        <f>IF(入力!I33="","",入力!I33)</f>
        <v>京葉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尾﨑</v>
      </c>
      <c r="D58" s="33" t="str">
        <f>IF(入力!E36="","",入力!E36)</f>
        <v>あずみ</v>
      </c>
      <c r="E58" s="33" t="str">
        <f>IF(入力!C35="","",入力!C35)</f>
        <v>オザキ</v>
      </c>
      <c r="F58" s="33" t="str">
        <f>IF(入力!E35="","",入力!E35)</f>
        <v>アズミ</v>
      </c>
      <c r="G58" s="33">
        <f>IF(入力!M35="","",入力!M35)</f>
        <v>519573897</v>
      </c>
      <c r="H58" s="33" t="str">
        <f>IF(入力!I35="","",入力!I35)</f>
        <v>五井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近藤</v>
      </c>
      <c r="D59" s="33" t="str">
        <f>IF(入力!E38="","",入力!E38)</f>
        <v>丞</v>
      </c>
      <c r="E59" s="33" t="str">
        <f>IF(入力!C37="","",入力!C37)</f>
        <v>コンドウ</v>
      </c>
      <c r="F59" s="33" t="str">
        <f>IF(入力!E37="","",入力!E37)</f>
        <v>タスク</v>
      </c>
      <c r="G59" s="33">
        <f>IF(入力!M37="","",入力!M37)</f>
        <v>519573910</v>
      </c>
      <c r="H59" s="33" t="str">
        <f>IF(入力!I37="","",入力!I37)</f>
        <v>内田</v>
      </c>
      <c r="I59" s="33">
        <f>IF(入力!G37="","",入力!G37)</f>
        <v>3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岡野</v>
      </c>
      <c r="D60" s="33" t="str">
        <f>IF(入力!E40="","",入力!E40)</f>
        <v>奏</v>
      </c>
      <c r="E60" s="33" t="str">
        <f>IF(入力!C39="","",入力!C39)</f>
        <v>オカノ</v>
      </c>
      <c r="F60" s="33" t="str">
        <f>IF(入力!E39="","",入力!E39)</f>
        <v>カナデ</v>
      </c>
      <c r="G60" s="33">
        <f>IF(入力!M39="","",入力!M39)</f>
        <v>51978628</v>
      </c>
      <c r="H60" s="33" t="str">
        <f>IF(入力!I39="","",入力!I39)</f>
        <v>東海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佐々木</v>
      </c>
      <c r="D61" s="33" t="str">
        <f>IF(入力!E42="","",入力!E42)</f>
        <v>花帆</v>
      </c>
      <c r="E61" s="33" t="str">
        <f>IF(入力!C41="","",入力!C41)</f>
        <v>ササキ</v>
      </c>
      <c r="F61" s="33" t="str">
        <f>IF(入力!E41="","",入力!E41)</f>
        <v>カホ</v>
      </c>
      <c r="G61" s="33">
        <f>IF(入力!M41="","",入力!M41)</f>
        <v>519652509</v>
      </c>
      <c r="H61" s="33" t="str">
        <f>IF(入力!I41="","",入力!I41)</f>
        <v>千種</v>
      </c>
      <c r="I61" s="33">
        <f>IF(入力!G41="","",入力!G41)</f>
        <v>2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田辺</v>
      </c>
      <c r="D62" s="33" t="str">
        <f>IF(入力!E44="","",入力!E44)</f>
        <v>梨央</v>
      </c>
      <c r="E62" s="33" t="str">
        <f>IF(入力!C43="","",入力!C43)</f>
        <v>タナベ</v>
      </c>
      <c r="F62" s="33" t="str">
        <f>IF(入力!E43="","",入力!E43)</f>
        <v>リオ</v>
      </c>
      <c r="G62" s="33">
        <f>IF(入力!M43="","",入力!M43)</f>
        <v>519652493</v>
      </c>
      <c r="H62" s="33" t="str">
        <f>IF(入力!I43="","",入力!I43)</f>
        <v>千種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色部</v>
      </c>
      <c r="D63" s="33" t="str">
        <f>IF(入力!E46="","",入力!E46)</f>
        <v>心</v>
      </c>
      <c r="E63" s="33" t="str">
        <f>IF(入力!C45="","",入力!C45)</f>
        <v>イロベ</v>
      </c>
      <c r="F63" s="33" t="str">
        <f>IF(入力!E45="","",入力!E45)</f>
        <v>ココロ</v>
      </c>
      <c r="G63" s="33">
        <f>IF(入力!M45="","",入力!M45)</f>
        <v>51904772</v>
      </c>
      <c r="H63" s="33" t="str">
        <f>IF(入力!I45="","",入力!I45)</f>
        <v>有秋東</v>
      </c>
      <c r="I63" s="33">
        <f>IF(入力!G45="","",入力!G45)</f>
        <v>3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屋井</v>
      </c>
      <c r="D64" s="33" t="str">
        <f>IF(入力!E48="","",入力!E48)</f>
        <v>飛龍</v>
      </c>
      <c r="E64" s="33" t="str">
        <f>IF(入力!C47="","",入力!C47)</f>
        <v>オクイ</v>
      </c>
      <c r="F64" s="33" t="str">
        <f>IF(入力!E47="","",入力!E47)</f>
        <v>ヒリュウ</v>
      </c>
      <c r="G64" s="33">
        <f>IF(入力!M47="","",入力!M47)</f>
        <v>520022063</v>
      </c>
      <c r="H64" s="33" t="str">
        <f>IF(入力!I47="","",入力!I47)</f>
        <v>蔵波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2020-09-18T09:03:58Z</dcterms:modified>
</cp:coreProperties>
</file>