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ace\Documents\"/>
    </mc:Choice>
  </mc:AlternateContent>
  <xr:revisionPtr revIDLastSave="0" documentId="13_ncr:1_{096508A5-DFF8-4F12-BFFF-C2B17F70A63C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<sst xmlns="http://schemas.openxmlformats.org/spreadsheetml/2006/main" count="408" uniqueCount="261">
  <si>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</si>
  <si>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</si>
  <si>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</si>
  <si>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</si>
  <si>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</si>
  <si>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</si>
  <si>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</si>
  <si>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</si>
  <si>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</si>
  <si>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</si>
  <si>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</si>
  <si>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</si>
  <si>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</si>
  <si>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</si>
  <si>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</si>
  <si>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</si>
  <si>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</si>
  <si>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</si>
  <si>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</si>
  <si>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</si>
  <si>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</si>
  <si>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</si>
  <si>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</si>
  <si>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</si>
  <si>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</si>
  <si>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</si>
  <si>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</si>
  <si>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</si>
  <si>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</si>
  <si>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</si>
  <si>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</si>
  <si>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</si>
  <si>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</si>
  <si>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</si>
  <si>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</si>
  <si>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</si>
  <si>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</si>
  <si>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</si>
  <si>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</si>
  <si>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</si>
  <si>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</si>
  <si>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</si>
  <si>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</si>
  <si>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</si>
  <si>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</si>
  <si>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</si>
  <si>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</si>
  <si>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</si>
  <si>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</si>
  <si>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</si>
  <si>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</si>
  <si>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</si>
  <si>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</si>
  <si>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</si>
  <si>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</si>
  <si>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</si>
  <si>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</si>
  <si>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</si>
  <si>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</si>
  <si>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</si>
  <si>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</si>
  <si>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</si>
  <si>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</si>
  <si>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</si>
  <si>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</si>
  <si>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</si>
  <si>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</si>
  <si>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</si>
  <si>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</si>
  <si>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</si>
  <si>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</si>
  <si>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</si>
  <si>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</si>
  <si>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</si>
  <si>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</si>
  <si>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</si>
  <si>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</si>
  <si>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</si>
  <si>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</si>
  <si>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</si>
  <si>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</si>
  <si>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</si>
  <si>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</si>
  <si>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</si>
  <si>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</si>
  <si>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</si>
  <si>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</si>
  <si>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</si>
  <si>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</si>
  <si>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</si>
  <si>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</si>
  <si>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</si>
  <si>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</si>
  <si>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</si>
  <si>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</si>
  <si>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</si>
  <si>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</si>
  <si>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</si>
  <si>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</si>
  <si>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</si>
  <si>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</si>
  <si>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</si>
  <si>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</si>
  <si>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</si>
  <si>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</si>
  <si>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</si>
  <si>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</si>
  <si>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</si>
  <si>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</si>
  <si>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</si>
  <si>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</si>
  <si>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</si>
  <si>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</si>
  <si>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</si>
  <si>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</si>
  <si>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</si>
  <si>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</si>
  <si>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</si>
  <si>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</si>
  <si>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</si>
  <si>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</si>
  <si>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</si>
  <si>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</si>
  <si>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</si>
  <si>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</si>
  <si>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</si>
  <si>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</si>
  <si>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</si>
  <si>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</si>
  <si>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</si>
  <si>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</si>
  <si>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</si>
  <si>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</si>
  <si>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</si>
  <si>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</si>
  <si>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</si>
  <si>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</si>
  <si>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</si>
  <si>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</si>
  <si>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</si>
  <si>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</si>
  <si>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</si>
  <si>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</si>
  <si>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</si>
  <si>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</si>
  <si>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</si>
  <si>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</si>
  <si>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</si>
  <si>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</si>
  <si>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</si>
  <si>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</si>
  <si>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</si>
  <si>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</si>
  <si>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</si>
  <si>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</si>
  <si>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</si>
  <si>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</si>
  <si>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</si>
  <si>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</si>
  <si>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</si>
  <si>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</si>
  <si>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</si>
  <si>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</si>
  <si>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</si>
  <si>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</si>
  <si>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</si>
  <si>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</si>
  <si>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</si>
  <si>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</si>
  <si>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</si>
  <si>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</si>
  <si>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</si>
  <si>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</si>
  <si>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</si>
  <si>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</si>
  <si>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</si>
  <si>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</si>
  <si>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</si>
  <si>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</si>
  <si>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</si>
  <si>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</si>
  <si>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</si>
  <si>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</si>
  <si>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</si>
  <si>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</si>
  <si>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</si>
  <si>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</si>
  <si>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</si>
  <si>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</si>
  <si>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</si>
  <si>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</si>
  <si>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</si>
  <si>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</si>
  <si>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</si>
  <si>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</si>
  <si>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</si>
  <si>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</si>
  <si>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</si>
  <si>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</si>
  <si>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</si>
  <si>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</si>
  <si>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</si>
  <si>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</si>
  <si>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姉崎</t>
    <rPh sb="0" eb="2">
      <t>アネサキ</t>
    </rPh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</si>
  <si>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</si>
  <si>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</si>
  <si>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空翔</t>
    <rPh sb="0" eb="1">
      <t>ソラ</t>
    </rPh>
    <rPh sb="1" eb="2">
      <t>ショウ</t>
    </rPh>
    <phoneticPr fontId="2"/>
  </si>
  <si>
    <t>ホシ</t>
    <phoneticPr fontId="2"/>
  </si>
  <si>
    <t>リカ</t>
    <phoneticPr fontId="2"/>
  </si>
  <si>
    <t>ソラト</t>
    <phoneticPr fontId="2"/>
  </si>
  <si>
    <t>290</t>
    <phoneticPr fontId="2"/>
  </si>
  <si>
    <t>0037</t>
    <phoneticPr fontId="2"/>
  </si>
  <si>
    <t>市原市飯沼135－11</t>
    <rPh sb="0" eb="3">
      <t>イチハラシ</t>
    </rPh>
    <rPh sb="3" eb="5">
      <t>イイヌマ</t>
    </rPh>
    <phoneticPr fontId="2"/>
  </si>
  <si>
    <t>０８０</t>
    <phoneticPr fontId="2"/>
  </si>
  <si>
    <t>３７５２</t>
    <phoneticPr fontId="2"/>
  </si>
  <si>
    <t>８２２６</t>
    <phoneticPr fontId="2"/>
  </si>
  <si>
    <t>①</t>
    <phoneticPr fontId="2"/>
  </si>
  <si>
    <t>小関</t>
    <rPh sb="0" eb="2">
      <t>コセキ</t>
    </rPh>
    <phoneticPr fontId="2"/>
  </si>
  <si>
    <t>一花</t>
    <rPh sb="0" eb="2">
      <t>イチカ</t>
    </rPh>
    <phoneticPr fontId="2"/>
  </si>
  <si>
    <t>コセキ</t>
    <phoneticPr fontId="2"/>
  </si>
  <si>
    <t>イチカ</t>
    <phoneticPr fontId="2"/>
  </si>
  <si>
    <t>迫田</t>
    <rPh sb="0" eb="2">
      <t>サコダ</t>
    </rPh>
    <phoneticPr fontId="2"/>
  </si>
  <si>
    <t>凜</t>
    <rPh sb="0" eb="1">
      <t>リン</t>
    </rPh>
    <phoneticPr fontId="2"/>
  </si>
  <si>
    <t>サコダ</t>
    <phoneticPr fontId="2"/>
  </si>
  <si>
    <t>リン</t>
    <phoneticPr fontId="2"/>
  </si>
  <si>
    <t>佐々木</t>
    <rPh sb="0" eb="3">
      <t>ササキ</t>
    </rPh>
    <phoneticPr fontId="2"/>
  </si>
  <si>
    <t>花帆</t>
    <rPh sb="0" eb="1">
      <t>ハナ</t>
    </rPh>
    <rPh sb="1" eb="2">
      <t>ホ</t>
    </rPh>
    <phoneticPr fontId="2"/>
  </si>
  <si>
    <t>ササキ</t>
    <phoneticPr fontId="2"/>
  </si>
  <si>
    <t>カホ</t>
    <phoneticPr fontId="2"/>
  </si>
  <si>
    <t>中野</t>
    <rPh sb="0" eb="2">
      <t>ナカノ</t>
    </rPh>
    <phoneticPr fontId="2"/>
  </si>
  <si>
    <t>ナカノ</t>
    <phoneticPr fontId="2"/>
  </si>
  <si>
    <t>ヒカリ</t>
    <phoneticPr fontId="2"/>
  </si>
  <si>
    <t>日椛里</t>
    <rPh sb="0" eb="1">
      <t>ヒ</t>
    </rPh>
    <rPh sb="1" eb="2">
      <t>カバ</t>
    </rPh>
    <rPh sb="2" eb="3">
      <t>リ</t>
    </rPh>
    <phoneticPr fontId="2"/>
  </si>
  <si>
    <t>潮田</t>
    <rPh sb="0" eb="2">
      <t>ウシオダ</t>
    </rPh>
    <phoneticPr fontId="2"/>
  </si>
  <si>
    <t>結音</t>
    <rPh sb="0" eb="1">
      <t>ユイ</t>
    </rPh>
    <rPh sb="1" eb="2">
      <t>オト</t>
    </rPh>
    <phoneticPr fontId="2"/>
  </si>
  <si>
    <t>ウシオダ</t>
    <phoneticPr fontId="2"/>
  </si>
  <si>
    <t>ユノ</t>
    <phoneticPr fontId="2"/>
  </si>
  <si>
    <t>屋井</t>
    <rPh sb="0" eb="2">
      <t>オクイ</t>
    </rPh>
    <phoneticPr fontId="2"/>
  </si>
  <si>
    <t>飛龍</t>
    <rPh sb="0" eb="2">
      <t>ヒリュウ</t>
    </rPh>
    <phoneticPr fontId="2"/>
  </si>
  <si>
    <t>オクイ</t>
    <phoneticPr fontId="2"/>
  </si>
  <si>
    <t>ヒリュウ</t>
    <phoneticPr fontId="2"/>
  </si>
  <si>
    <t>コウリュウ</t>
    <phoneticPr fontId="2"/>
  </si>
  <si>
    <t>皇龍</t>
    <rPh sb="0" eb="1">
      <t>スベラギ</t>
    </rPh>
    <rPh sb="1" eb="2">
      <t>リュウ</t>
    </rPh>
    <phoneticPr fontId="2"/>
  </si>
  <si>
    <t>千種</t>
    <rPh sb="0" eb="2">
      <t>チグサ</t>
    </rPh>
    <phoneticPr fontId="2"/>
  </si>
  <si>
    <t>五井</t>
    <rPh sb="0" eb="2">
      <t>ゴイ</t>
    </rPh>
    <phoneticPr fontId="2"/>
  </si>
  <si>
    <t>蔵波</t>
    <rPh sb="0" eb="2">
      <t>クラナミ</t>
    </rPh>
    <phoneticPr fontId="2"/>
  </si>
  <si>
    <t>チグサジュニアバレーボールクラブ</t>
    <phoneticPr fontId="2"/>
  </si>
  <si>
    <t>ヒロアキ</t>
    <phoneticPr fontId="2"/>
  </si>
  <si>
    <t>寿明</t>
    <rPh sb="0" eb="2">
      <t>トシアキ</t>
    </rPh>
    <phoneticPr fontId="2"/>
  </si>
  <si>
    <t>299</t>
    <phoneticPr fontId="2"/>
  </si>
  <si>
    <t>0109</t>
    <phoneticPr fontId="2"/>
  </si>
  <si>
    <t>市原市千種7－13－9</t>
    <rPh sb="0" eb="3">
      <t>イチハラシ</t>
    </rPh>
    <rPh sb="3" eb="5">
      <t>チグサ</t>
    </rPh>
    <phoneticPr fontId="2"/>
  </si>
  <si>
    <t>０７０</t>
    <phoneticPr fontId="2"/>
  </si>
  <si>
    <t>１４０５</t>
    <phoneticPr fontId="2"/>
  </si>
  <si>
    <t>７４７９</t>
    <phoneticPr fontId="2"/>
  </si>
  <si>
    <r>
      <t>市原市千種7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13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9</t>
    </r>
    <rPh sb="0" eb="3">
      <t>イチハラシ</t>
    </rPh>
    <rPh sb="3" eb="5">
      <t>チグサ</t>
    </rPh>
    <phoneticPr fontId="2"/>
  </si>
  <si>
    <t>０４３６</t>
    <phoneticPr fontId="2"/>
  </si>
  <si>
    <t>２６</t>
    <phoneticPr fontId="2"/>
  </si>
  <si>
    <t>０８５０</t>
    <phoneticPr fontId="2"/>
  </si>
  <si>
    <t>『継続は力なり』チーム一丸となり、目標に向かって全力で頑張ります！！</t>
    <rPh sb="1" eb="3">
      <t>ケイゾク</t>
    </rPh>
    <rPh sb="4" eb="5">
      <t>チカラ</t>
    </rPh>
    <rPh sb="11" eb="13">
      <t>イチガン</t>
    </rPh>
    <rPh sb="17" eb="19">
      <t>モクヒョウ</t>
    </rPh>
    <rPh sb="20" eb="21">
      <t>ム</t>
    </rPh>
    <rPh sb="24" eb="26">
      <t>ゼンリョク</t>
    </rPh>
    <rPh sb="27" eb="29">
      <t>ガンバ</t>
    </rPh>
    <phoneticPr fontId="2"/>
  </si>
  <si>
    <r>
      <rPr>
        <sz val="16"/>
        <color rgb="FF000000"/>
        <rFont val="ＭＳ Ｐゴシック"/>
        <family val="2"/>
        <charset val="128"/>
      </rPr>
      <t>０７０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</si>
</sst>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6"/>
      <color indexed="8"/>
      <name val="Calibr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4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43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J6" sqref="J6:L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" customHeight="1">
      <c r="A2" s="137" t="s">
        <v>189</v>
      </c>
      <c r="B2" s="138"/>
      <c r="C2" s="139" t="s">
        <v>246</v>
      </c>
      <c r="D2" s="140"/>
      <c r="E2" s="140"/>
      <c r="F2" s="140"/>
      <c r="G2" s="140"/>
      <c r="H2" s="140"/>
      <c r="I2" s="141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7" t="s">
        <v>161</v>
      </c>
      <c r="K3" s="248"/>
      <c r="L3" s="248"/>
      <c r="M3" s="248"/>
      <c r="N3" s="248"/>
      <c r="O3" s="249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8" t="s">
        <v>186</v>
      </c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433737015</v>
      </c>
      <c r="D4" s="253"/>
      <c r="E4" s="253"/>
      <c r="F4" s="253"/>
      <c r="G4" s="253"/>
      <c r="H4" s="253"/>
      <c r="I4" s="254"/>
      <c r="J4" s="223" t="s">
        <v>185</v>
      </c>
      <c r="K4" s="224"/>
      <c r="L4" s="224"/>
      <c r="M4" s="224"/>
      <c r="N4" s="224"/>
      <c r="O4" s="225"/>
      <c r="P4" s="193" t="s">
        <v>162</v>
      </c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7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6">
        <v>36005</v>
      </c>
      <c r="K5" s="226"/>
      <c r="L5" s="226"/>
      <c r="M5" s="226"/>
      <c r="N5" s="226"/>
      <c r="O5" s="226"/>
      <c r="P5" s="194" t="s">
        <v>202</v>
      </c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4" t="s">
        <v>203</v>
      </c>
      <c r="AF5" s="195"/>
      <c r="AG5" s="195"/>
      <c r="AH5" s="195"/>
      <c r="AI5" s="195"/>
      <c r="AJ5" s="195"/>
      <c r="AK5" s="196"/>
      <c r="AL5" s="196"/>
      <c r="AM5" s="196"/>
      <c r="AN5" s="196"/>
      <c r="AO5" s="196"/>
      <c r="AP5" s="196"/>
      <c r="AQ5" s="196"/>
      <c r="AR5" s="196"/>
      <c r="AS5" s="197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5" t="s">
        <v>163</v>
      </c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7" t="s">
        <v>164</v>
      </c>
      <c r="AL6" s="177"/>
      <c r="AM6" s="177"/>
      <c r="AN6" s="177"/>
      <c r="AO6" s="177"/>
      <c r="AP6" s="177"/>
      <c r="AQ6" s="177"/>
      <c r="AR6" s="177"/>
      <c r="AS6" s="177"/>
      <c r="AT6" s="57" t="s">
        <v>192</v>
      </c>
    </row>
    <row r="7" spans="1:51" ht="13.5" customHeight="1">
      <c r="A7" s="96"/>
      <c r="B7" s="163"/>
      <c r="C7" s="170" t="s">
        <v>227</v>
      </c>
      <c r="D7" s="132"/>
      <c r="E7" s="171" t="s">
        <v>247</v>
      </c>
      <c r="F7" s="133"/>
      <c r="G7" s="228">
        <v>507365985</v>
      </c>
      <c r="H7" s="228"/>
      <c r="I7" s="228"/>
      <c r="J7" s="228"/>
      <c r="K7" s="228"/>
      <c r="L7" s="228"/>
      <c r="M7" s="228">
        <v>225090</v>
      </c>
      <c r="N7" s="228"/>
      <c r="O7" s="228"/>
      <c r="P7" s="241" t="s">
        <v>72</v>
      </c>
      <c r="Q7" s="242"/>
      <c r="R7" s="165" t="s">
        <v>249</v>
      </c>
      <c r="S7" s="165"/>
      <c r="T7" s="165"/>
      <c r="U7" s="165"/>
      <c r="V7" s="50" t="s">
        <v>73</v>
      </c>
      <c r="W7" s="263" t="s">
        <v>250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252</v>
      </c>
      <c r="AM7" s="83"/>
      <c r="AN7" s="83"/>
      <c r="AO7" s="83"/>
      <c r="AP7" s="83"/>
      <c r="AQ7" s="83"/>
      <c r="AR7" s="83"/>
      <c r="AS7" s="59" t="s">
        <v>75</v>
      </c>
      <c r="AT7" s="77">
        <v>50</v>
      </c>
    </row>
    <row r="8" spans="1:51" ht="18" customHeight="1">
      <c r="A8" s="96"/>
      <c r="B8" s="163"/>
      <c r="C8" s="172" t="s">
        <v>225</v>
      </c>
      <c r="D8" s="135"/>
      <c r="E8" s="173" t="s">
        <v>248</v>
      </c>
      <c r="F8" s="136"/>
      <c r="G8" s="228"/>
      <c r="H8" s="228"/>
      <c r="I8" s="228"/>
      <c r="J8" s="228"/>
      <c r="K8" s="228"/>
      <c r="L8" s="228"/>
      <c r="M8" s="228"/>
      <c r="N8" s="228"/>
      <c r="O8" s="228"/>
      <c r="P8" s="174" t="s">
        <v>251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253</v>
      </c>
      <c r="AL8" s="85"/>
      <c r="AM8" s="85"/>
      <c r="AN8" s="85"/>
      <c r="AO8" s="60" t="s">
        <v>76</v>
      </c>
      <c r="AP8" s="85" t="s">
        <v>254</v>
      </c>
      <c r="AQ8" s="85"/>
      <c r="AR8" s="85"/>
      <c r="AS8" s="86"/>
      <c r="AT8" s="77"/>
    </row>
    <row r="9" spans="1:51" ht="14.4" customHeight="1">
      <c r="A9" s="96" t="s">
        <v>150</v>
      </c>
      <c r="B9" s="163"/>
      <c r="C9" s="170" t="s">
        <v>207</v>
      </c>
      <c r="D9" s="132"/>
      <c r="E9" s="171" t="s">
        <v>208</v>
      </c>
      <c r="F9" s="133"/>
      <c r="G9" s="228">
        <v>512416795</v>
      </c>
      <c r="H9" s="228"/>
      <c r="I9" s="228"/>
      <c r="J9" s="228">
        <v>14050</v>
      </c>
      <c r="K9" s="228"/>
      <c r="L9" s="228"/>
      <c r="M9" s="228">
        <v>412516</v>
      </c>
      <c r="N9" s="228"/>
      <c r="O9" s="228"/>
      <c r="P9" s="241" t="s">
        <v>72</v>
      </c>
      <c r="Q9" s="242"/>
      <c r="R9" s="165" t="s">
        <v>210</v>
      </c>
      <c r="S9" s="165"/>
      <c r="T9" s="165"/>
      <c r="U9" s="165"/>
      <c r="V9" s="50" t="s">
        <v>73</v>
      </c>
      <c r="W9" s="155" t="s">
        <v>211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213</v>
      </c>
      <c r="AM9" s="83"/>
      <c r="AN9" s="83"/>
      <c r="AO9" s="83"/>
      <c r="AP9" s="83"/>
      <c r="AQ9" s="83"/>
      <c r="AR9" s="83"/>
      <c r="AS9" s="59" t="s">
        <v>194</v>
      </c>
      <c r="AT9" s="78">
        <v>39</v>
      </c>
    </row>
    <row r="10" spans="1:51" ht="18" customHeight="1">
      <c r="A10" s="96"/>
      <c r="B10" s="163"/>
      <c r="C10" s="172" t="s">
        <v>204</v>
      </c>
      <c r="D10" s="135"/>
      <c r="E10" s="173" t="s">
        <v>205</v>
      </c>
      <c r="F10" s="136"/>
      <c r="G10" s="228"/>
      <c r="H10" s="228"/>
      <c r="I10" s="228"/>
      <c r="J10" s="228"/>
      <c r="K10" s="228"/>
      <c r="L10" s="228"/>
      <c r="M10" s="228"/>
      <c r="N10" s="228"/>
      <c r="O10" s="228"/>
      <c r="P10" s="174" t="s">
        <v>212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214</v>
      </c>
      <c r="AL10" s="85"/>
      <c r="AM10" s="85"/>
      <c r="AN10" s="85"/>
      <c r="AO10" s="60" t="s">
        <v>195</v>
      </c>
      <c r="AP10" s="85" t="s">
        <v>215</v>
      </c>
      <c r="AQ10" s="85"/>
      <c r="AR10" s="85"/>
      <c r="AS10" s="86"/>
      <c r="AT10" s="78"/>
    </row>
    <row r="11" spans="1:51" ht="14.4" customHeight="1">
      <c r="A11" s="96" t="s">
        <v>151</v>
      </c>
      <c r="B11" s="163"/>
      <c r="C11" s="170" t="s">
        <v>207</v>
      </c>
      <c r="D11" s="132"/>
      <c r="E11" s="171" t="s">
        <v>209</v>
      </c>
      <c r="F11" s="133"/>
      <c r="G11" s="228">
        <v>518062767</v>
      </c>
      <c r="H11" s="228"/>
      <c r="I11" s="228"/>
      <c r="J11" s="228"/>
      <c r="K11" s="228"/>
      <c r="L11" s="228"/>
      <c r="M11" s="228"/>
      <c r="N11" s="228"/>
      <c r="O11" s="228"/>
      <c r="P11" s="241" t="s">
        <v>72</v>
      </c>
      <c r="Q11" s="242"/>
      <c r="R11" s="165" t="s">
        <v>210</v>
      </c>
      <c r="S11" s="165"/>
      <c r="T11" s="165"/>
      <c r="U11" s="165"/>
      <c r="V11" s="50" t="s">
        <v>73</v>
      </c>
      <c r="W11" s="155" t="s">
        <v>211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213</v>
      </c>
      <c r="AM11" s="83"/>
      <c r="AN11" s="83"/>
      <c r="AO11" s="83"/>
      <c r="AP11" s="83"/>
      <c r="AQ11" s="83"/>
      <c r="AR11" s="83"/>
      <c r="AS11" s="59" t="s">
        <v>194</v>
      </c>
      <c r="AT11" s="78">
        <v>14</v>
      </c>
    </row>
    <row r="12" spans="1:51" ht="18" customHeight="1">
      <c r="A12" s="96"/>
      <c r="B12" s="163"/>
      <c r="C12" s="172" t="s">
        <v>204</v>
      </c>
      <c r="D12" s="135"/>
      <c r="E12" s="173" t="s">
        <v>206</v>
      </c>
      <c r="F12" s="136"/>
      <c r="G12" s="228"/>
      <c r="H12" s="228"/>
      <c r="I12" s="228"/>
      <c r="J12" s="228"/>
      <c r="K12" s="228"/>
      <c r="L12" s="228"/>
      <c r="M12" s="228"/>
      <c r="N12" s="228"/>
      <c r="O12" s="228"/>
      <c r="P12" s="174" t="s">
        <v>212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214</v>
      </c>
      <c r="AL12" s="85"/>
      <c r="AM12" s="85"/>
      <c r="AN12" s="85"/>
      <c r="AO12" s="60" t="s">
        <v>195</v>
      </c>
      <c r="AP12" s="85" t="s">
        <v>215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227</v>
      </c>
      <c r="D13" s="132"/>
      <c r="E13" s="171" t="s">
        <v>247</v>
      </c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7"/>
      <c r="S13" s="187"/>
      <c r="T13" s="187"/>
      <c r="U13" s="187"/>
      <c r="V13" s="4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92"/>
      <c r="AK13" s="61"/>
      <c r="AL13" s="180"/>
      <c r="AM13" s="180"/>
      <c r="AN13" s="180"/>
      <c r="AO13" s="180"/>
      <c r="AP13" s="180"/>
      <c r="AQ13" s="180"/>
      <c r="AR13" s="180"/>
      <c r="AS13" s="62"/>
      <c r="AT13" s="79"/>
    </row>
    <row r="14" spans="1:51" ht="18" customHeight="1">
      <c r="A14" s="96"/>
      <c r="B14" s="163"/>
      <c r="C14" s="172" t="s">
        <v>225</v>
      </c>
      <c r="D14" s="135"/>
      <c r="E14" s="173" t="s">
        <v>248</v>
      </c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81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3"/>
      <c r="AK14" s="184"/>
      <c r="AL14" s="185"/>
      <c r="AM14" s="185"/>
      <c r="AN14" s="185"/>
      <c r="AO14" s="63"/>
      <c r="AP14" s="185"/>
      <c r="AQ14" s="185"/>
      <c r="AR14" s="185"/>
      <c r="AS14" s="186"/>
      <c r="AT14" s="79"/>
    </row>
    <row r="15" spans="1:51" ht="15" customHeight="1">
      <c r="A15" s="232" t="s">
        <v>166</v>
      </c>
      <c r="B15" s="163"/>
      <c r="C15" s="170" t="s">
        <v>227</v>
      </c>
      <c r="D15" s="132"/>
      <c r="E15" s="171" t="s">
        <v>247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241" t="s">
        <v>72</v>
      </c>
      <c r="Q15" s="242"/>
      <c r="R15" s="165" t="s">
        <v>249</v>
      </c>
      <c r="S15" s="165"/>
      <c r="T15" s="165"/>
      <c r="U15" s="165"/>
      <c r="V15" s="49" t="s">
        <v>73</v>
      </c>
      <c r="W15" s="155" t="s">
        <v>250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256</v>
      </c>
      <c r="AM15" s="83"/>
      <c r="AN15" s="83"/>
      <c r="AO15" s="83"/>
      <c r="AP15" s="83"/>
      <c r="AQ15" s="83"/>
      <c r="AR15" s="83"/>
      <c r="AS15" s="59" t="s">
        <v>194</v>
      </c>
      <c r="AT15" s="78">
        <v>50</v>
      </c>
    </row>
    <row r="16" spans="1:51" ht="18" customHeight="1">
      <c r="A16" s="96"/>
      <c r="B16" s="163"/>
      <c r="C16" s="172" t="s">
        <v>225</v>
      </c>
      <c r="D16" s="135"/>
      <c r="E16" s="173" t="s">
        <v>248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 t="s">
        <v>255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257</v>
      </c>
      <c r="AL16" s="85"/>
      <c r="AM16" s="85"/>
      <c r="AN16" s="85"/>
      <c r="AO16" s="60" t="s">
        <v>195</v>
      </c>
      <c r="AP16" s="85" t="s">
        <v>258</v>
      </c>
      <c r="AQ16" s="85"/>
      <c r="AR16" s="85"/>
      <c r="AS16" s="86"/>
      <c r="AT16" s="78"/>
    </row>
    <row r="17" spans="1:46">
      <c r="A17" s="96" t="s">
        <v>6</v>
      </c>
      <c r="B17" s="163"/>
      <c r="C17" s="217" t="str">
        <f>IF(P16="","",P16)</f>
        <v>市原市千種7－13－9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3"/>
      <c r="C19" s="217" t="str">
        <f>IF(AL15="","",AL15&amp;"-"&amp;AK16&amp;"-"&amp;AP16)</f>
        <v>０４３６-２６-０８５０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3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3"/>
      <c r="C21" s="243" t="s">
        <v>260</v>
      </c>
      <c r="D21" s="233"/>
      <c r="E21" s="233">
        <v>1405</v>
      </c>
      <c r="F21" s="233"/>
      <c r="G21" s="233">
        <v>7479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8"/>
      <c r="C22" s="244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1" t="s">
        <v>154</v>
      </c>
      <c r="C23" s="218" t="s">
        <v>173</v>
      </c>
      <c r="D23" s="219"/>
      <c r="E23" s="220" t="s">
        <v>174</v>
      </c>
      <c r="F23" s="221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3"/>
      <c r="C24" s="207" t="s">
        <v>171</v>
      </c>
      <c r="D24" s="208"/>
      <c r="E24" s="209" t="s">
        <v>172</v>
      </c>
      <c r="F24" s="210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129" t="s">
        <v>216</v>
      </c>
      <c r="C25" s="170" t="s">
        <v>219</v>
      </c>
      <c r="D25" s="132"/>
      <c r="E25" s="171" t="s">
        <v>220</v>
      </c>
      <c r="F25" s="133"/>
      <c r="G25" s="119">
        <v>5</v>
      </c>
      <c r="H25" s="120"/>
      <c r="I25" s="222" t="s">
        <v>243</v>
      </c>
      <c r="J25" s="123"/>
      <c r="K25" s="123"/>
      <c r="L25" s="120"/>
      <c r="M25" s="119">
        <v>520857894</v>
      </c>
      <c r="N25" s="123"/>
      <c r="O25" s="120"/>
      <c r="P25" s="119">
        <v>153</v>
      </c>
      <c r="Q25" s="123"/>
      <c r="R25" s="123"/>
      <c r="S25" s="123"/>
      <c r="T25" s="125"/>
      <c r="U25" s="1"/>
      <c r="V25" s="1"/>
      <c r="W25" s="1"/>
      <c r="X25" s="1"/>
      <c r="Y25" s="235">
        <v>6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217</v>
      </c>
      <c r="D26" s="135"/>
      <c r="E26" s="173" t="s">
        <v>218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70" t="s">
        <v>223</v>
      </c>
      <c r="D27" s="132"/>
      <c r="E27" s="171" t="s">
        <v>224</v>
      </c>
      <c r="F27" s="133"/>
      <c r="G27" s="119">
        <v>5</v>
      </c>
      <c r="H27" s="120"/>
      <c r="I27" s="222" t="s">
        <v>244</v>
      </c>
      <c r="J27" s="123"/>
      <c r="K27" s="123"/>
      <c r="L27" s="120"/>
      <c r="M27" s="119">
        <v>522008652</v>
      </c>
      <c r="N27" s="123"/>
      <c r="O27" s="120"/>
      <c r="P27" s="119">
        <v>148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221</v>
      </c>
      <c r="D28" s="135"/>
      <c r="E28" s="173" t="s">
        <v>222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70" t="s">
        <v>227</v>
      </c>
      <c r="D29" s="132"/>
      <c r="E29" s="171" t="s">
        <v>228</v>
      </c>
      <c r="F29" s="133"/>
      <c r="G29" s="119">
        <v>4</v>
      </c>
      <c r="H29" s="120"/>
      <c r="I29" s="222" t="s">
        <v>243</v>
      </c>
      <c r="J29" s="123"/>
      <c r="K29" s="123"/>
      <c r="L29" s="120"/>
      <c r="M29" s="119">
        <v>519652509</v>
      </c>
      <c r="N29" s="123"/>
      <c r="O29" s="120"/>
      <c r="P29" s="119">
        <v>135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225</v>
      </c>
      <c r="D30" s="135"/>
      <c r="E30" s="173" t="s">
        <v>226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70" t="s">
        <v>230</v>
      </c>
      <c r="D31" s="132"/>
      <c r="E31" s="171" t="s">
        <v>231</v>
      </c>
      <c r="F31" s="133"/>
      <c r="G31" s="119">
        <v>5</v>
      </c>
      <c r="H31" s="120"/>
      <c r="I31" s="222" t="s">
        <v>243</v>
      </c>
      <c r="J31" s="123"/>
      <c r="K31" s="123"/>
      <c r="L31" s="120"/>
      <c r="M31" s="119">
        <v>521486628</v>
      </c>
      <c r="N31" s="123"/>
      <c r="O31" s="120"/>
      <c r="P31" s="119">
        <v>146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229</v>
      </c>
      <c r="D32" s="135"/>
      <c r="E32" s="173" t="s">
        <v>232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70" t="s">
        <v>235</v>
      </c>
      <c r="D33" s="132"/>
      <c r="E33" s="171" t="s">
        <v>236</v>
      </c>
      <c r="F33" s="133"/>
      <c r="G33" s="119">
        <v>4</v>
      </c>
      <c r="H33" s="120"/>
      <c r="I33" s="222" t="s">
        <v>244</v>
      </c>
      <c r="J33" s="123"/>
      <c r="K33" s="123"/>
      <c r="L33" s="120"/>
      <c r="M33" s="119">
        <v>521486635</v>
      </c>
      <c r="N33" s="123"/>
      <c r="O33" s="120"/>
      <c r="P33" s="119">
        <v>134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233</v>
      </c>
      <c r="D34" s="135"/>
      <c r="E34" s="173" t="s">
        <v>234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7</v>
      </c>
      <c r="C35" s="170" t="s">
        <v>239</v>
      </c>
      <c r="D35" s="132"/>
      <c r="E35" s="171" t="s">
        <v>240</v>
      </c>
      <c r="F35" s="133"/>
      <c r="G35" s="119">
        <v>4</v>
      </c>
      <c r="H35" s="120"/>
      <c r="I35" s="222" t="s">
        <v>245</v>
      </c>
      <c r="J35" s="123"/>
      <c r="K35" s="123"/>
      <c r="L35" s="120"/>
      <c r="M35" s="119">
        <v>520022063</v>
      </c>
      <c r="N35" s="123"/>
      <c r="O35" s="120"/>
      <c r="P35" s="119">
        <v>128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237</v>
      </c>
      <c r="D36" s="135"/>
      <c r="E36" s="173" t="s">
        <v>238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13</v>
      </c>
      <c r="C37" s="170" t="s">
        <v>239</v>
      </c>
      <c r="D37" s="132"/>
      <c r="E37" s="171" t="s">
        <v>241</v>
      </c>
      <c r="F37" s="133"/>
      <c r="G37" s="119">
        <v>2</v>
      </c>
      <c r="H37" s="120"/>
      <c r="I37" s="222" t="s">
        <v>245</v>
      </c>
      <c r="J37" s="123"/>
      <c r="K37" s="123"/>
      <c r="L37" s="120"/>
      <c r="M37" s="119">
        <v>520857931</v>
      </c>
      <c r="N37" s="123"/>
      <c r="O37" s="120"/>
      <c r="P37" s="119">
        <v>118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237</v>
      </c>
      <c r="D38" s="135"/>
      <c r="E38" s="173" t="s">
        <v>242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/>
      <c r="C39" s="131"/>
      <c r="D39" s="132"/>
      <c r="E39" s="132"/>
      <c r="F39" s="133"/>
      <c r="G39" s="119"/>
      <c r="H39" s="120"/>
      <c r="I39" s="119"/>
      <c r="J39" s="123"/>
      <c r="K39" s="123"/>
      <c r="L39" s="120"/>
      <c r="M39" s="119"/>
      <c r="N39" s="123"/>
      <c r="O39" s="120"/>
      <c r="P39" s="119"/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/>
      <c r="D40" s="135"/>
      <c r="E40" s="135"/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/>
      <c r="D48" s="215"/>
      <c r="E48" s="215"/>
      <c r="F48" s="216"/>
      <c r="G48" s="198"/>
      <c r="H48" s="211"/>
      <c r="I48" s="198"/>
      <c r="J48" s="199"/>
      <c r="K48" s="199"/>
      <c r="L48" s="211"/>
      <c r="M48" s="198"/>
      <c r="N48" s="199"/>
      <c r="O48" s="211"/>
      <c r="P48" s="198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8" t="s">
        <v>188</v>
      </c>
      <c r="W54" s="189"/>
      <c r="X54" s="189"/>
      <c r="Y54" s="189"/>
      <c r="Z54" s="189"/>
      <c r="AA54" s="189"/>
      <c r="AB54" s="189"/>
      <c r="AC54" s="189"/>
      <c r="AD54" s="189"/>
      <c r="AE54" s="189"/>
      <c r="AF54" s="190"/>
      <c r="AG54" s="191"/>
      <c r="AH54" s="191"/>
      <c r="AI54" s="191"/>
      <c r="AJ54" s="19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4" t="s">
        <v>259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34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千種ジュニアバレーボールクラブ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男女混合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433737015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佐々木　寿明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507365985</v>
      </c>
      <c r="H7" s="273"/>
      <c r="I7" s="273"/>
      <c r="J7" s="273" t="str">
        <f>IF(入力!J7="","",入力!J7)</f>
        <v/>
      </c>
      <c r="K7" s="273"/>
      <c r="L7" s="273"/>
      <c r="M7" s="273">
        <f>IF(入力!M7="","",入力!M7)</f>
        <v>225090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65" t="s">
        <v>2</v>
      </c>
      <c r="B9" s="265"/>
      <c r="C9" s="266" t="str">
        <f>IF(入力!C10="","",入力!C10&amp;"　"&amp;入力!E10)</f>
        <v>星　里佳</v>
      </c>
      <c r="D9" s="267"/>
      <c r="E9" s="267"/>
      <c r="F9" s="267"/>
      <c r="G9" s="273">
        <f>IF(入力!G9="","",入力!G9)</f>
        <v>512416795</v>
      </c>
      <c r="H9" s="273"/>
      <c r="I9" s="273"/>
      <c r="J9" s="273">
        <f>IF(入力!J9="","",入力!J9)</f>
        <v>14050</v>
      </c>
      <c r="K9" s="273"/>
      <c r="L9" s="273"/>
      <c r="M9" s="273">
        <f>IF(入力!M9="","",入力!M9)</f>
        <v>412516</v>
      </c>
      <c r="N9" s="273"/>
      <c r="O9" s="273"/>
    </row>
    <row r="10" spans="1:15" ht="14.4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65" t="s">
        <v>3</v>
      </c>
      <c r="B11" s="265"/>
      <c r="C11" s="266" t="str">
        <f>IF(入力!C12="","",入力!C12&amp;"　"&amp;入力!E12)</f>
        <v>星　空翔</v>
      </c>
      <c r="D11" s="267"/>
      <c r="E11" s="267"/>
      <c r="F11" s="267"/>
      <c r="G11" s="273">
        <f>IF(入力!G11="","",入力!G11)</f>
        <v>518062767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佐々木　寿明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佐々木　寿明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市原市千種7－13－9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" customHeight="1">
      <c r="A19" s="265" t="s">
        <v>7</v>
      </c>
      <c r="B19" s="265"/>
      <c r="C19" s="276" t="str">
        <f>IF(入力!C19="","",入力!C19&amp;"　"&amp;入力!E19)</f>
        <v>０４３６-２６-０８５０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" customHeight="1">
      <c r="A21" s="265" t="s">
        <v>8</v>
      </c>
      <c r="B21" s="265"/>
      <c r="C21" s="276" t="str">
        <f>IF(入力!C21="","",入力!C21&amp;"－"&amp;入力!E21&amp;"－"&amp;入力!G21)</f>
        <v>０７０－1405－7479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小関　一花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千種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520857894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迫田　凜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五井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522008652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佐々木　花帆</v>
      </c>
      <c r="D29" s="267"/>
      <c r="E29" s="267"/>
      <c r="F29" s="267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千種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519652509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中野　日椛里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千種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521486628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潮田　結音</v>
      </c>
      <c r="D33" s="267"/>
      <c r="E33" s="267"/>
      <c r="F33" s="267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五井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521486635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7</v>
      </c>
      <c r="C35" s="266" t="str">
        <f>IF(入力!C36="","",入力!C36&amp;"　"&amp;入力!E36)</f>
        <v>屋井　飛龍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蔵波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520022063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13</v>
      </c>
      <c r="C37" s="266" t="str">
        <f>IF(入力!C38="","",入力!C38&amp;"　"&amp;入力!E38)</f>
        <v>屋井　皇龍</v>
      </c>
      <c r="D37" s="267"/>
      <c r="E37" s="267"/>
      <c r="F37" s="267"/>
      <c r="G37" s="265">
        <f>IF(入力!G37="","",入力!G37)</f>
        <v>2</v>
      </c>
      <c r="H37" s="265" t="str">
        <f>IF(入力!H37="","",入力!H37)</f>
        <v/>
      </c>
      <c r="I37" s="265" t="str">
        <f>IF(入力!I37="","",入力!I37)</f>
        <v>蔵波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520857931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 t="str">
        <f>IF(入力!B39="","",入力!B39)</f>
        <v/>
      </c>
      <c r="C39" s="266" t="str">
        <f>IF(入力!C40="","",入力!C40&amp;"　"&amp;入力!E40)</f>
        <v/>
      </c>
      <c r="D39" s="267"/>
      <c r="E39" s="267"/>
      <c r="F39" s="267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9"/>
      <c r="AW1" s="379"/>
      <c r="AX1" s="4" t="s">
        <v>28</v>
      </c>
      <c r="AY1" s="5"/>
      <c r="AZ1" s="379"/>
      <c r="BA1" s="379"/>
      <c r="BB1" s="4" t="s">
        <v>29</v>
      </c>
      <c r="BC1" s="5"/>
      <c r="BD1" s="379"/>
      <c r="BE1" s="37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80" t="s">
        <v>65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80"/>
      <c r="AD5" s="380"/>
      <c r="AE5" s="380"/>
      <c r="AF5" s="380"/>
      <c r="AG5" s="380"/>
      <c r="AH5" s="380"/>
      <c r="AI5" s="380"/>
      <c r="AJ5" s="380"/>
      <c r="AK5" s="380"/>
      <c r="AL5" s="380"/>
      <c r="AM5" s="380"/>
      <c r="AN5" s="380"/>
      <c r="AO5" s="380"/>
      <c r="AP5" s="380"/>
      <c r="AQ5" s="380"/>
      <c r="AR5" s="380"/>
      <c r="AS5" s="380"/>
      <c r="AT5" s="380"/>
      <c r="AU5" s="380"/>
      <c r="AV5" s="380"/>
      <c r="AW5" s="380"/>
      <c r="AX5" s="380"/>
      <c r="AY5" s="380"/>
      <c r="AZ5" s="380"/>
      <c r="BA5" s="380"/>
      <c r="BB5" s="380"/>
      <c r="BC5" s="380"/>
      <c r="BD5" s="380"/>
      <c r="BE5" s="380"/>
      <c r="BF5" s="38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5">
        <v>36</v>
      </c>
      <c r="I12" s="416"/>
      <c r="J12" s="417"/>
      <c r="K12" s="4"/>
    </row>
    <row r="13" spans="1:60" ht="13.5" customHeight="1">
      <c r="F13" s="4" t="s">
        <v>35</v>
      </c>
      <c r="G13" s="4"/>
      <c r="H13" s="418"/>
      <c r="I13" s="419"/>
      <c r="J13" s="4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5"/>
      <c r="I14" s="336"/>
      <c r="J14" s="33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91"/>
      <c r="E16" s="391"/>
      <c r="F16" s="391"/>
      <c r="G16" s="392"/>
      <c r="H16" s="413" t="s">
        <v>66</v>
      </c>
      <c r="I16" s="414"/>
      <c r="J16" s="414"/>
      <c r="K16" s="391" t="str">
        <f>IF(入力!C2="","",入力!C2)</f>
        <v>チグサジュニアバレーボールクラブ</v>
      </c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2"/>
      <c r="Y16" s="355" t="s">
        <v>67</v>
      </c>
      <c r="Z16" s="356"/>
      <c r="AA16" s="356"/>
      <c r="AB16" s="356"/>
      <c r="AC16" s="356"/>
      <c r="AD16" s="356"/>
      <c r="AE16" s="356"/>
      <c r="AF16" s="356"/>
      <c r="AG16" s="356"/>
      <c r="AH16" s="356"/>
      <c r="AI16" s="357"/>
      <c r="AJ16" s="382" t="s">
        <v>38</v>
      </c>
      <c r="AK16" s="383"/>
      <c r="AL16" s="383"/>
      <c r="AM16" s="384"/>
      <c r="AN16" s="407" t="str">
        <f>IF(入力!P3="","",入力!P3)</f>
        <v>市原市</v>
      </c>
      <c r="AO16" s="408"/>
      <c r="AP16" s="408"/>
      <c r="AQ16" s="408"/>
      <c r="AR16" s="408"/>
      <c r="AS16" s="408"/>
      <c r="AT16" s="383" t="s">
        <v>68</v>
      </c>
      <c r="AU16" s="384"/>
      <c r="AV16" s="390" t="s">
        <v>39</v>
      </c>
      <c r="AW16" s="391"/>
      <c r="AX16" s="391"/>
      <c r="AY16" s="392"/>
      <c r="AZ16" s="395" t="str">
        <f>IF(入力!P5="","",入力!P5)</f>
        <v>内房</v>
      </c>
      <c r="BA16" s="396"/>
      <c r="BB16" s="396"/>
      <c r="BC16" s="396"/>
      <c r="BD16" s="396"/>
      <c r="BE16" s="396"/>
      <c r="BF16" s="434" t="s">
        <v>40</v>
      </c>
    </row>
    <row r="17" spans="3:58" ht="4.5" customHeight="1">
      <c r="C17" s="433"/>
      <c r="D17" s="322"/>
      <c r="E17" s="322"/>
      <c r="F17" s="322"/>
      <c r="G17" s="394"/>
      <c r="H17" s="405" t="str">
        <f>IF(入力!C3="","",入力!C3)</f>
        <v>千種ジュニアバレーボールクラブ</v>
      </c>
      <c r="I17" s="406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1" t="str">
        <f>IF(入力!J3="","","("&amp;入力!J3&amp;")")</f>
        <v>(男女混合)</v>
      </c>
      <c r="V17" s="401"/>
      <c r="W17" s="401"/>
      <c r="X17" s="402"/>
      <c r="Y17" s="358">
        <f>IF(入力!C4="","",入力!C4)</f>
        <v>433737015</v>
      </c>
      <c r="Z17" s="359"/>
      <c r="AA17" s="359"/>
      <c r="AB17" s="359"/>
      <c r="AC17" s="359"/>
      <c r="AD17" s="359"/>
      <c r="AE17" s="359"/>
      <c r="AF17" s="359"/>
      <c r="AG17" s="359"/>
      <c r="AH17" s="359"/>
      <c r="AI17" s="360"/>
      <c r="AJ17" s="385"/>
      <c r="AK17" s="386"/>
      <c r="AL17" s="386"/>
      <c r="AM17" s="387"/>
      <c r="AN17" s="409"/>
      <c r="AO17" s="410"/>
      <c r="AP17" s="410"/>
      <c r="AQ17" s="410"/>
      <c r="AR17" s="410"/>
      <c r="AS17" s="410"/>
      <c r="AT17" s="386"/>
      <c r="AU17" s="387"/>
      <c r="AV17" s="393"/>
      <c r="AW17" s="322"/>
      <c r="AX17" s="322"/>
      <c r="AY17" s="394"/>
      <c r="AZ17" s="397"/>
      <c r="BA17" s="398"/>
      <c r="BB17" s="398"/>
      <c r="BC17" s="398"/>
      <c r="BD17" s="398"/>
      <c r="BE17" s="398"/>
      <c r="BF17" s="435"/>
    </row>
    <row r="18" spans="3:58" ht="16.5" customHeight="1">
      <c r="C18" s="373"/>
      <c r="D18" s="323"/>
      <c r="E18" s="323"/>
      <c r="F18" s="323"/>
      <c r="G18" s="374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403"/>
      <c r="V18" s="403"/>
      <c r="W18" s="403"/>
      <c r="X18" s="404"/>
      <c r="Y18" s="361"/>
      <c r="Z18" s="362"/>
      <c r="AA18" s="362"/>
      <c r="AB18" s="362"/>
      <c r="AC18" s="362"/>
      <c r="AD18" s="362"/>
      <c r="AE18" s="362"/>
      <c r="AF18" s="362"/>
      <c r="AG18" s="362"/>
      <c r="AH18" s="362"/>
      <c r="AI18" s="363"/>
      <c r="AJ18" s="388"/>
      <c r="AK18" s="338"/>
      <c r="AL18" s="338"/>
      <c r="AM18" s="389"/>
      <c r="AN18" s="411"/>
      <c r="AO18" s="412"/>
      <c r="AP18" s="412"/>
      <c r="AQ18" s="412"/>
      <c r="AR18" s="412"/>
      <c r="AS18" s="412"/>
      <c r="AT18" s="338"/>
      <c r="AU18" s="389"/>
      <c r="AV18" s="351"/>
      <c r="AW18" s="323"/>
      <c r="AX18" s="323"/>
      <c r="AY18" s="374"/>
      <c r="AZ18" s="399" t="str">
        <f>IF(入力!AE5="","",入力!AE5)</f>
        <v>姉崎</v>
      </c>
      <c r="BA18" s="400"/>
      <c r="BB18" s="400"/>
      <c r="BC18" s="400"/>
      <c r="BD18" s="400"/>
      <c r="BE18" s="400"/>
      <c r="BF18" s="13" t="s">
        <v>41</v>
      </c>
    </row>
    <row r="19" spans="3:58" ht="15" customHeight="1">
      <c r="C19" s="421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81"/>
    </row>
    <row r="20" spans="3:58" ht="15" customHeight="1">
      <c r="C20" s="365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4" t="str">
        <f>IF(入力!J7="","",入力!J7)</f>
        <v/>
      </c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364">
        <f>IF(入力!J9="","",入力!J9)</f>
        <v>14050</v>
      </c>
      <c r="AE20" s="364"/>
      <c r="AF20" s="364"/>
      <c r="AG20" s="364"/>
      <c r="AH20" s="364"/>
      <c r="AI20" s="364"/>
      <c r="AJ20" s="364"/>
      <c r="AK20" s="364"/>
      <c r="AL20" s="364"/>
      <c r="AM20" s="364"/>
      <c r="AN20" s="364"/>
      <c r="AO20" s="364"/>
      <c r="AP20" s="364"/>
      <c r="AQ20" s="364"/>
      <c r="AR20" s="364"/>
      <c r="AS20" s="364" t="str">
        <f>IF(入力!J11="","",入力!J11)</f>
        <v/>
      </c>
      <c r="AT20" s="364"/>
      <c r="AU20" s="364"/>
      <c r="AV20" s="364"/>
      <c r="AW20" s="364"/>
      <c r="AX20" s="364"/>
      <c r="AY20" s="364"/>
      <c r="AZ20" s="364"/>
      <c r="BA20" s="364"/>
      <c r="BB20" s="364"/>
      <c r="BC20" s="364"/>
      <c r="BD20" s="364"/>
      <c r="BE20" s="364"/>
      <c r="BF20" s="378"/>
    </row>
    <row r="21" spans="3:58" ht="15" customHeight="1">
      <c r="C21" s="365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4">
        <f>IF(入力!M7="","",入力!M7)</f>
        <v>225090</v>
      </c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>
        <f>IF(入力!M9="","",入力!M9)</f>
        <v>412516</v>
      </c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4" t="str">
        <f>IF(入力!M11="","",入力!M11)</f>
        <v/>
      </c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378"/>
    </row>
    <row r="22" spans="3:58" ht="12" customHeight="1">
      <c r="C22" s="370" t="s">
        <v>71</v>
      </c>
      <c r="D22" s="371"/>
      <c r="E22" s="371"/>
      <c r="F22" s="371"/>
      <c r="G22" s="372"/>
      <c r="H22" s="367" t="str">
        <f>IF(入力!C7="","",入力!C7&amp;"　"&amp;入力!E7)</f>
        <v>ササキ　ヒロアキ</v>
      </c>
      <c r="I22" s="327"/>
      <c r="J22" s="327"/>
      <c r="K22" s="327"/>
      <c r="L22" s="327"/>
      <c r="M22" s="327"/>
      <c r="N22" s="327"/>
      <c r="O22" s="327"/>
      <c r="P22" s="327"/>
      <c r="Q22" s="340"/>
      <c r="R22" s="328" t="s">
        <v>45</v>
      </c>
      <c r="S22" s="327"/>
      <c r="T22" s="341">
        <f>IF(入力!AT7="","",入力!AT7)</f>
        <v>50</v>
      </c>
      <c r="U22" s="342"/>
      <c r="V22" s="343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>299</v>
      </c>
      <c r="AC22" s="327"/>
      <c r="AD22" s="327"/>
      <c r="AE22" s="327"/>
      <c r="AF22" s="16" t="s">
        <v>73</v>
      </c>
      <c r="AG22" s="327" t="str">
        <f>IF(入力!W7="","",入力!W7)</f>
        <v>0109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40"/>
      <c r="AU22" s="328" t="s">
        <v>47</v>
      </c>
      <c r="AV22" s="327"/>
      <c r="AW22" s="327"/>
      <c r="AX22" s="17" t="s">
        <v>74</v>
      </c>
      <c r="AY22" s="327" t="str">
        <f>IF(入力!AL7="","",入力!AL7)</f>
        <v>０７０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73" t="s">
        <v>48</v>
      </c>
      <c r="D23" s="323"/>
      <c r="E23" s="323"/>
      <c r="F23" s="323"/>
      <c r="G23" s="374"/>
      <c r="H23" s="335" t="str">
        <f>IF(入力!C8="","",入力!C8&amp;"　"&amp;入力!E8)</f>
        <v>佐々木　寿明</v>
      </c>
      <c r="I23" s="336"/>
      <c r="J23" s="336"/>
      <c r="K23" s="336"/>
      <c r="L23" s="336"/>
      <c r="M23" s="336"/>
      <c r="N23" s="336"/>
      <c r="O23" s="336"/>
      <c r="P23" s="336"/>
      <c r="Q23" s="337"/>
      <c r="R23" s="323"/>
      <c r="S23" s="323"/>
      <c r="T23" s="375"/>
      <c r="U23" s="376"/>
      <c r="V23" s="377"/>
      <c r="W23" s="338"/>
      <c r="X23" s="338"/>
      <c r="Y23" s="338"/>
      <c r="Z23" s="348" t="str">
        <f>IF(入力!P8="","",入力!P8)</f>
        <v>市原市千種7－13－9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23"/>
      <c r="AV23" s="323"/>
      <c r="AW23" s="323"/>
      <c r="AX23" s="351" t="str">
        <f>IF(入力!AK8="","",入力!AK8)</f>
        <v>１４０５</v>
      </c>
      <c r="AY23" s="323"/>
      <c r="AZ23" s="323"/>
      <c r="BA23" s="323"/>
      <c r="BB23" s="19" t="s">
        <v>76</v>
      </c>
      <c r="BC23" s="323" t="str">
        <f>IF(入力!AP8="","",入力!AP8)</f>
        <v>７４７９</v>
      </c>
      <c r="BD23" s="323"/>
      <c r="BE23" s="323"/>
      <c r="BF23" s="347"/>
    </row>
    <row r="24" spans="3:58" ht="12" customHeight="1">
      <c r="C24" s="370" t="s">
        <v>77</v>
      </c>
      <c r="D24" s="371"/>
      <c r="E24" s="371"/>
      <c r="F24" s="371"/>
      <c r="G24" s="372"/>
      <c r="H24" s="367" t="str">
        <f>IF(入力!C9="","",入力!C9&amp;"　"&amp;入力!E9)</f>
        <v>ホシ　リカ</v>
      </c>
      <c r="I24" s="327"/>
      <c r="J24" s="327"/>
      <c r="K24" s="327"/>
      <c r="L24" s="327"/>
      <c r="M24" s="327"/>
      <c r="N24" s="327"/>
      <c r="O24" s="327"/>
      <c r="P24" s="327"/>
      <c r="Q24" s="340"/>
      <c r="R24" s="328" t="s">
        <v>45</v>
      </c>
      <c r="S24" s="327"/>
      <c r="T24" s="341">
        <f>IF(入力!AT9="","",入力!AT9)</f>
        <v>39</v>
      </c>
      <c r="U24" s="342"/>
      <c r="V24" s="343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>290</v>
      </c>
      <c r="AC24" s="327"/>
      <c r="AD24" s="327"/>
      <c r="AE24" s="327"/>
      <c r="AF24" s="16" t="s">
        <v>73</v>
      </c>
      <c r="AG24" s="327" t="str">
        <f>IF(入力!W9="","",入力!W9)</f>
        <v>0037</v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40"/>
      <c r="AU24" s="328" t="s">
        <v>47</v>
      </c>
      <c r="AV24" s="327"/>
      <c r="AW24" s="327"/>
      <c r="AX24" s="17" t="s">
        <v>74</v>
      </c>
      <c r="AY24" s="327" t="str">
        <f>IF(入力!AL9="","",入力!AL9)</f>
        <v>０８０</v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73" t="s">
        <v>78</v>
      </c>
      <c r="D25" s="323"/>
      <c r="E25" s="323"/>
      <c r="F25" s="323"/>
      <c r="G25" s="374"/>
      <c r="H25" s="335" t="str">
        <f>IF(入力!C10="","",入力!C10&amp;"　"&amp;入力!E10)</f>
        <v>星　里佳</v>
      </c>
      <c r="I25" s="336"/>
      <c r="J25" s="336"/>
      <c r="K25" s="336"/>
      <c r="L25" s="336"/>
      <c r="M25" s="336"/>
      <c r="N25" s="336"/>
      <c r="O25" s="336"/>
      <c r="P25" s="336"/>
      <c r="Q25" s="337"/>
      <c r="R25" s="323"/>
      <c r="S25" s="323"/>
      <c r="T25" s="375"/>
      <c r="U25" s="376"/>
      <c r="V25" s="377"/>
      <c r="W25" s="338"/>
      <c r="X25" s="338"/>
      <c r="Y25" s="338"/>
      <c r="Z25" s="348" t="str">
        <f>IF(入力!P10="","",入力!P10)</f>
        <v>市原市飯沼135－11</v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23"/>
      <c r="AV25" s="323"/>
      <c r="AW25" s="323"/>
      <c r="AX25" s="351" t="str">
        <f>IF(入力!AK10="","",入力!AK10)</f>
        <v>３７５２</v>
      </c>
      <c r="AY25" s="323"/>
      <c r="AZ25" s="323"/>
      <c r="BA25" s="323"/>
      <c r="BB25" s="19" t="s">
        <v>76</v>
      </c>
      <c r="BC25" s="323" t="str">
        <f>IF(入力!AP10="","",入力!AP10)</f>
        <v>８２２６</v>
      </c>
      <c r="BD25" s="323"/>
      <c r="BE25" s="323"/>
      <c r="BF25" s="347"/>
    </row>
    <row r="26" spans="3:58" ht="12" customHeight="1">
      <c r="C26" s="370" t="s">
        <v>71</v>
      </c>
      <c r="D26" s="371"/>
      <c r="E26" s="371"/>
      <c r="F26" s="371"/>
      <c r="G26" s="372"/>
      <c r="H26" s="367" t="str">
        <f>IF(入力!C11="","",入力!C11&amp;"　"&amp;入力!E11)</f>
        <v>ホシ　ソラト</v>
      </c>
      <c r="I26" s="327"/>
      <c r="J26" s="327"/>
      <c r="K26" s="327"/>
      <c r="L26" s="327"/>
      <c r="M26" s="327"/>
      <c r="N26" s="327"/>
      <c r="O26" s="327"/>
      <c r="P26" s="327"/>
      <c r="Q26" s="340"/>
      <c r="R26" s="328" t="s">
        <v>45</v>
      </c>
      <c r="S26" s="327"/>
      <c r="T26" s="341">
        <f>IF(入力!AT11="","",入力!AT11)</f>
        <v>14</v>
      </c>
      <c r="U26" s="342"/>
      <c r="V26" s="343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>290</v>
      </c>
      <c r="AC26" s="327"/>
      <c r="AD26" s="327"/>
      <c r="AE26" s="327"/>
      <c r="AF26" s="16" t="s">
        <v>73</v>
      </c>
      <c r="AG26" s="327" t="str">
        <f>IF(入力!W11="","",入力!W11)</f>
        <v>0037</v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40"/>
      <c r="AU26" s="328" t="s">
        <v>47</v>
      </c>
      <c r="AV26" s="327"/>
      <c r="AW26" s="327"/>
      <c r="AX26" s="17" t="s">
        <v>74</v>
      </c>
      <c r="AY26" s="327" t="str">
        <f>IF(入力!AL11="","",入力!AL11)</f>
        <v>０８０</v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73" t="s">
        <v>79</v>
      </c>
      <c r="D27" s="323"/>
      <c r="E27" s="323"/>
      <c r="F27" s="323"/>
      <c r="G27" s="374"/>
      <c r="H27" s="335" t="str">
        <f>IF(入力!C12="","",入力!C12&amp;"　"&amp;入力!E12)</f>
        <v>星　空翔</v>
      </c>
      <c r="I27" s="336"/>
      <c r="J27" s="336"/>
      <c r="K27" s="336"/>
      <c r="L27" s="336"/>
      <c r="M27" s="336"/>
      <c r="N27" s="336"/>
      <c r="O27" s="336"/>
      <c r="P27" s="336"/>
      <c r="Q27" s="337"/>
      <c r="R27" s="323"/>
      <c r="S27" s="323"/>
      <c r="T27" s="375"/>
      <c r="U27" s="376"/>
      <c r="V27" s="377"/>
      <c r="W27" s="338"/>
      <c r="X27" s="338"/>
      <c r="Y27" s="338"/>
      <c r="Z27" s="348" t="str">
        <f>IF(入力!P12="","",入力!P12)</f>
        <v>市原市飯沼135－11</v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23"/>
      <c r="AV27" s="323"/>
      <c r="AW27" s="323"/>
      <c r="AX27" s="351" t="str">
        <f>IF(入力!AK12="","",入力!AK12)</f>
        <v>３７５２</v>
      </c>
      <c r="AY27" s="323"/>
      <c r="AZ27" s="323"/>
      <c r="BA27" s="323"/>
      <c r="BB27" s="19" t="s">
        <v>76</v>
      </c>
      <c r="BC27" s="323" t="str">
        <f>IF(入力!AP12="","",入力!AP12)</f>
        <v>８２２６</v>
      </c>
      <c r="BD27" s="323"/>
      <c r="BE27" s="323"/>
      <c r="BF27" s="347"/>
    </row>
    <row r="28" spans="3:58" ht="12" customHeight="1">
      <c r="C28" s="370" t="s">
        <v>71</v>
      </c>
      <c r="D28" s="371"/>
      <c r="E28" s="371"/>
      <c r="F28" s="371"/>
      <c r="G28" s="372"/>
      <c r="H28" s="367" t="str">
        <f>IF(入力!C15="","",入力!C15&amp;"　"&amp;入力!E15)</f>
        <v>ササキ　ヒロアキ</v>
      </c>
      <c r="I28" s="327"/>
      <c r="J28" s="327"/>
      <c r="K28" s="327"/>
      <c r="L28" s="327"/>
      <c r="M28" s="327"/>
      <c r="N28" s="327"/>
      <c r="O28" s="327"/>
      <c r="P28" s="327"/>
      <c r="Q28" s="340"/>
      <c r="R28" s="328" t="s">
        <v>45</v>
      </c>
      <c r="S28" s="327"/>
      <c r="T28" s="341">
        <f>IF(入力!AT15="","",入力!AT15)</f>
        <v>50</v>
      </c>
      <c r="U28" s="342"/>
      <c r="V28" s="343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299</v>
      </c>
      <c r="AC28" s="327"/>
      <c r="AD28" s="327"/>
      <c r="AE28" s="327"/>
      <c r="AF28" s="16" t="s">
        <v>73</v>
      </c>
      <c r="AG28" s="327" t="str">
        <f>IF(入力!W15="","",入力!W15)</f>
        <v>0109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40"/>
      <c r="AU28" s="328" t="s">
        <v>47</v>
      </c>
      <c r="AV28" s="327"/>
      <c r="AW28" s="327"/>
      <c r="AX28" s="17" t="s">
        <v>74</v>
      </c>
      <c r="AY28" s="327" t="str">
        <f>IF(入力!AL15="","",入力!AL15)</f>
        <v>０４３６</v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68" t="s">
        <v>49</v>
      </c>
      <c r="D29" s="329"/>
      <c r="E29" s="329"/>
      <c r="F29" s="329"/>
      <c r="G29" s="369"/>
      <c r="H29" s="352" t="str">
        <f>IF(入力!C16="","",入力!C16&amp;"　"&amp;入力!E16)</f>
        <v>佐々木　寿明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29"/>
      <c r="S29" s="329"/>
      <c r="T29" s="344"/>
      <c r="U29" s="345"/>
      <c r="V29" s="346"/>
      <c r="W29" s="339"/>
      <c r="X29" s="339"/>
      <c r="Y29" s="339"/>
      <c r="Z29" s="330" t="str">
        <f>IF(入力!P16="","",入力!P16)</f>
        <v>市原市千種7－13－9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>２６</v>
      </c>
      <c r="AY29" s="329"/>
      <c r="AZ29" s="329"/>
      <c r="BA29" s="329"/>
      <c r="BB29" s="73" t="s">
        <v>76</v>
      </c>
      <c r="BC29" s="329" t="str">
        <f>IF(入力!AP16="","",入力!AP16)</f>
        <v>０８５０</v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コセキ　イチカ
小関　一花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5</v>
      </c>
      <c r="R34" s="296"/>
      <c r="S34" s="297"/>
      <c r="T34" s="301" t="str">
        <f>IF(入力!I25="","",入力!I25)</f>
        <v>千種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520857894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153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サコダ　リン
迫田　凜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5</v>
      </c>
      <c r="R36" s="296"/>
      <c r="S36" s="297"/>
      <c r="T36" s="301" t="str">
        <f>IF(入力!I27="","",入力!I27)</f>
        <v>五井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522008652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148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ササキ　カホ
佐々木　花帆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4</v>
      </c>
      <c r="R38" s="296"/>
      <c r="S38" s="297"/>
      <c r="T38" s="301" t="str">
        <f>IF(入力!I29="","",入力!I29)</f>
        <v>千種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519652509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135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ナカノ　ヒカリ
中野　日椛里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5</v>
      </c>
      <c r="R40" s="296"/>
      <c r="S40" s="297"/>
      <c r="T40" s="301" t="str">
        <f>IF(入力!I31="","",入力!I31)</f>
        <v>千種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521486628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146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ウシオダ　ユノ
潮田　結音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4</v>
      </c>
      <c r="R42" s="296"/>
      <c r="S42" s="297"/>
      <c r="T42" s="301" t="str">
        <f>IF(入力!I33="","",入力!I33)</f>
        <v>五井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521486635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134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7</v>
      </c>
      <c r="D44" s="284"/>
      <c r="E44" s="285"/>
      <c r="F44" s="289" t="str">
        <f>IF(入力!C36="","",入力!C35&amp;"　"&amp;入力!E35&amp;"
"&amp;入力!C36&amp;"　"&amp;入力!E36)</f>
        <v>オクイ　ヒリュウ
屋井　飛龍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4</v>
      </c>
      <c r="R44" s="296"/>
      <c r="S44" s="297"/>
      <c r="T44" s="301" t="str">
        <f>IF(入力!I35="","",入力!I35)</f>
        <v>蔵波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520022063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128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13</v>
      </c>
      <c r="D46" s="284"/>
      <c r="E46" s="285"/>
      <c r="F46" s="289" t="str">
        <f>IF(入力!C38="","",入力!C37&amp;"　"&amp;入力!E37&amp;"
"&amp;入力!C38&amp;"　"&amp;入力!E38)</f>
        <v>オクイ　コウリュウ
屋井　皇龍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2</v>
      </c>
      <c r="R46" s="296"/>
      <c r="S46" s="297"/>
      <c r="T46" s="301" t="str">
        <f>IF(入力!I37="","",入力!I37)</f>
        <v>蔵波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520857931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118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 t="str">
        <f>IF(入力!B39="","",入力!B39)</f>
        <v/>
      </c>
      <c r="D48" s="284"/>
      <c r="E48" s="285"/>
      <c r="F48" s="289" t="str">
        <f>IF(入力!C40="","",入力!C39&amp;"　"&amp;入力!E39&amp;"
"&amp;入力!C40&amp;"　"&amp;入力!E40)</f>
        <v/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 t="str">
        <f>IF(入力!G39="","",入力!G39)</f>
        <v/>
      </c>
      <c r="R48" s="296"/>
      <c r="S48" s="297"/>
      <c r="T48" s="301" t="str">
        <f>IF(入力!I39="","",入力!I39)</f>
        <v/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 t="str">
        <f>IF(入力!M39="","",入力!M39)</f>
        <v/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 t="str">
        <f>IF(入力!P39="","",入力!P39)</f>
        <v/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 t="str">
        <f>IF(入力!B41="","",入力!B41)</f>
        <v/>
      </c>
      <c r="D50" s="284"/>
      <c r="E50" s="285"/>
      <c r="F50" s="289" t="str">
        <f>IF(入力!C42="","",入力!C41&amp;"　"&amp;入力!E41&amp;"
"&amp;入力!C42&amp;"　"&amp;入力!E42)</f>
        <v/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 t="str">
        <f>IF(入力!G41="","",入力!G41)</f>
        <v/>
      </c>
      <c r="R50" s="296"/>
      <c r="S50" s="297"/>
      <c r="T50" s="301" t="str">
        <f>IF(入力!I41="","",入力!I41)</f>
        <v/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 t="str">
        <f>IF(入力!M41="","",入力!M41)</f>
        <v/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 t="str">
        <f>IF(入力!P41="","",入力!P41)</f>
        <v/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 t="str">
        <f>IF(入力!B43="","",入力!B43)</f>
        <v/>
      </c>
      <c r="D52" s="284"/>
      <c r="E52" s="285"/>
      <c r="F52" s="289" t="str">
        <f>IF(入力!C44="","",入力!C43&amp;"　"&amp;入力!E43&amp;"
"&amp;入力!C44&amp;"　"&amp;入力!E44)</f>
        <v/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 t="str">
        <f>IF(入力!G43="","",入力!G43)</f>
        <v/>
      </c>
      <c r="R52" s="296"/>
      <c r="S52" s="297"/>
      <c r="T52" s="301" t="str">
        <f>IF(入力!I43="","",入力!I43)</f>
        <v/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 t="str">
        <f>IF(入力!M43="","",入力!M43)</f>
        <v/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 t="str">
        <f>IF(入力!P43="","",入力!P43)</f>
        <v/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 t="str">
        <f>IF(入力!B45="","",入力!B45)</f>
        <v/>
      </c>
      <c r="D54" s="284"/>
      <c r="E54" s="285"/>
      <c r="F54" s="289" t="str">
        <f>IF(入力!C46="","",入力!C45&amp;"　"&amp;入力!E45&amp;"
"&amp;入力!C46&amp;"　"&amp;入力!E46)</f>
        <v/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 t="str">
        <f>IF(入力!G45="","",入力!G45)</f>
        <v/>
      </c>
      <c r="R54" s="296"/>
      <c r="S54" s="297"/>
      <c r="T54" s="301" t="str">
        <f>IF(入力!I45="","",入力!I45)</f>
        <v/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 t="str">
        <f>IF(入力!M45="","",入力!M45)</f>
        <v/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 t="str">
        <f>IF(入力!P45="","",入力!P45)</f>
        <v/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 t="str">
        <f>IF(入力!B47="","",入力!B47)</f>
        <v/>
      </c>
      <c r="D56" s="284"/>
      <c r="E56" s="285"/>
      <c r="F56" s="289" t="str">
        <f>IF(入力!C48="","",入力!C47&amp;"　"&amp;入力!E47&amp;"
"&amp;入力!C48&amp;"　"&amp;入力!E48)</f>
        <v/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 t="str">
        <f>IF(入力!G47="","",入力!G47)</f>
        <v/>
      </c>
      <c r="R56" s="296"/>
      <c r="S56" s="297"/>
      <c r="T56" s="301" t="str">
        <f>IF(入力!I47="","",入力!I47)</f>
        <v/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 t="str">
        <f>IF(入力!M47="","",入力!M47)</f>
        <v/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 t="str">
        <f>IF(入力!P47="","",入力!P47)</f>
        <v/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5" t="s">
        <v>0</v>
      </c>
      <c r="B2" s="265"/>
      <c r="C2" s="276" t="str">
        <f>IF(入力!C3="","",入力!C3)</f>
        <v>千種ジュニアバレーボールクラブ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男女混合</v>
      </c>
      <c r="K2" s="265"/>
      <c r="L2" s="265"/>
      <c r="M2" s="265"/>
      <c r="N2" s="265"/>
      <c r="O2" s="265"/>
    </row>
    <row r="3" spans="1:15" ht="14.4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433737015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佐々木　寿明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507365985</v>
      </c>
      <c r="H7" s="273"/>
      <c r="I7" s="273"/>
      <c r="J7" s="273" t="str">
        <f>IF(入力!J7="","",入力!J7)</f>
        <v/>
      </c>
      <c r="K7" s="273"/>
      <c r="L7" s="273"/>
      <c r="M7" s="273">
        <f>IF(入力!M7="","",入力!M7)</f>
        <v>225090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65" t="s">
        <v>19</v>
      </c>
      <c r="B9" s="265"/>
      <c r="C9" s="266" t="str">
        <f>IF(入力!C10="","",入力!C10&amp;"　"&amp;入力!E10)</f>
        <v>星　里佳</v>
      </c>
      <c r="D9" s="267"/>
      <c r="E9" s="267"/>
      <c r="F9" s="267"/>
      <c r="G9" s="273">
        <f>IF(入力!G9="","",入力!G9)</f>
        <v>512416795</v>
      </c>
      <c r="H9" s="273"/>
      <c r="I9" s="273"/>
      <c r="J9" s="273">
        <f>IF(入力!J9="","",入力!J9)</f>
        <v>14050</v>
      </c>
      <c r="K9" s="273"/>
      <c r="L9" s="273"/>
      <c r="M9" s="273">
        <f>IF(入力!M9="","",入力!M9)</f>
        <v>412516</v>
      </c>
      <c r="N9" s="273"/>
      <c r="O9" s="273"/>
    </row>
    <row r="10" spans="1:15" ht="14.4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65" t="s">
        <v>20</v>
      </c>
      <c r="B11" s="265"/>
      <c r="C11" s="266" t="str">
        <f>IF(入力!C12="","",入力!C12&amp;"　"&amp;入力!E12)</f>
        <v>星　空翔</v>
      </c>
      <c r="D11" s="267"/>
      <c r="E11" s="267"/>
      <c r="F11" s="267"/>
      <c r="G11" s="273">
        <f>IF(入力!G11="","",入力!G11)</f>
        <v>518062767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佐々木　寿明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佐々木　寿明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" customHeight="1">
      <c r="A17" s="265" t="s">
        <v>6</v>
      </c>
      <c r="B17" s="265"/>
      <c r="C17" s="276" t="str">
        <f>IF(入力!C17="","",入力!C17&amp;"　"&amp;入力!E17)</f>
        <v>市原市千種7－13－9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" customHeight="1">
      <c r="A19" s="265" t="s">
        <v>7</v>
      </c>
      <c r="B19" s="265"/>
      <c r="C19" s="276" t="str">
        <f>IF(入力!C19="","",入力!C19&amp;"　"&amp;入力!E19)</f>
        <v>０４３６-２６-０８５０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" customHeight="1">
      <c r="A21" s="265" t="s">
        <v>8</v>
      </c>
      <c r="B21" s="265"/>
      <c r="C21" s="276" t="str">
        <f>IF(入力!C21="","",入力!C21&amp;"－"&amp;入力!E21&amp;"－"&amp;入力!G21)</f>
        <v>０７０－1405－7479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小関　一花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千種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520857894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迫田　凜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五井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522008652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佐々木　花帆</v>
      </c>
      <c r="D29" s="267"/>
      <c r="E29" s="267"/>
      <c r="F29" s="267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千種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519652509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中野　日椛里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千種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521486628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潮田　結音</v>
      </c>
      <c r="D33" s="267"/>
      <c r="E33" s="267"/>
      <c r="F33" s="267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五井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521486635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7</v>
      </c>
      <c r="C35" s="266" t="str">
        <f>IF(入力!C36="","",入力!C36&amp;"　"&amp;入力!E36)</f>
        <v>屋井　飛龍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蔵波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520022063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13</v>
      </c>
      <c r="C37" s="266" t="str">
        <f>IF(入力!C38="","",入力!C38&amp;"　"&amp;入力!E38)</f>
        <v>屋井　皇龍</v>
      </c>
      <c r="D37" s="267"/>
      <c r="E37" s="267"/>
      <c r="F37" s="267"/>
      <c r="G37" s="265">
        <f>IF(入力!G37="","",入力!G37)</f>
        <v>2</v>
      </c>
      <c r="H37" s="265" t="str">
        <f>IF(入力!H37="","",入力!H37)</f>
        <v/>
      </c>
      <c r="I37" s="265" t="str">
        <f>IF(入力!I37="","",入力!I37)</f>
        <v>蔵波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520857931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 t="str">
        <f>IF(入力!B39="","",入力!B39)</f>
        <v/>
      </c>
      <c r="C39" s="266" t="str">
        <f>IF(入力!C40="","",入力!C40&amp;"　"&amp;入力!E40)</f>
        <v/>
      </c>
      <c r="D39" s="267"/>
      <c r="E39" s="267"/>
      <c r="F39" s="267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5" t="s">
        <v>0</v>
      </c>
      <c r="B2" s="265"/>
      <c r="C2" s="276" t="str">
        <f>IF(入力!C3="","",入力!C3)</f>
        <v>千種ジュニアバレーボールクラブ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男女混合</v>
      </c>
      <c r="K2" s="265"/>
      <c r="L2" s="265"/>
      <c r="M2" s="265"/>
      <c r="N2" s="265"/>
      <c r="O2" s="265"/>
    </row>
    <row r="3" spans="1:15" ht="14.4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433737015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佐々木　寿明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507365985</v>
      </c>
      <c r="H7" s="273"/>
      <c r="I7" s="273"/>
      <c r="J7" s="273" t="str">
        <f>IF(入力!J7="","",入力!J7)</f>
        <v/>
      </c>
      <c r="K7" s="273"/>
      <c r="L7" s="273"/>
      <c r="M7" s="273">
        <f>IF(入力!M7="","",入力!M7)</f>
        <v>225090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65" t="s">
        <v>19</v>
      </c>
      <c r="B9" s="265"/>
      <c r="C9" s="266" t="str">
        <f>IF(入力!C10="","",入力!C10&amp;"　"&amp;入力!E10)</f>
        <v>星　里佳</v>
      </c>
      <c r="D9" s="267"/>
      <c r="E9" s="267"/>
      <c r="F9" s="267"/>
      <c r="G9" s="273">
        <f>IF(入力!G9="","",入力!G9)</f>
        <v>512416795</v>
      </c>
      <c r="H9" s="273"/>
      <c r="I9" s="273"/>
      <c r="J9" s="273">
        <f>IF(入力!J9="","",入力!J9)</f>
        <v>14050</v>
      </c>
      <c r="K9" s="273"/>
      <c r="L9" s="273"/>
      <c r="M9" s="273">
        <f>IF(入力!M9="","",入力!M9)</f>
        <v>412516</v>
      </c>
      <c r="N9" s="273"/>
      <c r="O9" s="273"/>
    </row>
    <row r="10" spans="1:15" ht="14.4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65" t="s">
        <v>20</v>
      </c>
      <c r="B11" s="265"/>
      <c r="C11" s="266" t="str">
        <f>IF(入力!C12="","",入力!C12&amp;"　"&amp;入力!E12)</f>
        <v>星　空翔</v>
      </c>
      <c r="D11" s="267"/>
      <c r="E11" s="267"/>
      <c r="F11" s="267"/>
      <c r="G11" s="273">
        <f>IF(入力!G11="","",入力!G11)</f>
        <v>518062767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佐々木　寿明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佐々木　寿明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" customHeight="1">
      <c r="A17" s="265" t="s">
        <v>6</v>
      </c>
      <c r="B17" s="265"/>
      <c r="C17" s="276" t="str">
        <f>IF(入力!C17="","",入力!C17&amp;"　"&amp;入力!E17)</f>
        <v>市原市千種7－13－9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" customHeight="1">
      <c r="A19" s="265" t="s">
        <v>7</v>
      </c>
      <c r="B19" s="265"/>
      <c r="C19" s="276" t="str">
        <f>IF(入力!C19="","",入力!C19&amp;"　"&amp;入力!E19)</f>
        <v>０４３６-２６-０８５０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" customHeight="1">
      <c r="A21" s="265" t="s">
        <v>8</v>
      </c>
      <c r="B21" s="265"/>
      <c r="C21" s="276" t="str">
        <f>IF(入力!C21="","",入力!C21&amp;"－"&amp;入力!E21&amp;"－"&amp;入力!G21)</f>
        <v>０７０－1405－7479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小関　一花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千種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520857894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迫田　凜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五井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522008652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佐々木　花帆</v>
      </c>
      <c r="D29" s="267"/>
      <c r="E29" s="267"/>
      <c r="F29" s="267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千種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519652509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中野　日椛里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千種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521486628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潮田　結音</v>
      </c>
      <c r="D33" s="267"/>
      <c r="E33" s="267"/>
      <c r="F33" s="267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五井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521486635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7</v>
      </c>
      <c r="C35" s="266" t="str">
        <f>IF(入力!C36="","",入力!C36&amp;"　"&amp;入力!E36)</f>
        <v>屋井　飛龍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蔵波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520022063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13</v>
      </c>
      <c r="C37" s="266" t="str">
        <f>IF(入力!C38="","",入力!C38&amp;"　"&amp;入力!E38)</f>
        <v>屋井　皇龍</v>
      </c>
      <c r="D37" s="267"/>
      <c r="E37" s="267"/>
      <c r="F37" s="267"/>
      <c r="G37" s="265">
        <f>IF(入力!G37="","",入力!G37)</f>
        <v>2</v>
      </c>
      <c r="H37" s="265" t="str">
        <f>IF(入力!H37="","",入力!H37)</f>
        <v/>
      </c>
      <c r="I37" s="265" t="str">
        <f>IF(入力!I37="","",入力!I37)</f>
        <v>蔵波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520857931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 t="str">
        <f>IF(入力!B39="","",入力!B39)</f>
        <v/>
      </c>
      <c r="C39" s="266" t="str">
        <f>IF(入力!C40="","",入力!C40&amp;"　"&amp;入力!E40)</f>
        <v/>
      </c>
      <c r="D39" s="267"/>
      <c r="E39" s="267"/>
      <c r="F39" s="267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男女混合</v>
      </c>
      <c r="I5" s="29">
        <f>入力!Y25</f>
        <v>6</v>
      </c>
      <c r="J5" s="445" t="str">
        <f>IF(入力!A55="","",入力!A55)</f>
        <v>『継続は力なり』チーム一丸となり、目標に向かって全力で頑張ります！！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36005</v>
      </c>
      <c r="B7" s="33" t="str">
        <f>IF(入力!C3="","",入力!C3)</f>
        <v>千種ジュニアバレーボールクラブ</v>
      </c>
      <c r="C7" s="33" t="str">
        <f>IF(入力!C2="","",入力!C2)</f>
        <v>チグサジュニアバレーボールクラブ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姉崎</v>
      </c>
      <c r="T7" s="33"/>
      <c r="U7" s="33">
        <f>IF(入力!C4="","",入力!C4)</f>
        <v>433737015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佐々木</v>
      </c>
      <c r="D16" s="33" t="str">
        <f>IF(入力!E8="","",入力!E8)</f>
        <v>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>
        <f>IF(入力!M7="","",入力!M7)</f>
        <v>225090</v>
      </c>
      <c r="J16" s="33"/>
      <c r="K16" s="33"/>
      <c r="L16" s="33">
        <f>IF(入力!AT7="","",入力!AT7)</f>
        <v>50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0109</v>
      </c>
      <c r="T16" s="33" t="str">
        <f>IF(入力!P8="","",入力!P8)</f>
        <v>市原市千種7－13－9</v>
      </c>
      <c r="U16" s="33" t="str">
        <f>IF(入力!AL7="","",入力!AL7)</f>
        <v>０７０</v>
      </c>
      <c r="V16" s="33" t="str">
        <f>IF(入力!AK8="","",入力!AK8)</f>
        <v>１４０５</v>
      </c>
      <c r="W16" s="33" t="str">
        <f>IF(入力!AP8="","",入力!AP8)</f>
        <v>７４７９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里佳</v>
      </c>
      <c r="E17" s="33" t="str">
        <f>IF(入力!C9="","",入力!C9)</f>
        <v>ホシ</v>
      </c>
      <c r="F17" s="33" t="str">
        <f>IF(入力!E9="","",入力!E9)</f>
        <v>リカ</v>
      </c>
      <c r="G17" s="33">
        <f>IF(入力!G9="","",入力!G9)</f>
        <v>512416795</v>
      </c>
      <c r="H17" s="33">
        <f>IF(入力!J9="","",入力!J9)</f>
        <v>14050</v>
      </c>
      <c r="I17" s="33">
        <f>IF(入力!M9="","",入力!M9)</f>
        <v>412516</v>
      </c>
      <c r="J17" s="33"/>
      <c r="K17" s="33"/>
      <c r="L17" s="33">
        <f>IF(入力!AT9="","",入力!AT9)</f>
        <v>39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0037</v>
      </c>
      <c r="T17" s="33" t="str">
        <f>IF(入力!P10="","",入力!P10)</f>
        <v>市原市飯沼135－11</v>
      </c>
      <c r="U17" s="33" t="str">
        <f>IF(入力!AL9="","",入力!AL9)</f>
        <v>０８０</v>
      </c>
      <c r="V17" s="33" t="str">
        <f>IF(入力!AK10="","",入力!AK10)</f>
        <v>３７５２</v>
      </c>
      <c r="W17" s="33" t="str">
        <f>IF(入力!AP10="","",入力!AP10)</f>
        <v>８２２６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星</v>
      </c>
      <c r="D20" s="33" t="str">
        <f>IF(入力!E12="","",入力!E12)</f>
        <v>空翔</v>
      </c>
      <c r="E20" s="33" t="str">
        <f>IF(入力!C11="","",入力!C11)</f>
        <v>ホシ</v>
      </c>
      <c r="F20" s="33" t="str">
        <f>IF(入力!E11="","",入力!E11)</f>
        <v>ソラト</v>
      </c>
      <c r="G20" s="33">
        <f>IF(入力!G11="","",入力!G11)</f>
        <v>518062767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14</v>
      </c>
      <c r="M20" s="33"/>
      <c r="N20" s="33"/>
      <c r="O20" s="33"/>
      <c r="P20" s="33"/>
      <c r="Q20" s="33"/>
      <c r="R20" s="33" t="str">
        <f>IF(入力!R11="","",入力!R11)</f>
        <v>290</v>
      </c>
      <c r="S20" s="33" t="str">
        <f>IF(入力!W11="","",入力!W11)</f>
        <v>0037</v>
      </c>
      <c r="T20" s="33" t="str">
        <f>IF(入力!P12="","",入力!P12)</f>
        <v>市原市飯沼135－11</v>
      </c>
      <c r="U20" s="33" t="str">
        <f>IF(入力!AL11="","",入力!AL11)</f>
        <v>０８０</v>
      </c>
      <c r="V20" s="33" t="str">
        <f>IF(入力!AK12="","",入力!AK12)</f>
        <v>３７５２</v>
      </c>
      <c r="W20" s="33" t="str">
        <f>IF(入力!AP12="","",入力!AP12)</f>
        <v>８２２６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０７０</v>
      </c>
      <c r="O22" s="33">
        <f>IF(入力!E21="","",入力!E21)</f>
        <v>1405</v>
      </c>
      <c r="P22" s="33">
        <f>IF(入力!G21="","",入力!G21)</f>
        <v>7479</v>
      </c>
      <c r="Q22" s="33"/>
      <c r="R22" s="33" t="str">
        <f>IF(入力!R15="","",入力!R15)</f>
        <v>299</v>
      </c>
      <c r="S22" s="33" t="str">
        <f>IF(入力!W15="","",入力!W15)</f>
        <v>0109</v>
      </c>
      <c r="T22" s="33" t="str">
        <f>IF(入力!P16="","",入力!P16)</f>
        <v>市原市千種7－13－9</v>
      </c>
      <c r="U22" s="33" t="str">
        <f>IF(入力!AL15="","",入力!AL15)</f>
        <v>０４３６</v>
      </c>
      <c r="V22" s="33" t="str">
        <f>IF(入力!AK16="","",入力!AK16)</f>
        <v>２６</v>
      </c>
      <c r="W22" s="33" t="str">
        <f>IF(入力!AP16="","",入力!AP16)</f>
        <v>０８５０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佐々木</v>
      </c>
      <c r="D23" s="33" t="str">
        <f>IF(入力!$E$14="","",入力!$E$14)</f>
        <v>寿明</v>
      </c>
      <c r="E23" s="33" t="str">
        <f>IF(入力!$C$13="","",入力!$C$13)</f>
        <v>ササキ</v>
      </c>
      <c r="F23" s="33" t="str">
        <f>IF(入力!$E$13="","",入力!$E$13)</f>
        <v>ヒロアキ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小関</v>
      </c>
      <c r="D24" s="75" t="str">
        <f>VLOOKUP($B$51,$A$53:$F$352,4)</f>
        <v>一花</v>
      </c>
      <c r="E24" s="75" t="str">
        <f>VLOOKUP($B$51,$A$53:$F$352,5)</f>
        <v>コセキ</v>
      </c>
      <c r="F24" s="75" t="str">
        <f>VLOOKUP($B$51,$A$53:$F$352,6)</f>
        <v>イチカ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小関</v>
      </c>
      <c r="D53" s="33" t="str">
        <f>IF(入力!E26="","",入力!E26)</f>
        <v>一花</v>
      </c>
      <c r="E53" s="33" t="str">
        <f>IF(入力!C25="","",入力!C25)</f>
        <v>コセキ</v>
      </c>
      <c r="F53" s="33" t="str">
        <f>IF(入力!E25="","",入力!E25)</f>
        <v>イチカ</v>
      </c>
      <c r="G53" s="33">
        <f>IF(入力!M25="","",入力!M25)</f>
        <v>520857894</v>
      </c>
      <c r="H53" s="33" t="str">
        <f>IF(入力!I25="","",入力!I25)</f>
        <v>千種</v>
      </c>
      <c r="I53" s="33">
        <f>IF(入力!G25="","",入力!G25)</f>
        <v>5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迫田</v>
      </c>
      <c r="D54" s="33" t="str">
        <f>IF(入力!E28="","",入力!E28)</f>
        <v>凜</v>
      </c>
      <c r="E54" s="33" t="str">
        <f>IF(入力!C27="","",入力!C27)</f>
        <v>サコダ</v>
      </c>
      <c r="F54" s="33" t="str">
        <f>IF(入力!E27="","",入力!E27)</f>
        <v>リン</v>
      </c>
      <c r="G54" s="33">
        <f>IF(入力!M27="","",入力!M27)</f>
        <v>522008652</v>
      </c>
      <c r="H54" s="33" t="str">
        <f>IF(入力!I27="","",入力!I27)</f>
        <v>五井</v>
      </c>
      <c r="I54" s="33">
        <f>IF(入力!G27="","",入力!G27)</f>
        <v>5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佐々木</v>
      </c>
      <c r="D55" s="33" t="str">
        <f>IF(入力!E30="","",入力!E30)</f>
        <v>花帆</v>
      </c>
      <c r="E55" s="33" t="str">
        <f>IF(入力!C29="","",入力!C29)</f>
        <v>ササキ</v>
      </c>
      <c r="F55" s="33" t="str">
        <f>IF(入力!E29="","",入力!E29)</f>
        <v>カホ</v>
      </c>
      <c r="G55" s="33">
        <f>IF(入力!M29="","",入力!M29)</f>
        <v>519652509</v>
      </c>
      <c r="H55" s="33" t="str">
        <f>IF(入力!I29="","",入力!I29)</f>
        <v>千種</v>
      </c>
      <c r="I55" s="33">
        <f>IF(入力!G29="","",入力!G29)</f>
        <v>4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中野</v>
      </c>
      <c r="D56" s="33" t="str">
        <f>IF(入力!E32="","",入力!E32)</f>
        <v>日椛里</v>
      </c>
      <c r="E56" s="33" t="str">
        <f>IF(入力!C31="","",入力!C31)</f>
        <v>ナカノ</v>
      </c>
      <c r="F56" s="33" t="str">
        <f>IF(入力!E31="","",入力!E31)</f>
        <v>ヒカリ</v>
      </c>
      <c r="G56" s="33">
        <f>IF(入力!M31="","",入力!M31)</f>
        <v>521486628</v>
      </c>
      <c r="H56" s="33" t="str">
        <f>IF(入力!I31="","",入力!I31)</f>
        <v>千種</v>
      </c>
      <c r="I56" s="33">
        <f>IF(入力!G31="","",入力!G31)</f>
        <v>5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潮田</v>
      </c>
      <c r="D57" s="33" t="str">
        <f>IF(入力!E34="","",入力!E34)</f>
        <v>結音</v>
      </c>
      <c r="E57" s="33" t="str">
        <f>IF(入力!C33="","",入力!C33)</f>
        <v>ウシオダ</v>
      </c>
      <c r="F57" s="33" t="str">
        <f>IF(入力!E33="","",入力!E33)</f>
        <v>ユノ</v>
      </c>
      <c r="G57" s="33">
        <f>IF(入力!M33="","",入力!M33)</f>
        <v>521486635</v>
      </c>
      <c r="H57" s="33" t="str">
        <f>IF(入力!I33="","",入力!I33)</f>
        <v>五井</v>
      </c>
      <c r="I57" s="33">
        <f>IF(入力!G33="","",入力!G33)</f>
        <v>4</v>
      </c>
      <c r="J57" s="33">
        <f>IF(入力!P33="","",入力!P33)</f>
        <v>134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屋井</v>
      </c>
      <c r="D58" s="33" t="str">
        <f>IF(入力!E36="","",入力!E36)</f>
        <v>飛龍</v>
      </c>
      <c r="E58" s="33" t="str">
        <f>IF(入力!C35="","",入力!C35)</f>
        <v>オクイ</v>
      </c>
      <c r="F58" s="33" t="str">
        <f>IF(入力!E35="","",入力!E35)</f>
        <v>ヒリュウ</v>
      </c>
      <c r="G58" s="33">
        <f>IF(入力!M35="","",入力!M35)</f>
        <v>520022063</v>
      </c>
      <c r="H58" s="33" t="str">
        <f>IF(入力!I35="","",入力!I35)</f>
        <v>蔵波</v>
      </c>
      <c r="I58" s="33">
        <f>IF(入力!G35="","",入力!G35)</f>
        <v>4</v>
      </c>
      <c r="J58" s="33">
        <f>IF(入力!P35="","",入力!P35)</f>
        <v>128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13</v>
      </c>
      <c r="C59" s="33" t="str">
        <f>IF(入力!C38="","",入力!C38)</f>
        <v>屋井</v>
      </c>
      <c r="D59" s="33" t="str">
        <f>IF(入力!E38="","",入力!E38)</f>
        <v>皇龍</v>
      </c>
      <c r="E59" s="33" t="str">
        <f>IF(入力!C37="","",入力!C37)</f>
        <v>オクイ</v>
      </c>
      <c r="F59" s="33" t="str">
        <f>IF(入力!E37="","",入力!E37)</f>
        <v>コウリュウ</v>
      </c>
      <c r="G59" s="33">
        <f>IF(入力!M37="","",入力!M37)</f>
        <v>520857931</v>
      </c>
      <c r="H59" s="33" t="str">
        <f>IF(入力!I37="","",入力!I37)</f>
        <v>蔵波</v>
      </c>
      <c r="I59" s="33">
        <f>IF(入力!G37="","",入力!G37)</f>
        <v>2</v>
      </c>
      <c r="J59" s="33">
        <f>IF(入力!P37="","",入力!P37)</f>
        <v>118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peace</cp:lastModifiedBy>
  <cp:lastPrinted>2022-05-08T13:56:20Z</cp:lastPrinted>
  <dcterms:created xsi:type="dcterms:W3CDTF">2014-04-05T09:56:00Z</dcterms:created>
  <dcterms:modified xsi:type="dcterms:W3CDTF">2022-05-08T14:00:47Z</dcterms:modified>
</cp:coreProperties>
</file>