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activeTab="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<sst xmlns="http://schemas.openxmlformats.org/spreadsheetml/2006/main" count="406" uniqueCount="266">
  <si>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</si>
  <si>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</si>
  <si>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</si>
  <si>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</si>
  <si>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</si>
  <si>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</si>
  <si>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</si>
  <si>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</si>
  <si>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</si>
  <si>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</si>
  <si>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</si>
  <si>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</si>
  <si>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</si>
  <si>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</si>
  <si>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</si>
  <si>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</si>
  <si>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</si>
  <si>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</si>
  <si>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</si>
  <si>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</si>
  <si>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</si>
  <si>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</si>
  <si>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</si>
  <si>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</si>
  <si>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</si>
  <si>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</si>
  <si>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</si>
  <si>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</si>
  <si>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</si>
  <si>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</si>
  <si>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</si>
  <si>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</si>
  <si>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</si>
  <si>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</si>
  <si>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</si>
  <si>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</si>
  <si>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</si>
  <si>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</si>
  <si>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</si>
  <si>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</si>
  <si>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</si>
  <si>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</si>
  <si>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</si>
  <si>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</si>
  <si>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</si>
  <si>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</si>
  <si>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</si>
  <si>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</si>
  <si>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</si>
  <si>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</si>
  <si>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</si>
  <si>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</si>
  <si>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</si>
  <si>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</si>
  <si>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</si>
  <si>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</si>
  <si>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</si>
  <si>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</si>
  <si>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</si>
  <si>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</si>
  <si>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</si>
  <si>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</si>
  <si>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</si>
  <si>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</si>
  <si>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</si>
  <si>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</si>
  <si>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</si>
  <si>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</si>
  <si>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</si>
  <si>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</si>
  <si>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</si>
  <si>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</si>
  <si>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</si>
  <si>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</si>
  <si>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</si>
  <si>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</si>
  <si>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</si>
  <si>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</si>
  <si>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</si>
  <si>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</si>
  <si>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</si>
  <si>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</si>
  <si>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</si>
  <si>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</si>
  <si>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</si>
  <si>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</si>
  <si>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</si>
  <si>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</si>
  <si>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</si>
  <si>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</si>
  <si>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</si>
  <si>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</si>
  <si>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</si>
  <si>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</si>
  <si>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</si>
  <si>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</si>
  <si>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</si>
  <si>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</si>
  <si>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</si>
  <si>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</si>
  <si>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</si>
  <si>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</si>
  <si>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</si>
  <si>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</si>
  <si>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</si>
  <si>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</si>
  <si>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</si>
  <si>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</si>
  <si>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</si>
  <si>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</si>
  <si>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</si>
  <si>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</si>
  <si>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</si>
  <si>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</si>
  <si>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</si>
  <si>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</si>
  <si>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</si>
  <si>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</si>
  <si>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</si>
  <si>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</si>
  <si>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</si>
  <si>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</si>
  <si>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</si>
  <si>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</si>
  <si>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</si>
  <si>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</si>
  <si>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</si>
  <si>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</si>
  <si>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</si>
  <si>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</si>
  <si>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</si>
  <si>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</si>
  <si>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</si>
  <si>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</si>
  <si>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</si>
  <si>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</si>
  <si>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</si>
  <si>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</si>
  <si>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</si>
  <si>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</si>
  <si>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</si>
  <si>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</si>
  <si>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</si>
  <si>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</si>
  <si>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</si>
  <si>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</si>
  <si>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</si>
  <si>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</si>
  <si>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</si>
  <si>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</si>
  <si>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</si>
  <si>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</si>
  <si>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</si>
  <si>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</si>
  <si>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</si>
  <si>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</si>
  <si>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</si>
  <si>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</si>
  <si>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</si>
  <si>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</si>
  <si>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</si>
  <si>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</si>
  <si>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</si>
  <si>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</si>
  <si>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</si>
  <si>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</si>
  <si>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</si>
  <si>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</si>
  <si>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</si>
  <si>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</si>
  <si>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</si>
  <si>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</si>
  <si>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</si>
  <si>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</si>
  <si>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</si>
  <si>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</si>
  <si>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</si>
  <si>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</si>
  <si>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</si>
  <si>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</si>
  <si>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</si>
  <si>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</si>
  <si>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</si>
  <si>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</si>
  <si>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</si>
  <si>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</si>
  <si>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</si>
  <si>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</si>
  <si>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</si>
  <si>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</si>
  <si>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</si>
  <si>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</si>
  <si>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</si>
  <si>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</si>
  <si>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</si>
  <si>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</si>
  <si>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</si>
  <si>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</si>
  <si>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</si>
  <si>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</si>
  <si>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ホッパーズ</t>
    </r>
    <phoneticPr fontId="2"/>
  </si>
  <si>
    <t>ｴﾇｱｰﾙ　ﾎｯﾊﾟｰｽﾞ</t>
    <phoneticPr fontId="2"/>
  </si>
  <si>
    <t>八街市</t>
    <rPh sb="0" eb="3">
      <t>ヤチマタシ</t>
    </rPh>
    <phoneticPr fontId="2"/>
  </si>
  <si>
    <t>ＪＲ</t>
    <phoneticPr fontId="2"/>
  </si>
  <si>
    <t>八街</t>
    <rPh sb="0" eb="2">
      <t>ヤチマタ</t>
    </rPh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</si>
  <si>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</si>
  <si>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</si>
  <si>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</si>
  <si>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</si>
  <si>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布施</t>
    <rPh sb="0" eb="2">
      <t>フセ</t>
    </rPh>
    <phoneticPr fontId="2"/>
  </si>
  <si>
    <t>慎平</t>
    <rPh sb="0" eb="2">
      <t>シンペイ</t>
    </rPh>
    <phoneticPr fontId="2"/>
  </si>
  <si>
    <t>ﾌｾ</t>
    <phoneticPr fontId="2"/>
  </si>
  <si>
    <t>ｼﾝﾍﾟｲ</t>
    <phoneticPr fontId="2"/>
  </si>
  <si>
    <t>板鼻</t>
    <rPh sb="0" eb="2">
      <t>イタハナ</t>
    </rPh>
    <phoneticPr fontId="2"/>
  </si>
  <si>
    <t>ｲﾀﾊﾅ</t>
    <phoneticPr fontId="2"/>
  </si>
  <si>
    <t>麻美</t>
    <rPh sb="0" eb="2">
      <t>アサミ</t>
    </rPh>
    <phoneticPr fontId="2"/>
  </si>
  <si>
    <t>ｱｻﾐ</t>
    <phoneticPr fontId="2"/>
  </si>
  <si>
    <t>２８５</t>
    <phoneticPr fontId="2"/>
  </si>
  <si>
    <t>０８３７</t>
    <phoneticPr fontId="2"/>
  </si>
  <si>
    <t>佐倉市王子台5-27-10</t>
    <rPh sb="0" eb="3">
      <t>サクラシ</t>
    </rPh>
    <rPh sb="3" eb="6">
      <t>オウジダイ</t>
    </rPh>
    <phoneticPr fontId="2"/>
  </si>
  <si>
    <t>０９０</t>
    <phoneticPr fontId="2"/>
  </si>
  <si>
    <t>８０１３</t>
    <phoneticPr fontId="2"/>
  </si>
  <si>
    <t>０２２７</t>
    <phoneticPr fontId="2"/>
  </si>
  <si>
    <t>２８９</t>
    <phoneticPr fontId="2"/>
  </si>
  <si>
    <t>１１１４</t>
    <phoneticPr fontId="2"/>
  </si>
  <si>
    <t>八街市東吉田２２６－１０９</t>
    <rPh sb="0" eb="3">
      <t>ヤチマタシ</t>
    </rPh>
    <rPh sb="3" eb="6">
      <t>ヒガシヨシダ</t>
    </rPh>
    <phoneticPr fontId="2"/>
  </si>
  <si>
    <t>八街市東吉田１１１－２３</t>
    <rPh sb="0" eb="3">
      <t>ヤチマタシ</t>
    </rPh>
    <rPh sb="3" eb="6">
      <t>ヒガシヨシダ</t>
    </rPh>
    <phoneticPr fontId="2"/>
  </si>
  <si>
    <t>０４３</t>
    <phoneticPr fontId="2"/>
  </si>
  <si>
    <t>４４２</t>
    <phoneticPr fontId="2"/>
  </si>
  <si>
    <t>７６４５</t>
    <phoneticPr fontId="2"/>
  </si>
  <si>
    <t>４４１</t>
    <phoneticPr fontId="2"/>
  </si>
  <si>
    <t>２４２５</t>
    <phoneticPr fontId="2"/>
  </si>
  <si>
    <t>００１４</t>
    <phoneticPr fontId="2"/>
  </si>
  <si>
    <t>佐倉市栄町10-12伊能ビル1F</t>
    <rPh sb="0" eb="3">
      <t>サクラシ</t>
    </rPh>
    <rPh sb="3" eb="5">
      <t>サカエチョウ</t>
    </rPh>
    <rPh sb="10" eb="12">
      <t>イノウ</t>
    </rPh>
    <phoneticPr fontId="2"/>
  </si>
  <si>
    <t>４８１</t>
    <phoneticPr fontId="2"/>
  </si>
  <si>
    <t>０７１１</t>
    <phoneticPr fontId="2"/>
  </si>
  <si>
    <t>①</t>
    <phoneticPr fontId="2"/>
  </si>
  <si>
    <t>高地</t>
    <rPh sb="0" eb="2">
      <t>コウチ</t>
    </rPh>
    <phoneticPr fontId="2"/>
  </si>
  <si>
    <t>悠輔</t>
    <rPh sb="0" eb="2">
      <t>ユウスケ</t>
    </rPh>
    <phoneticPr fontId="2"/>
  </si>
  <si>
    <t>ｺｳﾁ</t>
    <phoneticPr fontId="2"/>
  </si>
  <si>
    <t>ﾕｳｽｹ</t>
    <phoneticPr fontId="2"/>
  </si>
  <si>
    <t>英愛</t>
    <rPh sb="0" eb="1">
      <t>エイ</t>
    </rPh>
    <rPh sb="1" eb="2">
      <t>アイ</t>
    </rPh>
    <phoneticPr fontId="2"/>
  </si>
  <si>
    <t>ｴﾏ</t>
    <phoneticPr fontId="2"/>
  </si>
  <si>
    <t>岩佐</t>
    <rPh sb="0" eb="2">
      <t>イワサ</t>
    </rPh>
    <phoneticPr fontId="2"/>
  </si>
  <si>
    <t>春輝</t>
    <rPh sb="0" eb="1">
      <t>ハル</t>
    </rPh>
    <rPh sb="1" eb="2">
      <t>キ</t>
    </rPh>
    <phoneticPr fontId="2"/>
  </si>
  <si>
    <t>ｲﾜｻ</t>
    <phoneticPr fontId="2"/>
  </si>
  <si>
    <t>ﾊﾙｷ</t>
    <phoneticPr fontId="2"/>
  </si>
  <si>
    <t>篠原</t>
    <rPh sb="0" eb="2">
      <t>シノハラ</t>
    </rPh>
    <phoneticPr fontId="2"/>
  </si>
  <si>
    <t>奏</t>
    <rPh sb="0" eb="1">
      <t>カナ</t>
    </rPh>
    <phoneticPr fontId="2"/>
  </si>
  <si>
    <t>ｼﾉﾊﾗ</t>
    <phoneticPr fontId="2"/>
  </si>
  <si>
    <t>ｶﾅﾃﾞ</t>
    <phoneticPr fontId="2"/>
  </si>
  <si>
    <t>藤村</t>
    <rPh sb="0" eb="2">
      <t>フジムラ</t>
    </rPh>
    <phoneticPr fontId="2"/>
  </si>
  <si>
    <t>勇輝</t>
    <rPh sb="0" eb="2">
      <t>ユウキ</t>
    </rPh>
    <phoneticPr fontId="2"/>
  </si>
  <si>
    <t>ﾌｼﾞﾑﾗ</t>
    <phoneticPr fontId="2"/>
  </si>
  <si>
    <t>ﾕｳｷ</t>
    <phoneticPr fontId="2"/>
  </si>
  <si>
    <t>久下</t>
    <rPh sb="0" eb="2">
      <t>クゲ</t>
    </rPh>
    <phoneticPr fontId="2"/>
  </si>
  <si>
    <t>結生</t>
    <rPh sb="0" eb="1">
      <t>ケッ</t>
    </rPh>
    <rPh sb="1" eb="2">
      <t>セイ</t>
    </rPh>
    <phoneticPr fontId="2"/>
  </si>
  <si>
    <t>ｸｹﾞ</t>
    <phoneticPr fontId="2"/>
  </si>
  <si>
    <t>ﾕｲ</t>
    <phoneticPr fontId="2"/>
  </si>
  <si>
    <t>瑠心</t>
    <rPh sb="0" eb="1">
      <t>ル</t>
    </rPh>
    <rPh sb="1" eb="2">
      <t>ココロ</t>
    </rPh>
    <phoneticPr fontId="2"/>
  </si>
  <si>
    <t>ﾙｶ</t>
    <phoneticPr fontId="2"/>
  </si>
  <si>
    <t>八街市立交進小学校</t>
    <rPh sb="0" eb="4">
      <t>ヤチマタシリツ</t>
    </rPh>
    <rPh sb="4" eb="5">
      <t>コウ</t>
    </rPh>
    <rPh sb="5" eb="6">
      <t>シン</t>
    </rPh>
    <rPh sb="6" eb="9">
      <t>ショウガッコウ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</si>
  <si>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</si>
  <si>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八街市立八街東小学校</t>
    <rPh sb="0" eb="4">
      <t>ヤチマタシリツ</t>
    </rPh>
    <rPh sb="4" eb="6">
      <t>ヤチマタ</t>
    </rPh>
    <rPh sb="6" eb="7">
      <t>ヒガシ</t>
    </rPh>
    <rPh sb="7" eb="10">
      <t>ショウガッコウ</t>
    </rPh>
    <phoneticPr fontId="2"/>
  </si>
  <si>
    <t>八街市立笹引小学校</t>
    <rPh sb="0" eb="4">
      <t>ヤチマタシリツ</t>
    </rPh>
    <rPh sb="4" eb="5">
      <t>ササ</t>
    </rPh>
    <rPh sb="5" eb="6">
      <t>ビ</t>
    </rPh>
    <rPh sb="6" eb="9">
      <t>ショウガッコウ</t>
    </rPh>
    <phoneticPr fontId="2"/>
  </si>
  <si>
    <t>初めての男女混合での出場です！全力でプレーしたいと思います！！</t>
    <rPh sb="0" eb="1">
      <t>ハジ</t>
    </rPh>
    <rPh sb="4" eb="6">
      <t>ダンジョ</t>
    </rPh>
    <rPh sb="6" eb="8">
      <t>コンゴウ</t>
    </rPh>
    <rPh sb="10" eb="12">
      <t>シュツジョウ</t>
    </rPh>
    <rPh sb="15" eb="17">
      <t>ゼンリョク</t>
    </rPh>
    <rPh sb="25" eb="26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</si>
</sst>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view="pageBreakPreview" zoomScaleNormal="100" workbookViewId="0">
      <selection activeCell="M35" sqref="M35:O3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1" t="s">
        <v>189</v>
      </c>
      <c r="B2" s="232"/>
      <c r="C2" s="439" t="s">
        <v>201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237" t="s">
        <v>200</v>
      </c>
      <c r="D3" s="238"/>
      <c r="E3" s="238"/>
      <c r="F3" s="238"/>
      <c r="G3" s="238"/>
      <c r="H3" s="238"/>
      <c r="I3" s="239"/>
      <c r="J3" s="85" t="s">
        <v>161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430225198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430225198</v>
      </c>
      <c r="K5" s="142"/>
      <c r="L5" s="142"/>
      <c r="M5" s="142"/>
      <c r="N5" s="142"/>
      <c r="O5" s="142"/>
      <c r="P5" s="44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4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3" t="s">
        <v>207</v>
      </c>
      <c r="D7" s="110"/>
      <c r="E7" s="444" t="s">
        <v>208</v>
      </c>
      <c r="F7" s="111"/>
      <c r="G7" s="113">
        <v>500536198</v>
      </c>
      <c r="H7" s="113"/>
      <c r="I7" s="113"/>
      <c r="J7" s="113">
        <v>15960</v>
      </c>
      <c r="K7" s="113"/>
      <c r="L7" s="113"/>
      <c r="M7" s="113">
        <v>183773</v>
      </c>
      <c r="N7" s="113"/>
      <c r="O7" s="113"/>
      <c r="P7" s="77" t="s">
        <v>72</v>
      </c>
      <c r="Q7" s="78"/>
      <c r="R7" s="137" t="s">
        <v>217</v>
      </c>
      <c r="S7" s="137"/>
      <c r="T7" s="137"/>
      <c r="U7" s="137"/>
      <c r="V7" s="50" t="s">
        <v>73</v>
      </c>
      <c r="W7" s="136" t="s">
        <v>218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220</v>
      </c>
      <c r="AM7" s="143"/>
      <c r="AN7" s="143"/>
      <c r="AO7" s="143"/>
      <c r="AP7" s="143"/>
      <c r="AQ7" s="143"/>
      <c r="AR7" s="143"/>
      <c r="AS7" s="59" t="s">
        <v>75</v>
      </c>
      <c r="AT7" s="249">
        <v>36</v>
      </c>
    </row>
    <row r="8" spans="1:51" ht="18" customHeight="1">
      <c r="A8" s="120"/>
      <c r="B8" s="119"/>
      <c r="C8" s="441" t="s">
        <v>205</v>
      </c>
      <c r="D8" s="116"/>
      <c r="E8" s="442" t="s">
        <v>206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219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221</v>
      </c>
      <c r="AL8" s="147"/>
      <c r="AM8" s="147"/>
      <c r="AN8" s="147"/>
      <c r="AO8" s="60" t="s">
        <v>76</v>
      </c>
      <c r="AP8" s="147" t="s">
        <v>222</v>
      </c>
      <c r="AQ8" s="147"/>
      <c r="AR8" s="147"/>
      <c r="AS8" s="148"/>
      <c r="AT8" s="249"/>
    </row>
    <row r="9" spans="1:51" ht="14.45" customHeight="1">
      <c r="A9" s="120" t="s">
        <v>150</v>
      </c>
      <c r="B9" s="119"/>
      <c r="C9" s="443" t="s">
        <v>211</v>
      </c>
      <c r="D9" s="110"/>
      <c r="E9" s="444" t="s">
        <v>212</v>
      </c>
      <c r="F9" s="111"/>
      <c r="G9" s="113">
        <v>500539514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 t="s">
        <v>223</v>
      </c>
      <c r="S9" s="137"/>
      <c r="T9" s="137"/>
      <c r="U9" s="137"/>
      <c r="V9" s="50" t="s">
        <v>73</v>
      </c>
      <c r="W9" s="136" t="s">
        <v>224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227</v>
      </c>
      <c r="AM9" s="143"/>
      <c r="AN9" s="143"/>
      <c r="AO9" s="143"/>
      <c r="AP9" s="143"/>
      <c r="AQ9" s="143"/>
      <c r="AR9" s="143"/>
      <c r="AS9" s="59" t="s">
        <v>194</v>
      </c>
      <c r="AT9" s="250">
        <v>22</v>
      </c>
    </row>
    <row r="10" spans="1:51" ht="18" customHeight="1">
      <c r="A10" s="120"/>
      <c r="B10" s="119"/>
      <c r="C10" s="441" t="s">
        <v>209</v>
      </c>
      <c r="D10" s="116"/>
      <c r="E10" s="442" t="s">
        <v>210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225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228</v>
      </c>
      <c r="AL10" s="147"/>
      <c r="AM10" s="147"/>
      <c r="AN10" s="147"/>
      <c r="AO10" s="60" t="s">
        <v>195</v>
      </c>
      <c r="AP10" s="147" t="s">
        <v>229</v>
      </c>
      <c r="AQ10" s="147"/>
      <c r="AR10" s="147"/>
      <c r="AS10" s="148"/>
      <c r="AT10" s="250"/>
    </row>
    <row r="11" spans="1:51" ht="14.45" customHeight="1">
      <c r="A11" s="120" t="s">
        <v>151</v>
      </c>
      <c r="B11" s="119"/>
      <c r="C11" s="443" t="s">
        <v>214</v>
      </c>
      <c r="D11" s="110"/>
      <c r="E11" s="444" t="s">
        <v>216</v>
      </c>
      <c r="F11" s="111"/>
      <c r="G11" s="113">
        <v>514635420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 t="s">
        <v>223</v>
      </c>
      <c r="S11" s="137"/>
      <c r="T11" s="137"/>
      <c r="U11" s="137"/>
      <c r="V11" s="50" t="s">
        <v>73</v>
      </c>
      <c r="W11" s="136" t="s">
        <v>224</v>
      </c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 t="s">
        <v>227</v>
      </c>
      <c r="AM11" s="143"/>
      <c r="AN11" s="143"/>
      <c r="AO11" s="143"/>
      <c r="AP11" s="143"/>
      <c r="AQ11" s="143"/>
      <c r="AR11" s="143"/>
      <c r="AS11" s="59" t="s">
        <v>194</v>
      </c>
      <c r="AT11" s="250">
        <v>39</v>
      </c>
    </row>
    <row r="12" spans="1:51" ht="18" customHeight="1">
      <c r="A12" s="120"/>
      <c r="B12" s="119"/>
      <c r="C12" s="441" t="s">
        <v>213</v>
      </c>
      <c r="D12" s="116"/>
      <c r="E12" s="442" t="s">
        <v>215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226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 t="s">
        <v>230</v>
      </c>
      <c r="AL12" s="147"/>
      <c r="AM12" s="147"/>
      <c r="AN12" s="147"/>
      <c r="AO12" s="60" t="s">
        <v>195</v>
      </c>
      <c r="AP12" s="147" t="s">
        <v>231</v>
      </c>
      <c r="AQ12" s="147"/>
      <c r="AR12" s="147"/>
      <c r="AS12" s="148"/>
      <c r="AT12" s="250"/>
    </row>
    <row r="13" spans="1:51" ht="15" customHeight="1">
      <c r="A13" s="120" t="s">
        <v>152</v>
      </c>
      <c r="B13" s="119"/>
      <c r="C13" s="443" t="s">
        <v>211</v>
      </c>
      <c r="D13" s="110"/>
      <c r="E13" s="444" t="s">
        <v>212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1"/>
    </row>
    <row r="14" spans="1:51" ht="18" customHeight="1">
      <c r="A14" s="120"/>
      <c r="B14" s="119"/>
      <c r="C14" s="441" t="s">
        <v>209</v>
      </c>
      <c r="D14" s="116"/>
      <c r="E14" s="442" t="s">
        <v>210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1"/>
    </row>
    <row r="15" spans="1:51" ht="15" customHeight="1">
      <c r="A15" s="129" t="s">
        <v>166</v>
      </c>
      <c r="B15" s="119"/>
      <c r="C15" s="443" t="s">
        <v>207</v>
      </c>
      <c r="D15" s="110"/>
      <c r="E15" s="444" t="s">
        <v>208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217</v>
      </c>
      <c r="S15" s="137"/>
      <c r="T15" s="137"/>
      <c r="U15" s="137"/>
      <c r="V15" s="49" t="s">
        <v>73</v>
      </c>
      <c r="W15" s="136" t="s">
        <v>232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227</v>
      </c>
      <c r="AM15" s="143"/>
      <c r="AN15" s="143"/>
      <c r="AO15" s="143"/>
      <c r="AP15" s="143"/>
      <c r="AQ15" s="143"/>
      <c r="AR15" s="143"/>
      <c r="AS15" s="59" t="s">
        <v>194</v>
      </c>
      <c r="AT15" s="250"/>
    </row>
    <row r="16" spans="1:51" ht="18" customHeight="1">
      <c r="A16" s="120"/>
      <c r="B16" s="119"/>
      <c r="C16" s="441" t="s">
        <v>205</v>
      </c>
      <c r="D16" s="116"/>
      <c r="E16" s="442" t="s">
        <v>206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233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234</v>
      </c>
      <c r="AL16" s="147"/>
      <c r="AM16" s="147"/>
      <c r="AN16" s="147"/>
      <c r="AO16" s="60" t="s">
        <v>195</v>
      </c>
      <c r="AP16" s="147" t="s">
        <v>235</v>
      </c>
      <c r="AQ16" s="147"/>
      <c r="AR16" s="147"/>
      <c r="AS16" s="148"/>
      <c r="AT16" s="250"/>
    </row>
    <row r="17" spans="1:46">
      <c r="A17" s="120" t="s">
        <v>6</v>
      </c>
      <c r="B17" s="119"/>
      <c r="C17" s="152" t="str">
        <f>IF(P16="","",P16)</f>
        <v>佐倉市栄町10-12伊能ビル1F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2" t="str">
        <f>IF(AL15="","",AL15&amp;"-"&amp;AK16&amp;"-"&amp;AP16)</f>
        <v>０４３-４８１-０７１１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>
        <v>90</v>
      </c>
      <c r="D21" s="80"/>
      <c r="E21" s="80">
        <v>8013</v>
      </c>
      <c r="F21" s="80"/>
      <c r="G21" s="80">
        <v>227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6" t="s">
        <v>167</v>
      </c>
      <c r="Q23" s="118"/>
      <c r="R23" s="118"/>
      <c r="S23" s="118"/>
      <c r="T23" s="24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8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445" t="s">
        <v>236</v>
      </c>
      <c r="C25" s="443" t="s">
        <v>239</v>
      </c>
      <c r="D25" s="110"/>
      <c r="E25" s="444" t="s">
        <v>240</v>
      </c>
      <c r="F25" s="111"/>
      <c r="G25" s="91">
        <v>6</v>
      </c>
      <c r="H25" s="93"/>
      <c r="I25" s="446" t="s">
        <v>261</v>
      </c>
      <c r="J25" s="92"/>
      <c r="K25" s="92"/>
      <c r="L25" s="93"/>
      <c r="M25" s="91">
        <v>515337840</v>
      </c>
      <c r="N25" s="92"/>
      <c r="O25" s="93"/>
      <c r="P25" s="91">
        <v>141</v>
      </c>
      <c r="Q25" s="92"/>
      <c r="R25" s="92"/>
      <c r="S25" s="92"/>
      <c r="T25" s="97"/>
      <c r="U25" s="1"/>
      <c r="V25" s="1"/>
      <c r="W25" s="1"/>
      <c r="X25" s="1"/>
      <c r="Y25" s="99">
        <v>6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1" t="s">
        <v>237</v>
      </c>
      <c r="D26" s="116"/>
      <c r="E26" s="442" t="s">
        <v>238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443" t="s">
        <v>214</v>
      </c>
      <c r="D27" s="110"/>
      <c r="E27" s="444" t="s">
        <v>242</v>
      </c>
      <c r="F27" s="111"/>
      <c r="G27" s="91">
        <v>6</v>
      </c>
      <c r="H27" s="93"/>
      <c r="I27" s="446" t="s">
        <v>262</v>
      </c>
      <c r="J27" s="92"/>
      <c r="K27" s="92"/>
      <c r="L27" s="93"/>
      <c r="M27" s="91">
        <v>514324784</v>
      </c>
      <c r="N27" s="92"/>
      <c r="O27" s="93"/>
      <c r="P27" s="91">
        <v>138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1" t="s">
        <v>213</v>
      </c>
      <c r="D28" s="116"/>
      <c r="E28" s="442" t="s">
        <v>241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443" t="s">
        <v>245</v>
      </c>
      <c r="D29" s="110"/>
      <c r="E29" s="444" t="s">
        <v>246</v>
      </c>
      <c r="F29" s="111"/>
      <c r="G29" s="91">
        <v>5</v>
      </c>
      <c r="H29" s="93"/>
      <c r="I29" s="446" t="s">
        <v>262</v>
      </c>
      <c r="J29" s="92"/>
      <c r="K29" s="92"/>
      <c r="L29" s="93"/>
      <c r="M29" s="91">
        <v>514456846</v>
      </c>
      <c r="N29" s="92"/>
      <c r="O29" s="93"/>
      <c r="P29" s="91">
        <v>142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1" t="s">
        <v>243</v>
      </c>
      <c r="D30" s="116"/>
      <c r="E30" s="442" t="s">
        <v>244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443" t="s">
        <v>249</v>
      </c>
      <c r="D31" s="110"/>
      <c r="E31" s="444" t="s">
        <v>250</v>
      </c>
      <c r="F31" s="111"/>
      <c r="G31" s="91">
        <v>5</v>
      </c>
      <c r="H31" s="93"/>
      <c r="I31" s="446" t="s">
        <v>264</v>
      </c>
      <c r="J31" s="92"/>
      <c r="K31" s="92"/>
      <c r="L31" s="93"/>
      <c r="M31" s="91">
        <v>516810811</v>
      </c>
      <c r="N31" s="92"/>
      <c r="O31" s="93"/>
      <c r="P31" s="91">
        <v>133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1" t="s">
        <v>247</v>
      </c>
      <c r="D32" s="116"/>
      <c r="E32" s="442" t="s">
        <v>248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443" t="s">
        <v>253</v>
      </c>
      <c r="D33" s="110"/>
      <c r="E33" s="444" t="s">
        <v>254</v>
      </c>
      <c r="F33" s="111"/>
      <c r="G33" s="91">
        <v>4</v>
      </c>
      <c r="H33" s="93"/>
      <c r="I33" s="446" t="s">
        <v>262</v>
      </c>
      <c r="J33" s="92"/>
      <c r="K33" s="92"/>
      <c r="L33" s="93"/>
      <c r="M33" s="91">
        <v>515794956</v>
      </c>
      <c r="N33" s="92"/>
      <c r="O33" s="93"/>
      <c r="P33" s="91">
        <v>135</v>
      </c>
      <c r="Q33" s="92"/>
      <c r="R33" s="92"/>
      <c r="S33" s="92"/>
      <c r="T33" s="97"/>
      <c r="U33" s="1"/>
      <c r="V33" s="1"/>
      <c r="W33" s="1"/>
      <c r="X33" s="1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1" t="s">
        <v>251</v>
      </c>
      <c r="D34" s="116"/>
      <c r="E34" s="442" t="s">
        <v>252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3"/>
      <c r="Z34" s="244"/>
      <c r="AA34" s="244"/>
      <c r="AB34" s="244"/>
      <c r="AC34" s="244"/>
      <c r="AD34" s="244"/>
      <c r="AE34" s="244"/>
      <c r="AF34" s="244"/>
      <c r="AG34" s="2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443" t="s">
        <v>257</v>
      </c>
      <c r="D35" s="110"/>
      <c r="E35" s="444" t="s">
        <v>258</v>
      </c>
      <c r="F35" s="111"/>
      <c r="G35" s="91">
        <v>4</v>
      </c>
      <c r="H35" s="93"/>
      <c r="I35" s="446" t="s">
        <v>263</v>
      </c>
      <c r="J35" s="92"/>
      <c r="K35" s="92"/>
      <c r="L35" s="93"/>
      <c r="M35" s="91">
        <v>514448467</v>
      </c>
      <c r="N35" s="92"/>
      <c r="O35" s="93"/>
      <c r="P35" s="91">
        <v>133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1" t="s">
        <v>255</v>
      </c>
      <c r="D36" s="116"/>
      <c r="E36" s="442" t="s">
        <v>256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443" t="s">
        <v>245</v>
      </c>
      <c r="D37" s="110"/>
      <c r="E37" s="444" t="s">
        <v>260</v>
      </c>
      <c r="F37" s="111"/>
      <c r="G37" s="91">
        <v>3</v>
      </c>
      <c r="H37" s="93"/>
      <c r="I37" s="446" t="s">
        <v>262</v>
      </c>
      <c r="J37" s="92"/>
      <c r="K37" s="92"/>
      <c r="L37" s="93"/>
      <c r="M37" s="91">
        <v>515762004</v>
      </c>
      <c r="N37" s="92"/>
      <c r="O37" s="93"/>
      <c r="P37" s="91">
        <v>129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1" t="s">
        <v>243</v>
      </c>
      <c r="D38" s="116"/>
      <c r="E38" s="442" t="s">
        <v>259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/>
      <c r="C39" s="109"/>
      <c r="D39" s="110"/>
      <c r="E39" s="110"/>
      <c r="F39" s="111"/>
      <c r="G39" s="91"/>
      <c r="H39" s="93"/>
      <c r="I39" s="91"/>
      <c r="J39" s="92"/>
      <c r="K39" s="92"/>
      <c r="L39" s="93"/>
      <c r="M39" s="91"/>
      <c r="N39" s="92"/>
      <c r="O39" s="93"/>
      <c r="P39" s="91"/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/>
      <c r="D40" s="116"/>
      <c r="E40" s="116"/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/>
      <c r="C41" s="109"/>
      <c r="D41" s="110"/>
      <c r="E41" s="110"/>
      <c r="F41" s="111"/>
      <c r="G41" s="91"/>
      <c r="H41" s="93"/>
      <c r="I41" s="91"/>
      <c r="J41" s="92"/>
      <c r="K41" s="92"/>
      <c r="L41" s="93"/>
      <c r="M41" s="91"/>
      <c r="N41" s="92"/>
      <c r="O41" s="93"/>
      <c r="P41" s="91"/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/>
      <c r="D42" s="116"/>
      <c r="E42" s="116"/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1"/>
      <c r="H43" s="93"/>
      <c r="I43" s="91"/>
      <c r="J43" s="92"/>
      <c r="K43" s="92"/>
      <c r="L43" s="93"/>
      <c r="M43" s="91"/>
      <c r="N43" s="92"/>
      <c r="O43" s="93"/>
      <c r="P43" s="91"/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/>
      <c r="D44" s="116"/>
      <c r="E44" s="116"/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1"/>
      <c r="H45" s="93"/>
      <c r="I45" s="91"/>
      <c r="J45" s="92"/>
      <c r="K45" s="92"/>
      <c r="L45" s="93"/>
      <c r="M45" s="91"/>
      <c r="N45" s="92"/>
      <c r="O45" s="93"/>
      <c r="P45" s="91"/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/>
      <c r="D46" s="116"/>
      <c r="E46" s="116"/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0" t="s">
        <v>265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2">
        <f>LEN(A55)</f>
        <v>31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6" t="str">
        <f>IF(入力!C3="","",入力!C3)</f>
        <v>NRホッパーズ</v>
      </c>
      <c r="D2" s="256"/>
      <c r="E2" s="256"/>
      <c r="F2" s="256"/>
      <c r="G2" s="256"/>
      <c r="H2" s="256"/>
      <c r="I2" s="256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7">
        <f>IF(入力!C4="","",IF(入力!C5="",入力!C4,入力!C4&amp;"　　"&amp;入力!C5))</f>
        <v>430225198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小林　友香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500536198</v>
      </c>
      <c r="H7" s="264"/>
      <c r="I7" s="264"/>
      <c r="J7" s="264">
        <f>IF(入力!J7="","",入力!J7)</f>
        <v>15960</v>
      </c>
      <c r="K7" s="264"/>
      <c r="L7" s="264"/>
      <c r="M7" s="264">
        <f>IF(入力!M7="","",入力!M7)</f>
        <v>183773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2</v>
      </c>
      <c r="B9" s="255"/>
      <c r="C9" s="267" t="str">
        <f>IF(入力!C10="","",入力!C10&amp;"　"&amp;入力!E10)</f>
        <v>布施　慎平</v>
      </c>
      <c r="D9" s="268"/>
      <c r="E9" s="268"/>
      <c r="F9" s="268"/>
      <c r="G9" s="264">
        <f>IF(入力!G9="","",入力!G9)</f>
        <v>500539514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3</v>
      </c>
      <c r="B11" s="255"/>
      <c r="C11" s="267" t="str">
        <f>IF(入力!C12="","",入力!C12&amp;"　"&amp;入力!E12)</f>
        <v>板鼻　麻美</v>
      </c>
      <c r="D11" s="268"/>
      <c r="E11" s="268"/>
      <c r="F11" s="268"/>
      <c r="G11" s="264">
        <f>IF(入力!G11="","",入力!G11)</f>
        <v>514635420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布施　慎平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小林　友香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5" t="s">
        <v>6</v>
      </c>
      <c r="B17" s="255"/>
      <c r="C17" s="256" t="str">
        <f>IF(入力!C17="","",入力!C17&amp;"　"&amp;入力!E17)</f>
        <v>佐倉市栄町10-12伊能ビル1F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０４３-４８１-０７１１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90－8013－227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高地　悠輔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八街市立交進小学校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515337840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板鼻　英愛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八街市立実住小学校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514324784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岩佐　春輝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八街市立実住小学校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514456846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篠原　奏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八街市立笹引小学校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516810811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藤村　勇輝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八街市立実住小学校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515794956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久下　結生</v>
      </c>
      <c r="D35" s="268"/>
      <c r="E35" s="268"/>
      <c r="F35" s="268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八街市立八街東小学校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514448467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岩佐　瑠心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八街市立実住小学校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515762004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tabSelected="1" view="pageBreakPreview" topLeftCell="A4" zoomScaleNormal="100" zoomScaleSheetLayoutView="100" workbookViewId="0">
      <selection activeCell="AV1" sqref="AV1:AW1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5"/>
      <c r="AW1" s="275"/>
      <c r="AX1" s="4" t="s">
        <v>28</v>
      </c>
      <c r="AY1" s="5"/>
      <c r="AZ1" s="275"/>
      <c r="BA1" s="275"/>
      <c r="BB1" s="4" t="s">
        <v>29</v>
      </c>
      <c r="BC1" s="5"/>
      <c r="BD1" s="275"/>
      <c r="BE1" s="2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6" t="s">
        <v>65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9" t="s">
        <v>32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2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5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8">
        <v>36</v>
      </c>
      <c r="I12" s="319"/>
      <c r="J12" s="320"/>
      <c r="K12" s="4"/>
    </row>
    <row r="13" spans="1:60" ht="13.5" customHeight="1">
      <c r="F13" s="4" t="s">
        <v>35</v>
      </c>
      <c r="G13" s="4"/>
      <c r="H13" s="321"/>
      <c r="I13" s="322"/>
      <c r="J13" s="3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8" t="s">
        <v>37</v>
      </c>
      <c r="D16" s="288"/>
      <c r="E16" s="288"/>
      <c r="F16" s="288"/>
      <c r="G16" s="289"/>
      <c r="H16" s="316" t="s">
        <v>66</v>
      </c>
      <c r="I16" s="317"/>
      <c r="J16" s="317"/>
      <c r="K16" s="288" t="str">
        <f>IF(入力!C2="","",入力!C2)</f>
        <v>ｴﾇｱｰﾙ　ﾎｯﾊﾟｰｽﾞ</v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278" t="s">
        <v>38</v>
      </c>
      <c r="AK16" s="279"/>
      <c r="AL16" s="279"/>
      <c r="AM16" s="280"/>
      <c r="AN16" s="310" t="str">
        <f>IF(入力!P3="","",入力!P3)</f>
        <v>八街市</v>
      </c>
      <c r="AO16" s="311"/>
      <c r="AP16" s="311"/>
      <c r="AQ16" s="311"/>
      <c r="AR16" s="311"/>
      <c r="AS16" s="311"/>
      <c r="AT16" s="279" t="s">
        <v>68</v>
      </c>
      <c r="AU16" s="280"/>
      <c r="AV16" s="287" t="s">
        <v>39</v>
      </c>
      <c r="AW16" s="288"/>
      <c r="AX16" s="288"/>
      <c r="AY16" s="289"/>
      <c r="AZ16" s="296" t="str">
        <f>IF(入力!P5="","",入力!P5)</f>
        <v>ＪＲ</v>
      </c>
      <c r="BA16" s="297"/>
      <c r="BB16" s="297"/>
      <c r="BC16" s="297"/>
      <c r="BD16" s="297"/>
      <c r="BE16" s="297"/>
      <c r="BF16" s="341" t="s">
        <v>40</v>
      </c>
    </row>
    <row r="17" spans="3:58" ht="4.5" customHeight="1">
      <c r="C17" s="339"/>
      <c r="D17" s="291"/>
      <c r="E17" s="291"/>
      <c r="F17" s="291"/>
      <c r="G17" s="292"/>
      <c r="H17" s="306" t="str">
        <f>IF(入力!C3="","",入力!C3)</f>
        <v>NRホッパーズ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2" t="str">
        <f>IF(入力!J3="","","("&amp;入力!J3&amp;")")</f>
        <v>(男女混合)</v>
      </c>
      <c r="V17" s="302"/>
      <c r="W17" s="302"/>
      <c r="X17" s="303"/>
      <c r="Y17" s="356">
        <f>IF(入力!C4="","",入力!C4)</f>
        <v>430225198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281"/>
      <c r="AK17" s="282"/>
      <c r="AL17" s="282"/>
      <c r="AM17" s="283"/>
      <c r="AN17" s="312"/>
      <c r="AO17" s="313"/>
      <c r="AP17" s="313"/>
      <c r="AQ17" s="313"/>
      <c r="AR17" s="313"/>
      <c r="AS17" s="313"/>
      <c r="AT17" s="282"/>
      <c r="AU17" s="283"/>
      <c r="AV17" s="290"/>
      <c r="AW17" s="291"/>
      <c r="AX17" s="291"/>
      <c r="AY17" s="292"/>
      <c r="AZ17" s="298"/>
      <c r="BA17" s="299"/>
      <c r="BB17" s="299"/>
      <c r="BC17" s="299"/>
      <c r="BD17" s="299"/>
      <c r="BE17" s="299"/>
      <c r="BF17" s="342"/>
    </row>
    <row r="18" spans="3:58" ht="16.5" customHeight="1">
      <c r="C18" s="340"/>
      <c r="D18" s="294"/>
      <c r="E18" s="294"/>
      <c r="F18" s="294"/>
      <c r="G18" s="295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4"/>
      <c r="V18" s="304"/>
      <c r="W18" s="304"/>
      <c r="X18" s="305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284"/>
      <c r="AK18" s="285"/>
      <c r="AL18" s="285"/>
      <c r="AM18" s="286"/>
      <c r="AN18" s="314"/>
      <c r="AO18" s="315"/>
      <c r="AP18" s="315"/>
      <c r="AQ18" s="315"/>
      <c r="AR18" s="315"/>
      <c r="AS18" s="315"/>
      <c r="AT18" s="285"/>
      <c r="AU18" s="286"/>
      <c r="AV18" s="293"/>
      <c r="AW18" s="294"/>
      <c r="AX18" s="294"/>
      <c r="AY18" s="295"/>
      <c r="AZ18" s="300" t="str">
        <f>IF(入力!AE5="","",入力!AE5)</f>
        <v>八街</v>
      </c>
      <c r="BA18" s="301"/>
      <c r="BB18" s="301"/>
      <c r="BC18" s="301"/>
      <c r="BD18" s="301"/>
      <c r="BE18" s="301"/>
      <c r="BF18" s="13" t="s">
        <v>41</v>
      </c>
    </row>
    <row r="19" spans="3:58" ht="15" customHeight="1">
      <c r="C19" s="327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274" t="s">
        <v>42</v>
      </c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 t="s">
        <v>69</v>
      </c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 t="s">
        <v>70</v>
      </c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7"/>
    </row>
    <row r="20" spans="3:58" ht="15" customHeight="1">
      <c r="C20" s="343" t="s">
        <v>43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347">
        <f>IF(入力!J7="","",入力!J7)</f>
        <v>15960</v>
      </c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 t="str">
        <f>IF(入力!J9="","",入力!J9)</f>
        <v/>
      </c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 t="str">
        <f>IF(入力!J11="","",入力!J11)</f>
        <v/>
      </c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8"/>
    </row>
    <row r="21" spans="3:58" ht="15" customHeight="1">
      <c r="C21" s="343" t="s">
        <v>44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347">
        <f>IF(入力!M7="","",入力!M7)</f>
        <v>183773</v>
      </c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 t="str">
        <f>IF(入力!M9="","",入力!M9)</f>
        <v/>
      </c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 t="str">
        <f>IF(入力!M11="","",入力!M11)</f>
        <v/>
      </c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8"/>
    </row>
    <row r="22" spans="3:58" ht="12" customHeight="1">
      <c r="C22" s="365" t="s">
        <v>71</v>
      </c>
      <c r="D22" s="366"/>
      <c r="E22" s="366"/>
      <c r="F22" s="366"/>
      <c r="G22" s="367"/>
      <c r="H22" s="344" t="str">
        <f>IF(入力!C7="","",入力!C7&amp;"　"&amp;入力!E7)</f>
        <v>ｺﾊﾞﾔｼ　ﾕｶ</v>
      </c>
      <c r="I22" s="345"/>
      <c r="J22" s="345"/>
      <c r="K22" s="345"/>
      <c r="L22" s="345"/>
      <c r="M22" s="345"/>
      <c r="N22" s="345"/>
      <c r="O22" s="345"/>
      <c r="P22" s="345"/>
      <c r="Q22" s="346"/>
      <c r="R22" s="349" t="s">
        <v>45</v>
      </c>
      <c r="S22" s="345"/>
      <c r="T22" s="369">
        <f>IF(入力!AT7="","",入力!AT7)</f>
        <v>36</v>
      </c>
      <c r="U22" s="370"/>
      <c r="V22" s="371"/>
      <c r="W22" s="349" t="s">
        <v>46</v>
      </c>
      <c r="X22" s="349"/>
      <c r="Y22" s="349"/>
      <c r="Z22" s="14" t="s">
        <v>72</v>
      </c>
      <c r="AA22" s="15"/>
      <c r="AB22" s="345" t="str">
        <f>IF(入力!R7="","",入力!R7)</f>
        <v>２８５</v>
      </c>
      <c r="AC22" s="345"/>
      <c r="AD22" s="345"/>
      <c r="AE22" s="345"/>
      <c r="AF22" s="16" t="s">
        <v>73</v>
      </c>
      <c r="AG22" s="345" t="str">
        <f>IF(入力!W7="","",入力!W7)</f>
        <v>０８３７</v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349" t="s">
        <v>47</v>
      </c>
      <c r="AV22" s="345"/>
      <c r="AW22" s="345"/>
      <c r="AX22" s="17" t="s">
        <v>74</v>
      </c>
      <c r="AY22" s="345" t="str">
        <f>IF(入力!AL7="","",入力!AL7)</f>
        <v>０９０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40" t="s">
        <v>48</v>
      </c>
      <c r="D23" s="294"/>
      <c r="E23" s="294"/>
      <c r="F23" s="294"/>
      <c r="G23" s="295"/>
      <c r="H23" s="324" t="str">
        <f>IF(入力!C8="","",入力!C8&amp;"　"&amp;入力!E8)</f>
        <v>小林　友香</v>
      </c>
      <c r="I23" s="325"/>
      <c r="J23" s="325"/>
      <c r="K23" s="325"/>
      <c r="L23" s="325"/>
      <c r="M23" s="325"/>
      <c r="N23" s="325"/>
      <c r="O23" s="325"/>
      <c r="P23" s="325"/>
      <c r="Q23" s="326"/>
      <c r="R23" s="294"/>
      <c r="S23" s="294"/>
      <c r="T23" s="372"/>
      <c r="U23" s="373"/>
      <c r="V23" s="374"/>
      <c r="W23" s="285"/>
      <c r="X23" s="285"/>
      <c r="Y23" s="285"/>
      <c r="Z23" s="308" t="str">
        <f>IF(入力!P8="","",入力!P8)</f>
        <v>佐倉市王子台5-27-10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75"/>
      <c r="AU23" s="294"/>
      <c r="AV23" s="294"/>
      <c r="AW23" s="294"/>
      <c r="AX23" s="293" t="str">
        <f>IF(入力!AK8="","",入力!AK8)</f>
        <v>８０１３</v>
      </c>
      <c r="AY23" s="294"/>
      <c r="AZ23" s="294"/>
      <c r="BA23" s="294"/>
      <c r="BB23" s="19" t="s">
        <v>76</v>
      </c>
      <c r="BC23" s="294" t="str">
        <f>IF(入力!AP8="","",入力!AP8)</f>
        <v>０２２７</v>
      </c>
      <c r="BD23" s="294"/>
      <c r="BE23" s="294"/>
      <c r="BF23" s="368"/>
    </row>
    <row r="24" spans="3:58" ht="12" customHeight="1">
      <c r="C24" s="365" t="s">
        <v>77</v>
      </c>
      <c r="D24" s="366"/>
      <c r="E24" s="366"/>
      <c r="F24" s="366"/>
      <c r="G24" s="367"/>
      <c r="H24" s="344" t="str">
        <f>IF(入力!C9="","",入力!C9&amp;"　"&amp;入力!E9)</f>
        <v>ﾌｾ　ｼﾝﾍﾟｲ</v>
      </c>
      <c r="I24" s="345"/>
      <c r="J24" s="345"/>
      <c r="K24" s="345"/>
      <c r="L24" s="345"/>
      <c r="M24" s="345"/>
      <c r="N24" s="345"/>
      <c r="O24" s="345"/>
      <c r="P24" s="345"/>
      <c r="Q24" s="346"/>
      <c r="R24" s="349" t="s">
        <v>45</v>
      </c>
      <c r="S24" s="345"/>
      <c r="T24" s="369">
        <f>IF(入力!AT9="","",入力!AT9)</f>
        <v>22</v>
      </c>
      <c r="U24" s="370"/>
      <c r="V24" s="371"/>
      <c r="W24" s="349" t="s">
        <v>46</v>
      </c>
      <c r="X24" s="349"/>
      <c r="Y24" s="349"/>
      <c r="Z24" s="14" t="s">
        <v>72</v>
      </c>
      <c r="AA24" s="15"/>
      <c r="AB24" s="345" t="str">
        <f>IF(入力!R9="","",入力!R9)</f>
        <v>２８９</v>
      </c>
      <c r="AC24" s="345"/>
      <c r="AD24" s="345"/>
      <c r="AE24" s="345"/>
      <c r="AF24" s="16" t="s">
        <v>73</v>
      </c>
      <c r="AG24" s="345" t="str">
        <f>IF(入力!W9="","",入力!W9)</f>
        <v>１１１４</v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6"/>
      <c r="AU24" s="349" t="s">
        <v>47</v>
      </c>
      <c r="AV24" s="345"/>
      <c r="AW24" s="345"/>
      <c r="AX24" s="17" t="s">
        <v>74</v>
      </c>
      <c r="AY24" s="345" t="str">
        <f>IF(入力!AL9="","",入力!AL9)</f>
        <v>０４３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40" t="s">
        <v>78</v>
      </c>
      <c r="D25" s="294"/>
      <c r="E25" s="294"/>
      <c r="F25" s="294"/>
      <c r="G25" s="295"/>
      <c r="H25" s="324" t="str">
        <f>IF(入力!C10="","",入力!C10&amp;"　"&amp;入力!E10)</f>
        <v>布施　慎平</v>
      </c>
      <c r="I25" s="325"/>
      <c r="J25" s="325"/>
      <c r="K25" s="325"/>
      <c r="L25" s="325"/>
      <c r="M25" s="325"/>
      <c r="N25" s="325"/>
      <c r="O25" s="325"/>
      <c r="P25" s="325"/>
      <c r="Q25" s="326"/>
      <c r="R25" s="294"/>
      <c r="S25" s="294"/>
      <c r="T25" s="372"/>
      <c r="U25" s="373"/>
      <c r="V25" s="374"/>
      <c r="W25" s="285"/>
      <c r="X25" s="285"/>
      <c r="Y25" s="285"/>
      <c r="Z25" s="308" t="str">
        <f>IF(入力!P10="","",入力!P10)</f>
        <v>八街市東吉田２２６－１０９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75"/>
      <c r="AU25" s="294"/>
      <c r="AV25" s="294"/>
      <c r="AW25" s="294"/>
      <c r="AX25" s="293" t="str">
        <f>IF(入力!AK10="","",入力!AK10)</f>
        <v>４４２</v>
      </c>
      <c r="AY25" s="294"/>
      <c r="AZ25" s="294"/>
      <c r="BA25" s="294"/>
      <c r="BB25" s="19" t="s">
        <v>76</v>
      </c>
      <c r="BC25" s="294" t="str">
        <f>IF(入力!AP10="","",入力!AP10)</f>
        <v>７６４５</v>
      </c>
      <c r="BD25" s="294"/>
      <c r="BE25" s="294"/>
      <c r="BF25" s="368"/>
    </row>
    <row r="26" spans="3:58" ht="12" customHeight="1">
      <c r="C26" s="365" t="s">
        <v>71</v>
      </c>
      <c r="D26" s="366"/>
      <c r="E26" s="366"/>
      <c r="F26" s="366"/>
      <c r="G26" s="367"/>
      <c r="H26" s="344" t="str">
        <f>IF(入力!C11="","",入力!C11&amp;"　"&amp;入力!E11)</f>
        <v>ｲﾀﾊﾅ　ｱｻﾐ</v>
      </c>
      <c r="I26" s="345"/>
      <c r="J26" s="345"/>
      <c r="K26" s="345"/>
      <c r="L26" s="345"/>
      <c r="M26" s="345"/>
      <c r="N26" s="345"/>
      <c r="O26" s="345"/>
      <c r="P26" s="345"/>
      <c r="Q26" s="346"/>
      <c r="R26" s="349" t="s">
        <v>45</v>
      </c>
      <c r="S26" s="345"/>
      <c r="T26" s="369">
        <f>IF(入力!AT11="","",入力!AT11)</f>
        <v>39</v>
      </c>
      <c r="U26" s="370"/>
      <c r="V26" s="371"/>
      <c r="W26" s="349" t="s">
        <v>46</v>
      </c>
      <c r="X26" s="349"/>
      <c r="Y26" s="349"/>
      <c r="Z26" s="14" t="s">
        <v>72</v>
      </c>
      <c r="AA26" s="15"/>
      <c r="AB26" s="345" t="str">
        <f>IF(入力!R11="","",入力!R11)</f>
        <v>２８９</v>
      </c>
      <c r="AC26" s="345"/>
      <c r="AD26" s="345"/>
      <c r="AE26" s="345"/>
      <c r="AF26" s="16" t="s">
        <v>73</v>
      </c>
      <c r="AG26" s="345" t="str">
        <f>IF(入力!W11="","",入力!W11)</f>
        <v>１１１４</v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6"/>
      <c r="AU26" s="349" t="s">
        <v>47</v>
      </c>
      <c r="AV26" s="345"/>
      <c r="AW26" s="345"/>
      <c r="AX26" s="17" t="s">
        <v>74</v>
      </c>
      <c r="AY26" s="345" t="str">
        <f>IF(入力!AL11="","",入力!AL11)</f>
        <v>０４３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40" t="s">
        <v>79</v>
      </c>
      <c r="D27" s="294"/>
      <c r="E27" s="294"/>
      <c r="F27" s="294"/>
      <c r="G27" s="295"/>
      <c r="H27" s="324" t="str">
        <f>IF(入力!C12="","",入力!C12&amp;"　"&amp;入力!E12)</f>
        <v>板鼻　麻美</v>
      </c>
      <c r="I27" s="325"/>
      <c r="J27" s="325"/>
      <c r="K27" s="325"/>
      <c r="L27" s="325"/>
      <c r="M27" s="325"/>
      <c r="N27" s="325"/>
      <c r="O27" s="325"/>
      <c r="P27" s="325"/>
      <c r="Q27" s="326"/>
      <c r="R27" s="294"/>
      <c r="S27" s="294"/>
      <c r="T27" s="372"/>
      <c r="U27" s="373"/>
      <c r="V27" s="374"/>
      <c r="W27" s="285"/>
      <c r="X27" s="285"/>
      <c r="Y27" s="285"/>
      <c r="Z27" s="308" t="str">
        <f>IF(入力!P12="","",入力!P12)</f>
        <v>八街市東吉田１１１－２３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75"/>
      <c r="AU27" s="294"/>
      <c r="AV27" s="294"/>
      <c r="AW27" s="294"/>
      <c r="AX27" s="293" t="str">
        <f>IF(入力!AK12="","",入力!AK12)</f>
        <v>４４１</v>
      </c>
      <c r="AY27" s="294"/>
      <c r="AZ27" s="294"/>
      <c r="BA27" s="294"/>
      <c r="BB27" s="19" t="s">
        <v>76</v>
      </c>
      <c r="BC27" s="294" t="str">
        <f>IF(入力!AP12="","",入力!AP12)</f>
        <v>２４２５</v>
      </c>
      <c r="BD27" s="294"/>
      <c r="BE27" s="294"/>
      <c r="BF27" s="368"/>
    </row>
    <row r="28" spans="3:58" ht="12" customHeight="1">
      <c r="C28" s="365" t="s">
        <v>71</v>
      </c>
      <c r="D28" s="366"/>
      <c r="E28" s="366"/>
      <c r="F28" s="366"/>
      <c r="G28" s="367"/>
      <c r="H28" s="344" t="str">
        <f>IF(入力!C15="","",入力!C15&amp;"　"&amp;入力!E15)</f>
        <v>ｺﾊﾞﾔｼ　ﾕｶ</v>
      </c>
      <c r="I28" s="345"/>
      <c r="J28" s="345"/>
      <c r="K28" s="345"/>
      <c r="L28" s="345"/>
      <c r="M28" s="345"/>
      <c r="N28" s="345"/>
      <c r="O28" s="345"/>
      <c r="P28" s="345"/>
      <c r="Q28" s="346"/>
      <c r="R28" s="349" t="s">
        <v>45</v>
      </c>
      <c r="S28" s="345"/>
      <c r="T28" s="369" t="str">
        <f>IF(入力!AT15="","",入力!AT15)</f>
        <v/>
      </c>
      <c r="U28" s="370"/>
      <c r="V28" s="371"/>
      <c r="W28" s="349" t="s">
        <v>46</v>
      </c>
      <c r="X28" s="349"/>
      <c r="Y28" s="349"/>
      <c r="Z28" s="14" t="s">
        <v>72</v>
      </c>
      <c r="AA28" s="15"/>
      <c r="AB28" s="345" t="str">
        <f>IF(入力!R15="","",入力!R15)</f>
        <v>２８５</v>
      </c>
      <c r="AC28" s="345"/>
      <c r="AD28" s="345"/>
      <c r="AE28" s="345"/>
      <c r="AF28" s="16" t="s">
        <v>73</v>
      </c>
      <c r="AG28" s="345" t="str">
        <f>IF(入力!W15="","",入力!W15)</f>
        <v>００１４</v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6"/>
      <c r="AU28" s="349" t="s">
        <v>47</v>
      </c>
      <c r="AV28" s="345"/>
      <c r="AW28" s="345"/>
      <c r="AX28" s="17" t="s">
        <v>74</v>
      </c>
      <c r="AY28" s="345" t="str">
        <f>IF(入力!AL15="","",入力!AL15)</f>
        <v>０４３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50" t="str">
        <f>IF(入力!C16="","",入力!C16&amp;"　"&amp;入力!E16)</f>
        <v>小林　友香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63"/>
      <c r="S29" s="363"/>
      <c r="T29" s="377"/>
      <c r="U29" s="378"/>
      <c r="V29" s="379"/>
      <c r="W29" s="376"/>
      <c r="X29" s="376"/>
      <c r="Y29" s="376"/>
      <c r="Z29" s="390" t="str">
        <f>IF(入力!P16="","",入力!P16)</f>
        <v>佐倉市栄町10-12伊能ビル1F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3"/>
      <c r="AV29" s="363"/>
      <c r="AW29" s="363"/>
      <c r="AX29" s="393" t="str">
        <f>IF(入力!AK16="","",入力!AK16)</f>
        <v>４８１</v>
      </c>
      <c r="AY29" s="363"/>
      <c r="AZ29" s="363"/>
      <c r="BA29" s="363"/>
      <c r="BB29" s="73" t="s">
        <v>76</v>
      </c>
      <c r="BC29" s="363" t="str">
        <f>IF(入力!AP16="","",入力!AP16)</f>
        <v>０７１１</v>
      </c>
      <c r="BD29" s="363"/>
      <c r="BE29" s="363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ｺｳﾁ　ﾕｳｽｹ
高地　悠輔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6</v>
      </c>
      <c r="R34" s="383"/>
      <c r="S34" s="384"/>
      <c r="T34" s="401" t="str">
        <f>IF(入力!I25="","",入力!I25)</f>
        <v>八街市立交進小学校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515337840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141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ｲﾀﾊﾅ　ｴﾏ
板鼻　英愛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6</v>
      </c>
      <c r="R36" s="383"/>
      <c r="S36" s="384"/>
      <c r="T36" s="401" t="str">
        <f>IF(入力!I27="","",入力!I27)</f>
        <v>八街市立実住小学校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514324784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138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ｲﾜｻ　ﾊﾙｷ
岩佐　春輝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5</v>
      </c>
      <c r="R38" s="383"/>
      <c r="S38" s="384"/>
      <c r="T38" s="401" t="str">
        <f>IF(入力!I29="","",入力!I29)</f>
        <v>八街市立実住小学校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514456846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142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ｼﾉﾊﾗ　ｶﾅﾃﾞ
篠原　奏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5</v>
      </c>
      <c r="R40" s="383"/>
      <c r="S40" s="384"/>
      <c r="T40" s="401" t="str">
        <f>IF(入力!I31="","",入力!I31)</f>
        <v>八街市立笹引小学校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516810811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133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ﾌｼﾞﾑﾗ　ﾕｳｷ
藤村　勇輝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4</v>
      </c>
      <c r="R42" s="383"/>
      <c r="S42" s="384"/>
      <c r="T42" s="401" t="str">
        <f>IF(入力!I33="","",入力!I33)</f>
        <v>八街市立実住小学校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515794956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135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ｸｹﾞ　ﾕｲ
久下　結生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4</v>
      </c>
      <c r="R44" s="383"/>
      <c r="S44" s="384"/>
      <c r="T44" s="401" t="str">
        <f>IF(入力!I35="","",入力!I35)</f>
        <v>八街市立八街東小学校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514448467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133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ｲﾜｻ　ﾙｶ
岩佐　瑠心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>
        <f>IF(入力!G37="","",入力!G37)</f>
        <v>3</v>
      </c>
      <c r="R46" s="383"/>
      <c r="S46" s="384"/>
      <c r="T46" s="401" t="str">
        <f>IF(入力!I37="","",入力!I37)</f>
        <v>八街市立実住小学校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515762004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129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 t="str">
        <f>IF(入力!B39="","",入力!B39)</f>
        <v/>
      </c>
      <c r="D48" s="409"/>
      <c r="E48" s="410"/>
      <c r="F48" s="395" t="str">
        <f>IF(入力!C40="","",入力!C39&amp;"　"&amp;入力!E39&amp;"
"&amp;入力!C40&amp;"　"&amp;入力!E40)</f>
        <v/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 t="str">
        <f>IF(入力!G39="","",入力!G39)</f>
        <v/>
      </c>
      <c r="R48" s="383"/>
      <c r="S48" s="384"/>
      <c r="T48" s="401" t="str">
        <f>IF(入力!I39="","",入力!I39)</f>
        <v/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 t="str">
        <f>IF(入力!M39="","",入力!M39)</f>
        <v/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 t="str">
        <f>IF(入力!P39="","",入力!P39)</f>
        <v/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 t="str">
        <f>IF(入力!B41="","",入力!B41)</f>
        <v/>
      </c>
      <c r="D50" s="409"/>
      <c r="E50" s="410"/>
      <c r="F50" s="395" t="str">
        <f>IF(入力!C42="","",入力!C41&amp;"　"&amp;入力!E41&amp;"
"&amp;入力!C42&amp;"　"&amp;入力!E42)</f>
        <v/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 t="str">
        <f>IF(入力!G41="","",入力!G41)</f>
        <v/>
      </c>
      <c r="R50" s="383"/>
      <c r="S50" s="384"/>
      <c r="T50" s="401" t="str">
        <f>IF(入力!I41="","",入力!I41)</f>
        <v/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 t="str">
        <f>IF(入力!M41="","",入力!M41)</f>
        <v/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 t="str">
        <f>IF(入力!P41="","",入力!P41)</f>
        <v/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 t="str">
        <f>IF(入力!B43="","",入力!B43)</f>
        <v/>
      </c>
      <c r="D52" s="409"/>
      <c r="E52" s="410"/>
      <c r="F52" s="395" t="str">
        <f>IF(入力!C44="","",入力!C43&amp;"　"&amp;入力!E43&amp;"
"&amp;入力!C44&amp;"　"&amp;入力!E44)</f>
        <v/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 t="str">
        <f>IF(入力!G43="","",入力!G43)</f>
        <v/>
      </c>
      <c r="R52" s="383"/>
      <c r="S52" s="384"/>
      <c r="T52" s="401" t="str">
        <f>IF(入力!I43="","",入力!I43)</f>
        <v/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 t="str">
        <f>IF(入力!M43="","",入力!M43)</f>
        <v/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 t="str">
        <f>IF(入力!P43="","",入力!P43)</f>
        <v/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 t="str">
        <f>IF(入力!B45="","",入力!B45)</f>
        <v/>
      </c>
      <c r="D54" s="409"/>
      <c r="E54" s="410"/>
      <c r="F54" s="395" t="str">
        <f>IF(入力!C46="","",入力!C45&amp;"　"&amp;入力!E45&amp;"
"&amp;入力!C46&amp;"　"&amp;入力!E46)</f>
        <v/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 t="str">
        <f>IF(入力!G45="","",入力!G45)</f>
        <v/>
      </c>
      <c r="R54" s="383"/>
      <c r="S54" s="384"/>
      <c r="T54" s="401" t="str">
        <f>IF(入力!I45="","",入力!I45)</f>
        <v/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 t="str">
        <f>IF(入力!M45="","",入力!M45)</f>
        <v/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 t="str">
        <f>IF(入力!P45="","",入力!P45)</f>
        <v/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 t="str">
        <f>IF(入力!B47="","",入力!B47)</f>
        <v/>
      </c>
      <c r="D56" s="409"/>
      <c r="E56" s="410"/>
      <c r="F56" s="395" t="str">
        <f>IF(入力!C48="","",入力!C47&amp;"　"&amp;入力!E47&amp;"
"&amp;入力!C48&amp;"　"&amp;入力!E48)</f>
        <v/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 t="str">
        <f>IF(入力!G47="","",入力!G47)</f>
        <v/>
      </c>
      <c r="R56" s="383"/>
      <c r="S56" s="384"/>
      <c r="T56" s="401" t="str">
        <f>IF(入力!I47="","",入力!I47)</f>
        <v/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 t="str">
        <f>IF(入力!M47="","",入力!M47)</f>
        <v/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 t="str">
        <f>IF(入力!P47="","",入力!P47)</f>
        <v/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NRホッパーズ</v>
      </c>
      <c r="D2" s="256"/>
      <c r="E2" s="256"/>
      <c r="F2" s="256"/>
      <c r="G2" s="256"/>
      <c r="H2" s="256"/>
      <c r="I2" s="256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430225198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小林　友香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500536198</v>
      </c>
      <c r="H7" s="264"/>
      <c r="I7" s="264"/>
      <c r="J7" s="264">
        <f>IF(入力!J7="","",入力!J7)</f>
        <v>15960</v>
      </c>
      <c r="K7" s="264"/>
      <c r="L7" s="264"/>
      <c r="M7" s="264">
        <f>IF(入力!M7="","",入力!M7)</f>
        <v>183773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布施　慎平</v>
      </c>
      <c r="D9" s="268"/>
      <c r="E9" s="268"/>
      <c r="F9" s="268"/>
      <c r="G9" s="264">
        <f>IF(入力!G9="","",入力!G9)</f>
        <v>500539514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板鼻　麻美</v>
      </c>
      <c r="D11" s="268"/>
      <c r="E11" s="268"/>
      <c r="F11" s="268"/>
      <c r="G11" s="264">
        <f>IF(入力!G11="","",入力!G11)</f>
        <v>514635420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布施　慎平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小林　友香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佐倉市栄町10-12伊能ビル1F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０４３-４８１-０７１１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90－8013－227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高地　悠輔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八街市立交進小学校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515337840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板鼻　英愛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八街市立実住小学校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514324784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岩佐　春輝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八街市立実住小学校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514456846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篠原　奏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八街市立笹引小学校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516810811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藤村　勇輝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八街市立実住小学校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515794956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久下　結生</v>
      </c>
      <c r="D35" s="268"/>
      <c r="E35" s="268"/>
      <c r="F35" s="268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八街市立八街東小学校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514448467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岩佐　瑠心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八街市立実住小学校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515762004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NRホッパーズ</v>
      </c>
      <c r="D2" s="256"/>
      <c r="E2" s="256"/>
      <c r="F2" s="256"/>
      <c r="G2" s="256"/>
      <c r="H2" s="256"/>
      <c r="I2" s="256"/>
      <c r="J2" s="255" t="str">
        <f>IF(入力!J3="","",入力!J3)</f>
        <v>男女混合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430225198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小林　友香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500536198</v>
      </c>
      <c r="H7" s="264"/>
      <c r="I7" s="264"/>
      <c r="J7" s="264">
        <f>IF(入力!J7="","",入力!J7)</f>
        <v>15960</v>
      </c>
      <c r="K7" s="264"/>
      <c r="L7" s="264"/>
      <c r="M7" s="264">
        <f>IF(入力!M7="","",入力!M7)</f>
        <v>183773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布施　慎平</v>
      </c>
      <c r="D9" s="268"/>
      <c r="E9" s="268"/>
      <c r="F9" s="268"/>
      <c r="G9" s="264">
        <f>IF(入力!G9="","",入力!G9)</f>
        <v>500539514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板鼻　麻美</v>
      </c>
      <c r="D11" s="268"/>
      <c r="E11" s="268"/>
      <c r="F11" s="268"/>
      <c r="G11" s="264">
        <f>IF(入力!G11="","",入力!G11)</f>
        <v>514635420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>布施　慎平</v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小林　友香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佐倉市栄町10-12伊能ビル1F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０４３-４８１-０７１１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>90－8013－227</v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高地　悠輔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八街市立交進小学校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515337840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板鼻　英愛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八街市立実住小学校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514324784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岩佐　春輝</v>
      </c>
      <c r="D29" s="268"/>
      <c r="E29" s="268"/>
      <c r="F29" s="268"/>
      <c r="G29" s="255">
        <f>IF(入力!G29="","",入力!G29)</f>
        <v>5</v>
      </c>
      <c r="H29" s="255" t="str">
        <f>IF(入力!H29="","",入力!H29)</f>
        <v/>
      </c>
      <c r="I29" s="255" t="str">
        <f>IF(入力!I29="","",入力!I29)</f>
        <v>八街市立実住小学校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514456846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篠原　奏</v>
      </c>
      <c r="D31" s="268"/>
      <c r="E31" s="268"/>
      <c r="F31" s="268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八街市立笹引小学校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516810811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藤村　勇輝</v>
      </c>
      <c r="D33" s="268"/>
      <c r="E33" s="268"/>
      <c r="F33" s="268"/>
      <c r="G33" s="255">
        <f>IF(入力!G33="","",入力!G33)</f>
        <v>4</v>
      </c>
      <c r="H33" s="255" t="str">
        <f>IF(入力!H33="","",入力!H33)</f>
        <v/>
      </c>
      <c r="I33" s="255" t="str">
        <f>IF(入力!I33="","",入力!I33)</f>
        <v>八街市立実住小学校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515794956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久下　結生</v>
      </c>
      <c r="D35" s="268"/>
      <c r="E35" s="268"/>
      <c r="F35" s="268"/>
      <c r="G35" s="255">
        <f>IF(入力!G35="","",入力!G35)</f>
        <v>4</v>
      </c>
      <c r="H35" s="255" t="str">
        <f>IF(入力!H35="","",入力!H35)</f>
        <v/>
      </c>
      <c r="I35" s="255" t="str">
        <f>IF(入力!I35="","",入力!I35)</f>
        <v>八街市立八街東小学校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514448467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岩佐　瑠心</v>
      </c>
      <c r="D37" s="268"/>
      <c r="E37" s="268"/>
      <c r="F37" s="268"/>
      <c r="G37" s="255">
        <f>IF(入力!G37="","",入力!G37)</f>
        <v>3</v>
      </c>
      <c r="H37" s="255" t="str">
        <f>IF(入力!H37="","",入力!H37)</f>
        <v/>
      </c>
      <c r="I37" s="255" t="str">
        <f>IF(入力!I37="","",入力!I37)</f>
        <v>八街市立実住小学校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515762004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 t="str">
        <f>IF(入力!B39="","",入力!B39)</f>
        <v/>
      </c>
      <c r="C39" s="267" t="str">
        <f>IF(入力!C40="","",入力!C40&amp;"　"&amp;入力!E40)</f>
        <v/>
      </c>
      <c r="D39" s="268"/>
      <c r="E39" s="268"/>
      <c r="F39" s="268"/>
      <c r="G39" s="255" t="str">
        <f>IF(入力!G39="","",入力!G39)</f>
        <v/>
      </c>
      <c r="H39" s="255" t="str">
        <f>IF(入力!H39="","",入力!H39)</f>
        <v/>
      </c>
      <c r="I39" s="255" t="str">
        <f>IF(入力!I39="","",入力!I39)</f>
        <v/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 t="str">
        <f>IF(入力!M39="","",入力!M39)</f>
        <v/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 t="str">
        <f>IF(入力!B41="","",入力!B41)</f>
        <v/>
      </c>
      <c r="C41" s="267" t="str">
        <f>IF(入力!C42="","",入力!C42&amp;"　"&amp;入力!E42)</f>
        <v/>
      </c>
      <c r="D41" s="268"/>
      <c r="E41" s="268"/>
      <c r="F41" s="268"/>
      <c r="G41" s="255" t="str">
        <f>IF(入力!G41="","",入力!G41)</f>
        <v/>
      </c>
      <c r="H41" s="255" t="str">
        <f>IF(入力!H41="","",入力!H41)</f>
        <v/>
      </c>
      <c r="I41" s="255" t="str">
        <f>IF(入力!I41="","",入力!I41)</f>
        <v/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 t="str">
        <f>IF(入力!M41="","",入力!M41)</f>
        <v/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 t="str">
        <f>IF(入力!B43="","",入力!B43)</f>
        <v/>
      </c>
      <c r="C43" s="267" t="str">
        <f>IF(入力!C44="","",入力!C44&amp;"　"&amp;入力!E44)</f>
        <v/>
      </c>
      <c r="D43" s="268"/>
      <c r="E43" s="268"/>
      <c r="F43" s="268"/>
      <c r="G43" s="255" t="str">
        <f>IF(入力!G43="","",入力!G43)</f>
        <v/>
      </c>
      <c r="H43" s="255" t="str">
        <f>IF(入力!H43="","",入力!H43)</f>
        <v/>
      </c>
      <c r="I43" s="255" t="str">
        <f>IF(入力!I43="","",入力!I43)</f>
        <v/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 t="str">
        <f>IF(入力!M43="","",入力!M43)</f>
        <v/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67" t="str">
        <f>IF(入力!C46="","",入力!C46&amp;"　"&amp;入力!E46)</f>
        <v/>
      </c>
      <c r="D45" s="268"/>
      <c r="E45" s="268"/>
      <c r="F45" s="268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67" t="str">
        <f>IF(入力!C48="","",入力!C48&amp;"　"&amp;入力!E48)</f>
        <v/>
      </c>
      <c r="D47" s="268"/>
      <c r="E47" s="268"/>
      <c r="F47" s="268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男女混合</v>
      </c>
      <c r="I5" s="29">
        <f>入力!Y25</f>
        <v>6</v>
      </c>
      <c r="J5" s="436" t="str">
        <f>IF(入力!A55="","",入力!A55)</f>
        <v>初めての男女混合での出場です！全力でプレーしたいと思います！！</v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430225198</v>
      </c>
      <c r="B7" s="33" t="str">
        <f>IF(入力!C3="","",入力!C3)</f>
        <v>NRホッパーズ</v>
      </c>
      <c r="C7" s="33" t="str">
        <f>IF(入力!C2="","",入力!C2)</f>
        <v>ｴﾇｱｰﾙ　ﾎｯﾊﾟｰｽﾞ</v>
      </c>
      <c r="D7" s="33" t="str">
        <f>IF(入力!AE3="","",入力!AE3)</f>
        <v/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430225198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小林</v>
      </c>
      <c r="D16" s="33" t="str">
        <f>IF(入力!E8="","",入力!E8)</f>
        <v>友香</v>
      </c>
      <c r="E16" s="33" t="str">
        <f>IF(入力!C7="","",入力!C7)</f>
        <v>ｺﾊﾞﾔｼ</v>
      </c>
      <c r="F16" s="33" t="str">
        <f>IF(入力!E7="","",入力!E7)</f>
        <v>ﾕｶ</v>
      </c>
      <c r="G16" s="33">
        <f>IF(入力!G7="","",入力!G7)</f>
        <v>500536198</v>
      </c>
      <c r="H16" s="33">
        <f>IF(入力!J7="","",入力!J7)</f>
        <v>15960</v>
      </c>
      <c r="I16" s="33">
        <f>IF(入力!M7="","",入力!M7)</f>
        <v>183773</v>
      </c>
      <c r="J16" s="33"/>
      <c r="K16" s="33"/>
      <c r="L16" s="33">
        <f>IF(入力!AT7="","",入力!AT7)</f>
        <v>36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０８３７</v>
      </c>
      <c r="T16" s="33" t="str">
        <f>IF(入力!P8="","",入力!P8)</f>
        <v>佐倉市王子台5-27-10</v>
      </c>
      <c r="U16" s="33" t="str">
        <f>IF(入力!AL7="","",入力!AL7)</f>
        <v>０９０</v>
      </c>
      <c r="V16" s="33" t="str">
        <f>IF(入力!AK8="","",入力!AK8)</f>
        <v>８０１３</v>
      </c>
      <c r="W16" s="33" t="str">
        <f>IF(入力!AP8="","",入力!AP8)</f>
        <v>０２２７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布施</v>
      </c>
      <c r="D17" s="33" t="str">
        <f>IF(入力!E10="","",入力!E10)</f>
        <v>慎平</v>
      </c>
      <c r="E17" s="33" t="str">
        <f>IF(入力!C9="","",入力!C9)</f>
        <v>ﾌｾ</v>
      </c>
      <c r="F17" s="33" t="str">
        <f>IF(入力!E9="","",入力!E9)</f>
        <v>ｼﾝﾍﾟｲ</v>
      </c>
      <c r="G17" s="33">
        <f>IF(入力!G9="","",入力!G9)</f>
        <v>500539514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２８９</v>
      </c>
      <c r="S17" s="33" t="str">
        <f>IF(入力!W9="","",入力!W9)</f>
        <v>１１１４</v>
      </c>
      <c r="T17" s="33" t="str">
        <f>IF(入力!P10="","",入力!P10)</f>
        <v>八街市東吉田２２６－１０９</v>
      </c>
      <c r="U17" s="33" t="str">
        <f>IF(入力!AL9="","",入力!AL9)</f>
        <v>０４３</v>
      </c>
      <c r="V17" s="33" t="str">
        <f>IF(入力!AK10="","",入力!AK10)</f>
        <v>４４２</v>
      </c>
      <c r="W17" s="33" t="str">
        <f>IF(入力!AP10="","",入力!AP10)</f>
        <v>７６４５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板鼻</v>
      </c>
      <c r="D20" s="33" t="str">
        <f>IF(入力!E12="","",入力!E12)</f>
        <v>麻美</v>
      </c>
      <c r="E20" s="33" t="str">
        <f>IF(入力!C11="","",入力!C11)</f>
        <v>ｲﾀﾊﾅ</v>
      </c>
      <c r="F20" s="33" t="str">
        <f>IF(入力!E11="","",入力!E11)</f>
        <v>ｱｻﾐ</v>
      </c>
      <c r="G20" s="33">
        <f>IF(入力!G11="","",入力!G11)</f>
        <v>514635420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39</v>
      </c>
      <c r="M20" s="33"/>
      <c r="N20" s="33"/>
      <c r="O20" s="33"/>
      <c r="P20" s="33"/>
      <c r="Q20" s="33"/>
      <c r="R20" s="33" t="str">
        <f>IF(入力!R11="","",入力!R11)</f>
        <v>２８９</v>
      </c>
      <c r="S20" s="33" t="str">
        <f>IF(入力!W11="","",入力!W11)</f>
        <v>１１１４</v>
      </c>
      <c r="T20" s="33" t="str">
        <f>IF(入力!P12="","",入力!P12)</f>
        <v>八街市東吉田１１１－２３</v>
      </c>
      <c r="U20" s="33" t="str">
        <f>IF(入力!AL11="","",入力!AL11)</f>
        <v>０４３</v>
      </c>
      <c r="V20" s="33" t="str">
        <f>IF(入力!AK12="","",入力!AK12)</f>
        <v>４４１</v>
      </c>
      <c r="W20" s="33" t="str">
        <f>IF(入力!AP12="","",入力!AP12)</f>
        <v>２４２５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２８５</v>
      </c>
      <c r="S22" s="33" t="str">
        <f>IF(入力!W15="","",入力!W15)</f>
        <v>００１４</v>
      </c>
      <c r="T22" s="33" t="str">
        <f>IF(入力!P16="","",入力!P16)</f>
        <v>佐倉市栄町10-12伊能ビル1F</v>
      </c>
      <c r="U22" s="33" t="str">
        <f>IF(入力!AL15="","",入力!AL15)</f>
        <v>０４３</v>
      </c>
      <c r="V22" s="33" t="str">
        <f>IF(入力!AK16="","",入力!AK16)</f>
        <v>４８１</v>
      </c>
      <c r="W22" s="33" t="str">
        <f>IF(入力!AP16="","",入力!AP16)</f>
        <v>０７１１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布施</v>
      </c>
      <c r="D23" s="33" t="str">
        <f>IF(入力!$E$14="","",入力!$E$14)</f>
        <v>慎平</v>
      </c>
      <c r="E23" s="33" t="str">
        <f>IF(入力!$C$13="","",入力!$C$13)</f>
        <v>ﾌｾ</v>
      </c>
      <c r="F23" s="33" t="str">
        <f>IF(入力!$E$13="","",入力!$E$13)</f>
        <v>ｼﾝﾍﾟｲ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高地</v>
      </c>
      <c r="D24" s="75" t="str">
        <f>VLOOKUP($B$51,$A$53:$F$352,4)</f>
        <v>悠輔</v>
      </c>
      <c r="E24" s="75" t="str">
        <f>VLOOKUP($B$51,$A$53:$F$352,5)</f>
        <v>ｺｳﾁ</v>
      </c>
      <c r="F24" s="75" t="str">
        <f>VLOOKUP($B$51,$A$53:$F$352,6)</f>
        <v>ﾕｳｽｹ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高地</v>
      </c>
      <c r="D53" s="33" t="str">
        <f>IF(入力!E26="","",入力!E26)</f>
        <v>悠輔</v>
      </c>
      <c r="E53" s="33" t="str">
        <f>IF(入力!C25="","",入力!C25)</f>
        <v>ｺｳﾁ</v>
      </c>
      <c r="F53" s="33" t="str">
        <f>IF(入力!E25="","",入力!E25)</f>
        <v>ﾕｳｽｹ</v>
      </c>
      <c r="G53" s="33">
        <f>IF(入力!M25="","",入力!M25)</f>
        <v>515337840</v>
      </c>
      <c r="H53" s="33" t="str">
        <f>IF(入力!I25="","",入力!I25)</f>
        <v>八街市立交進小学校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板鼻</v>
      </c>
      <c r="D54" s="33" t="str">
        <f>IF(入力!E28="","",入力!E28)</f>
        <v>英愛</v>
      </c>
      <c r="E54" s="33" t="str">
        <f>IF(入力!C27="","",入力!C27)</f>
        <v>ｲﾀﾊﾅ</v>
      </c>
      <c r="F54" s="33" t="str">
        <f>IF(入力!E27="","",入力!E27)</f>
        <v>ｴﾏ</v>
      </c>
      <c r="G54" s="33">
        <f>IF(入力!M27="","",入力!M27)</f>
        <v>514324784</v>
      </c>
      <c r="H54" s="33" t="str">
        <f>IF(入力!I27="","",入力!I27)</f>
        <v>八街市立実住小学校</v>
      </c>
      <c r="I54" s="33">
        <f>IF(入力!G27="","",入力!G27)</f>
        <v>6</v>
      </c>
      <c r="J54" s="33">
        <f>IF(入力!P27="","",入力!P27)</f>
        <v>138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岩佐</v>
      </c>
      <c r="D55" s="33" t="str">
        <f>IF(入力!E30="","",入力!E30)</f>
        <v>春輝</v>
      </c>
      <c r="E55" s="33" t="str">
        <f>IF(入力!C29="","",入力!C29)</f>
        <v>ｲﾜｻ</v>
      </c>
      <c r="F55" s="33" t="str">
        <f>IF(入力!E29="","",入力!E29)</f>
        <v>ﾊﾙｷ</v>
      </c>
      <c r="G55" s="33">
        <f>IF(入力!M29="","",入力!M29)</f>
        <v>514456846</v>
      </c>
      <c r="H55" s="33" t="str">
        <f>IF(入力!I29="","",入力!I29)</f>
        <v>八街市立実住小学校</v>
      </c>
      <c r="I55" s="33">
        <f>IF(入力!G29="","",入力!G29)</f>
        <v>5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篠原</v>
      </c>
      <c r="D56" s="33" t="str">
        <f>IF(入力!E32="","",入力!E32)</f>
        <v>奏</v>
      </c>
      <c r="E56" s="33" t="str">
        <f>IF(入力!C31="","",入力!C31)</f>
        <v>ｼﾉﾊﾗ</v>
      </c>
      <c r="F56" s="33" t="str">
        <f>IF(入力!E31="","",入力!E31)</f>
        <v>ｶﾅﾃﾞ</v>
      </c>
      <c r="G56" s="33">
        <f>IF(入力!M31="","",入力!M31)</f>
        <v>516810811</v>
      </c>
      <c r="H56" s="33" t="str">
        <f>IF(入力!I31="","",入力!I31)</f>
        <v>八街市立笹引小学校</v>
      </c>
      <c r="I56" s="33">
        <f>IF(入力!G31="","",入力!G31)</f>
        <v>5</v>
      </c>
      <c r="J56" s="33">
        <f>IF(入力!P31="","",入力!P31)</f>
        <v>133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藤村</v>
      </c>
      <c r="D57" s="33" t="str">
        <f>IF(入力!E34="","",入力!E34)</f>
        <v>勇輝</v>
      </c>
      <c r="E57" s="33" t="str">
        <f>IF(入力!C33="","",入力!C33)</f>
        <v>ﾌｼﾞﾑﾗ</v>
      </c>
      <c r="F57" s="33" t="str">
        <f>IF(入力!E33="","",入力!E33)</f>
        <v>ﾕｳｷ</v>
      </c>
      <c r="G57" s="33">
        <f>IF(入力!M33="","",入力!M33)</f>
        <v>515794956</v>
      </c>
      <c r="H57" s="33" t="str">
        <f>IF(入力!I33="","",入力!I33)</f>
        <v>八街市立実住小学校</v>
      </c>
      <c r="I57" s="33">
        <f>IF(入力!G33="","",入力!G33)</f>
        <v>4</v>
      </c>
      <c r="J57" s="33">
        <f>IF(入力!P33="","",入力!P33)</f>
        <v>135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久下</v>
      </c>
      <c r="D58" s="33" t="str">
        <f>IF(入力!E36="","",入力!E36)</f>
        <v>結生</v>
      </c>
      <c r="E58" s="33" t="str">
        <f>IF(入力!C35="","",入力!C35)</f>
        <v>ｸｹﾞ</v>
      </c>
      <c r="F58" s="33" t="str">
        <f>IF(入力!E35="","",入力!E35)</f>
        <v>ﾕｲ</v>
      </c>
      <c r="G58" s="33">
        <f>IF(入力!M35="","",入力!M35)</f>
        <v>514448467</v>
      </c>
      <c r="H58" s="33" t="str">
        <f>IF(入力!I35="","",入力!I35)</f>
        <v>八街市立八街東小学校</v>
      </c>
      <c r="I58" s="33">
        <f>IF(入力!G35="","",入力!G35)</f>
        <v>4</v>
      </c>
      <c r="J58" s="33">
        <f>IF(入力!P35="","",入力!P35)</f>
        <v>133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岩佐</v>
      </c>
      <c r="D59" s="33" t="str">
        <f>IF(入力!E38="","",入力!E38)</f>
        <v>瑠心</v>
      </c>
      <c r="E59" s="33" t="str">
        <f>IF(入力!C37="","",入力!C37)</f>
        <v>ｲﾜｻ</v>
      </c>
      <c r="F59" s="33" t="str">
        <f>IF(入力!E37="","",入力!E37)</f>
        <v>ﾙｶ</v>
      </c>
      <c r="G59" s="33">
        <f>IF(入力!M37="","",入力!M37)</f>
        <v>515762004</v>
      </c>
      <c r="H59" s="33" t="str">
        <f>IF(入力!I37="","",入力!I37)</f>
        <v>八街市立実住小学校</v>
      </c>
      <c r="I59" s="33">
        <f>IF(入力!G37="","",入力!G37)</f>
        <v>3</v>
      </c>
      <c r="J59" s="33">
        <f>IF(入力!P37="","",入力!P37)</f>
        <v>129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2018-05-09T02:37:24Z</cp:lastPrinted>
  <dcterms:created xsi:type="dcterms:W3CDTF">2014-04-05T09:56:00Z</dcterms:created>
  <dcterms:modified xsi:type="dcterms:W3CDTF">2018-05-09T02:37:56Z</dcterms:modified>
</cp:coreProperties>
</file>