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ka Kobayashi\Documents\"/>
    </mc:Choice>
  </mc:AlternateContent>
  <workbookProtection lockStructure="1"/>
  <bookViews>
    <workbookView xWindow="0" yWindow="0" windowWidth="23040" windowHeight="9096" firstSheet="1" activeTab="1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<sst xmlns="http://schemas.openxmlformats.org/spreadsheetml/2006/main" count="391" uniqueCount="261">
  <si>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</si>
  <si>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</si>
  <si>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</si>
  <si>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</si>
  <si>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</si>
  <si>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</si>
  <si>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</si>
  <si>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</si>
  <si>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</si>
  <si>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</si>
  <si>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</si>
  <si>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</si>
  <si>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</si>
  <si>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</si>
  <si>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</si>
  <si>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</si>
  <si>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</si>
  <si>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</si>
  <si>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</si>
  <si>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</si>
  <si>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</si>
  <si>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</si>
  <si>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</si>
  <si>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</si>
  <si>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</si>
  <si>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</si>
  <si>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</si>
  <si>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</si>
  <si>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</si>
  <si>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</si>
  <si>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</si>
  <si>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</si>
  <si>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</si>
  <si>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</si>
  <si>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</si>
  <si>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</si>
  <si>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</si>
  <si>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</si>
  <si>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</si>
  <si>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</si>
  <si>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</si>
  <si>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</si>
  <si>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</si>
  <si>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</si>
  <si>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</si>
  <si>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</si>
  <si>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</si>
  <si>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</si>
  <si>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</si>
  <si>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</si>
  <si>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</si>
  <si>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</si>
  <si>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</si>
  <si>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</si>
  <si>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</si>
  <si>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</si>
  <si>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</si>
  <si>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</si>
  <si>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</si>
  <si>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</si>
  <si>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</si>
  <si>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</si>
  <si>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</si>
  <si>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</si>
  <si>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</si>
  <si>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</si>
  <si>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</si>
  <si>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</si>
  <si>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</si>
  <si>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</si>
  <si>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</si>
  <si>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</si>
  <si>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</si>
  <si>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</si>
  <si>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</si>
  <si>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</si>
  <si>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</si>
  <si>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</si>
  <si>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</si>
  <si>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</si>
  <si>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</si>
  <si>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</si>
  <si>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</si>
  <si>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</si>
  <si>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</si>
  <si>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</si>
  <si>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</si>
  <si>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</si>
  <si>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</si>
  <si>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</si>
  <si>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</si>
  <si>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</si>
  <si>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</si>
  <si>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</si>
  <si>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</si>
  <si>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</si>
  <si>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</si>
  <si>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</si>
  <si>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</si>
  <si>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</si>
  <si>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</si>
  <si>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</si>
  <si>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</si>
  <si>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</si>
  <si>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</si>
  <si>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</si>
  <si>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</si>
  <si>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</si>
  <si>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</si>
  <si>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</si>
  <si>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</si>
  <si>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</si>
  <si>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</si>
  <si>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</si>
  <si>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</si>
  <si>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</si>
  <si>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</si>
  <si>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</si>
  <si>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</si>
  <si>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</si>
  <si>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</si>
  <si>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</si>
  <si>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</si>
  <si>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</si>
  <si>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</si>
  <si>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</si>
  <si>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</si>
  <si>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</si>
  <si>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</si>
  <si>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</si>
  <si>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</si>
  <si>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</si>
  <si>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</si>
  <si>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</si>
  <si>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</si>
  <si>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</si>
  <si>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</si>
  <si>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</si>
  <si>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</si>
  <si>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</si>
  <si>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</si>
  <si>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</si>
  <si>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</si>
  <si>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</si>
  <si>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</si>
  <si>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</si>
  <si>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</si>
  <si>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</si>
  <si>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</si>
  <si>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</si>
  <si>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</si>
  <si>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</si>
  <si>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</si>
  <si>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</si>
  <si>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</si>
  <si>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</si>
  <si>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</si>
  <si>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</si>
  <si>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</si>
  <si>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</si>
  <si>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</si>
  <si>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</si>
  <si>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</si>
  <si>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</si>
  <si>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</si>
  <si>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</si>
  <si>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</si>
  <si>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</si>
  <si>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</si>
  <si>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</si>
  <si>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</si>
  <si>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</si>
  <si>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</si>
  <si>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</si>
  <si>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</si>
  <si>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</si>
  <si>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</si>
  <si>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</si>
  <si>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</si>
  <si>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</si>
  <si>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</si>
  <si>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</si>
  <si>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</si>
  <si>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</si>
  <si>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</si>
  <si>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</si>
  <si>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</si>
  <si>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</si>
  <si>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</si>
  <si>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</si>
  <si>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</si>
  <si>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</si>
  <si>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</si>
  <si>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</si>
  <si>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</si>
  <si>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</si>
  <si>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</si>
  <si>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</si>
  <si>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</si>
  <si>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</si>
  <si>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ホッパーズ</t>
    <phoneticPr fontId="2"/>
  </si>
  <si>
    <t>ホッパーズ</t>
    <phoneticPr fontId="2"/>
  </si>
  <si>
    <t>八街市</t>
    <rPh sb="0" eb="2">
      <t>ヤチマタ</t>
    </rPh>
    <rPh sb="2" eb="3">
      <t>シ</t>
    </rPh>
    <phoneticPr fontId="2"/>
  </si>
  <si>
    <t>JR</t>
    <phoneticPr fontId="2"/>
  </si>
  <si>
    <t>八街</t>
    <rPh sb="0" eb="2">
      <t>ヤチマタ</t>
    </rPh>
    <phoneticPr fontId="2"/>
  </si>
  <si>
    <t>布施</t>
    <rPh sb="0" eb="2">
      <t>フセ</t>
    </rPh>
    <phoneticPr fontId="2"/>
  </si>
  <si>
    <t>慎平</t>
    <rPh sb="0" eb="2">
      <t>シンペイ</t>
    </rPh>
    <phoneticPr fontId="2"/>
  </si>
  <si>
    <t>小林</t>
    <rPh sb="0" eb="2">
      <t>コバヤシ</t>
    </rPh>
    <phoneticPr fontId="2"/>
  </si>
  <si>
    <t>友香</t>
    <rPh sb="0" eb="2">
      <t>ユカ</t>
    </rPh>
    <phoneticPr fontId="2"/>
  </si>
  <si>
    <t>高地</t>
    <rPh sb="0" eb="2">
      <t>コウチ</t>
    </rPh>
    <phoneticPr fontId="2"/>
  </si>
  <si>
    <t>美佐子</t>
    <rPh sb="0" eb="3">
      <t>ミサコ</t>
    </rPh>
    <phoneticPr fontId="2"/>
  </si>
  <si>
    <t>岩佐</t>
    <rPh sb="0" eb="2">
      <t>イワサ</t>
    </rPh>
    <phoneticPr fontId="2"/>
  </si>
  <si>
    <t>春輝</t>
    <rPh sb="0" eb="1">
      <t>ハル</t>
    </rPh>
    <rPh sb="1" eb="2">
      <t>キ</t>
    </rPh>
    <phoneticPr fontId="2"/>
  </si>
  <si>
    <t>久下</t>
    <rPh sb="0" eb="2">
      <t>クゲ</t>
    </rPh>
    <phoneticPr fontId="2"/>
  </si>
  <si>
    <t>結生</t>
    <rPh sb="0" eb="1">
      <t>ケツ</t>
    </rPh>
    <rPh sb="1" eb="2">
      <t>セイ</t>
    </rPh>
    <phoneticPr fontId="2"/>
  </si>
  <si>
    <t>瑠心</t>
    <rPh sb="0" eb="1">
      <t>ル</t>
    </rPh>
    <rPh sb="1" eb="2">
      <t>ココロ</t>
    </rPh>
    <phoneticPr fontId="2"/>
  </si>
  <si>
    <t>花蓮</t>
    <rPh sb="0" eb="2">
      <t>カレン</t>
    </rPh>
    <phoneticPr fontId="2"/>
  </si>
  <si>
    <t>三戸</t>
    <rPh sb="0" eb="2">
      <t>サンノヘ</t>
    </rPh>
    <phoneticPr fontId="2"/>
  </si>
  <si>
    <t>美優</t>
    <rPh sb="0" eb="1">
      <t>ミ</t>
    </rPh>
    <rPh sb="1" eb="2">
      <t>ユウ</t>
    </rPh>
    <phoneticPr fontId="2"/>
  </si>
  <si>
    <t>和真</t>
    <rPh sb="0" eb="2">
      <t>カズマ</t>
    </rPh>
    <phoneticPr fontId="2"/>
  </si>
  <si>
    <t>八街市立実住小学校</t>
    <rPh sb="0" eb="4">
      <t>ヤチマタシリツ</t>
    </rPh>
    <rPh sb="4" eb="5">
      <t>ミ</t>
    </rPh>
    <rPh sb="5" eb="6">
      <t>スミ</t>
    </rPh>
    <rPh sb="6" eb="9">
      <t>ショウガッコウ</t>
    </rPh>
    <phoneticPr fontId="2"/>
  </si>
  <si>
    <t>八街市立八街東小学校</t>
    <rPh sb="0" eb="4">
      <t>ヤチマタシリツ</t>
    </rPh>
    <rPh sb="4" eb="6">
      <t>ヤチマタ</t>
    </rPh>
    <rPh sb="6" eb="7">
      <t>ヒガシ</t>
    </rPh>
    <rPh sb="7" eb="10">
      <t>ショウガッコウ</t>
    </rPh>
    <phoneticPr fontId="2"/>
  </si>
  <si>
    <t>富里市立富里小学校</t>
    <rPh sb="0" eb="4">
      <t>トミサトシリツ</t>
    </rPh>
    <rPh sb="4" eb="6">
      <t>トミサト</t>
    </rPh>
    <rPh sb="6" eb="9">
      <t>ショウガッコウ</t>
    </rPh>
    <phoneticPr fontId="2"/>
  </si>
  <si>
    <t>八街市立交進小学校</t>
    <rPh sb="0" eb="4">
      <t>ヤチマタシリツ</t>
    </rPh>
    <rPh sb="4" eb="5">
      <t>コウ</t>
    </rPh>
    <rPh sb="5" eb="6">
      <t>シン</t>
    </rPh>
    <rPh sb="6" eb="9">
      <t>ショウガッコウ</t>
    </rPh>
    <phoneticPr fontId="2"/>
  </si>
  <si>
    <t>①</t>
    <phoneticPr fontId="2"/>
  </si>
  <si>
    <t>２８９</t>
    <phoneticPr fontId="2"/>
  </si>
  <si>
    <t>１２２３</t>
    <phoneticPr fontId="2"/>
  </si>
  <si>
    <t>山武市埴谷2451－20</t>
    <rPh sb="0" eb="2">
      <t>サンブ</t>
    </rPh>
    <rPh sb="2" eb="3">
      <t>シ</t>
    </rPh>
    <rPh sb="3" eb="5">
      <t>ハニヤ</t>
    </rPh>
    <phoneticPr fontId="2"/>
  </si>
  <si>
    <t>０９０</t>
    <phoneticPr fontId="2"/>
  </si>
  <si>
    <t>５７８６</t>
    <phoneticPr fontId="2"/>
  </si>
  <si>
    <t>２６６５</t>
    <phoneticPr fontId="2"/>
  </si>
  <si>
    <t>０９０</t>
    <phoneticPr fontId="2"/>
  </si>
  <si>
    <t>８０１３</t>
    <phoneticPr fontId="2"/>
  </si>
  <si>
    <t>０２２７</t>
    <phoneticPr fontId="2"/>
  </si>
  <si>
    <t>２８５</t>
    <phoneticPr fontId="2"/>
  </si>
  <si>
    <t>０８３７</t>
    <phoneticPr fontId="2"/>
  </si>
  <si>
    <t>佐倉市王子台5－27－10</t>
    <rPh sb="0" eb="3">
      <t>サクラシ</t>
    </rPh>
    <rPh sb="3" eb="6">
      <t>オウジダイ</t>
    </rPh>
    <phoneticPr fontId="2"/>
  </si>
  <si>
    <t>１１４３</t>
    <phoneticPr fontId="2"/>
  </si>
  <si>
    <t>八街市八街い３８５－７</t>
    <rPh sb="0" eb="3">
      <t>ヤチマタシ</t>
    </rPh>
    <rPh sb="3" eb="5">
      <t>ヤチマタ</t>
    </rPh>
    <phoneticPr fontId="2"/>
  </si>
  <si>
    <t>０８０</t>
    <phoneticPr fontId="2"/>
  </si>
  <si>
    <t>４４１１</t>
    <phoneticPr fontId="2"/>
  </si>
  <si>
    <t>１２２６</t>
    <phoneticPr fontId="2"/>
  </si>
  <si>
    <t>ﾌｾ</t>
    <phoneticPr fontId="2"/>
  </si>
  <si>
    <t>ｼﾝﾍﾟｲ</t>
    <phoneticPr fontId="2"/>
  </si>
  <si>
    <t>ｺﾊﾞﾔｼ</t>
    <phoneticPr fontId="2"/>
  </si>
  <si>
    <t>ﾕｶ</t>
    <phoneticPr fontId="2"/>
  </si>
  <si>
    <t>ｺｳﾁ</t>
    <phoneticPr fontId="2"/>
  </si>
  <si>
    <t>ﾐｻｺ</t>
    <phoneticPr fontId="2"/>
  </si>
  <si>
    <t>ｲﾜｻ</t>
    <phoneticPr fontId="2"/>
  </si>
  <si>
    <t>ﾊﾙｷ</t>
    <phoneticPr fontId="2"/>
  </si>
  <si>
    <t>ﾕｲ</t>
    <phoneticPr fontId="2"/>
  </si>
  <si>
    <t>ｸｹﾞ</t>
    <phoneticPr fontId="2"/>
  </si>
  <si>
    <t>ｲﾜｻ</t>
    <phoneticPr fontId="2"/>
  </si>
  <si>
    <t>ﾙｶ</t>
    <phoneticPr fontId="2"/>
  </si>
  <si>
    <t>ｶﾚﾝ</t>
    <phoneticPr fontId="2"/>
  </si>
  <si>
    <t>ｷﾀｻﾞｷ</t>
    <phoneticPr fontId="2"/>
  </si>
  <si>
    <t>ｻﾝﾉﾍ</t>
    <phoneticPr fontId="2"/>
  </si>
  <si>
    <t>ﾐﾕｳ</t>
    <phoneticPr fontId="2"/>
  </si>
  <si>
    <t>ｶｽﾞﾏ</t>
    <phoneticPr fontId="2"/>
  </si>
  <si>
    <t>ｸｹﾞ</t>
    <phoneticPr fontId="2"/>
  </si>
  <si>
    <t>北﨑</t>
    <rPh sb="0" eb="1">
      <t>キタ</t>
    </rPh>
    <rPh sb="1" eb="2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</si>
</sst>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view="pageBreakPreview" topLeftCell="A25" zoomScaleNormal="100" workbookViewId="0">
      <selection activeCell="C32" sqref="C32:D32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" customHeight="1">
      <c r="A2" s="137" t="s">
        <v>189</v>
      </c>
      <c r="B2" s="138"/>
      <c r="C2" s="139" t="s">
        <v>201</v>
      </c>
      <c r="D2" s="140"/>
      <c r="E2" s="140"/>
      <c r="F2" s="140"/>
      <c r="G2" s="140"/>
      <c r="H2" s="140"/>
      <c r="I2" s="141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4" t="s">
        <v>161</v>
      </c>
      <c r="K3" s="245"/>
      <c r="L3" s="245"/>
      <c r="M3" s="245"/>
      <c r="N3" s="245"/>
      <c r="O3" s="246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186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430225198</v>
      </c>
      <c r="D4" s="250"/>
      <c r="E4" s="250"/>
      <c r="F4" s="250"/>
      <c r="G4" s="250"/>
      <c r="H4" s="250"/>
      <c r="I4" s="251"/>
      <c r="J4" s="260" t="s">
        <v>185</v>
      </c>
      <c r="K4" s="261"/>
      <c r="L4" s="261"/>
      <c r="M4" s="261"/>
      <c r="N4" s="261"/>
      <c r="O4" s="262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>
        <v>430225835</v>
      </c>
      <c r="D5" s="253"/>
      <c r="E5" s="253"/>
      <c r="F5" s="253"/>
      <c r="G5" s="253"/>
      <c r="H5" s="253"/>
      <c r="I5" s="254"/>
      <c r="J5" s="225">
        <v>33006</v>
      </c>
      <c r="K5" s="225"/>
      <c r="L5" s="225"/>
      <c r="M5" s="225"/>
      <c r="N5" s="225"/>
      <c r="O5" s="225"/>
      <c r="P5" s="193" t="s">
        <v>203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204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242</v>
      </c>
      <c r="D7" s="132"/>
      <c r="E7" s="171" t="s">
        <v>243</v>
      </c>
      <c r="F7" s="133"/>
      <c r="G7" s="227">
        <v>500539514</v>
      </c>
      <c r="H7" s="227"/>
      <c r="I7" s="227"/>
      <c r="J7" s="227">
        <v>291143</v>
      </c>
      <c r="K7" s="227"/>
      <c r="L7" s="227"/>
      <c r="M7" s="227"/>
      <c r="N7" s="227"/>
      <c r="O7" s="227"/>
      <c r="P7" s="200" t="s">
        <v>72</v>
      </c>
      <c r="Q7" s="201"/>
      <c r="R7" s="165" t="s">
        <v>225</v>
      </c>
      <c r="S7" s="165"/>
      <c r="T7" s="165"/>
      <c r="U7" s="165"/>
      <c r="V7" s="50" t="s">
        <v>73</v>
      </c>
      <c r="W7" s="155" t="s">
        <v>226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228</v>
      </c>
      <c r="AM7" s="83"/>
      <c r="AN7" s="83"/>
      <c r="AO7" s="83"/>
      <c r="AP7" s="83"/>
      <c r="AQ7" s="83"/>
      <c r="AR7" s="83"/>
      <c r="AS7" s="59" t="s">
        <v>75</v>
      </c>
      <c r="AT7" s="77">
        <v>23</v>
      </c>
    </row>
    <row r="8" spans="1:51" ht="18" customHeight="1">
      <c r="A8" s="96"/>
      <c r="B8" s="163"/>
      <c r="C8" s="172" t="s">
        <v>205</v>
      </c>
      <c r="D8" s="135"/>
      <c r="E8" s="173" t="s">
        <v>206</v>
      </c>
      <c r="F8" s="136"/>
      <c r="G8" s="227"/>
      <c r="H8" s="227"/>
      <c r="I8" s="227"/>
      <c r="J8" s="227"/>
      <c r="K8" s="227"/>
      <c r="L8" s="227"/>
      <c r="M8" s="227"/>
      <c r="N8" s="227"/>
      <c r="O8" s="227"/>
      <c r="P8" s="157" t="s">
        <v>227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229</v>
      </c>
      <c r="AL8" s="85"/>
      <c r="AM8" s="85"/>
      <c r="AN8" s="85"/>
      <c r="AO8" s="60" t="s">
        <v>76</v>
      </c>
      <c r="AP8" s="85" t="s">
        <v>230</v>
      </c>
      <c r="AQ8" s="85"/>
      <c r="AR8" s="85"/>
      <c r="AS8" s="86"/>
      <c r="AT8" s="77"/>
    </row>
    <row r="9" spans="1:51" ht="14.4" customHeight="1">
      <c r="A9" s="96" t="s">
        <v>150</v>
      </c>
      <c r="B9" s="163"/>
      <c r="C9" s="170" t="s">
        <v>244</v>
      </c>
      <c r="D9" s="132"/>
      <c r="E9" s="171" t="s">
        <v>245</v>
      </c>
      <c r="F9" s="133"/>
      <c r="G9" s="227">
        <v>500536198</v>
      </c>
      <c r="H9" s="227"/>
      <c r="I9" s="227"/>
      <c r="J9" s="227">
        <v>19690</v>
      </c>
      <c r="K9" s="227"/>
      <c r="L9" s="227"/>
      <c r="M9" s="227">
        <v>183773</v>
      </c>
      <c r="N9" s="227"/>
      <c r="O9" s="227"/>
      <c r="P9" s="200" t="s">
        <v>72</v>
      </c>
      <c r="Q9" s="201"/>
      <c r="R9" s="165" t="s">
        <v>234</v>
      </c>
      <c r="S9" s="165"/>
      <c r="T9" s="165"/>
      <c r="U9" s="165"/>
      <c r="V9" s="50" t="s">
        <v>73</v>
      </c>
      <c r="W9" s="155" t="s">
        <v>235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231</v>
      </c>
      <c r="AM9" s="83"/>
      <c r="AN9" s="83"/>
      <c r="AO9" s="83"/>
      <c r="AP9" s="83"/>
      <c r="AQ9" s="83"/>
      <c r="AR9" s="83"/>
      <c r="AS9" s="59" t="s">
        <v>194</v>
      </c>
      <c r="AT9" s="78">
        <v>37</v>
      </c>
    </row>
    <row r="10" spans="1:51" ht="18" customHeight="1">
      <c r="A10" s="96"/>
      <c r="B10" s="163"/>
      <c r="C10" s="172" t="s">
        <v>207</v>
      </c>
      <c r="D10" s="135"/>
      <c r="E10" s="173" t="s">
        <v>208</v>
      </c>
      <c r="F10" s="136"/>
      <c r="G10" s="227"/>
      <c r="H10" s="227"/>
      <c r="I10" s="227"/>
      <c r="J10" s="227"/>
      <c r="K10" s="227"/>
      <c r="L10" s="227"/>
      <c r="M10" s="227"/>
      <c r="N10" s="227"/>
      <c r="O10" s="227"/>
      <c r="P10" s="157" t="s">
        <v>236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232</v>
      </c>
      <c r="AL10" s="85"/>
      <c r="AM10" s="85"/>
      <c r="AN10" s="85"/>
      <c r="AO10" s="60" t="s">
        <v>195</v>
      </c>
      <c r="AP10" s="85" t="s">
        <v>233</v>
      </c>
      <c r="AQ10" s="85"/>
      <c r="AR10" s="85"/>
      <c r="AS10" s="86"/>
      <c r="AT10" s="78"/>
    </row>
    <row r="11" spans="1:51" ht="14.4" customHeight="1">
      <c r="A11" s="96" t="s">
        <v>151</v>
      </c>
      <c r="B11" s="163"/>
      <c r="C11" s="170" t="s">
        <v>246</v>
      </c>
      <c r="D11" s="132"/>
      <c r="E11" s="171" t="s">
        <v>247</v>
      </c>
      <c r="F11" s="133"/>
      <c r="G11" s="227">
        <v>519343179</v>
      </c>
      <c r="H11" s="227"/>
      <c r="I11" s="227"/>
      <c r="J11" s="227"/>
      <c r="K11" s="227"/>
      <c r="L11" s="227"/>
      <c r="M11" s="227"/>
      <c r="N11" s="227"/>
      <c r="O11" s="227"/>
      <c r="P11" s="200" t="s">
        <v>72</v>
      </c>
      <c r="Q11" s="201"/>
      <c r="R11" s="165" t="s">
        <v>225</v>
      </c>
      <c r="S11" s="165"/>
      <c r="T11" s="165"/>
      <c r="U11" s="165"/>
      <c r="V11" s="50" t="s">
        <v>73</v>
      </c>
      <c r="W11" s="155" t="s">
        <v>237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239</v>
      </c>
      <c r="AM11" s="83"/>
      <c r="AN11" s="83"/>
      <c r="AO11" s="83"/>
      <c r="AP11" s="83"/>
      <c r="AQ11" s="83"/>
      <c r="AR11" s="83"/>
      <c r="AS11" s="59" t="s">
        <v>194</v>
      </c>
      <c r="AT11" s="78">
        <v>43</v>
      </c>
    </row>
    <row r="12" spans="1:51" ht="18" customHeight="1">
      <c r="A12" s="96"/>
      <c r="B12" s="163"/>
      <c r="C12" s="172" t="s">
        <v>209</v>
      </c>
      <c r="D12" s="135"/>
      <c r="E12" s="173" t="s">
        <v>210</v>
      </c>
      <c r="F12" s="136"/>
      <c r="G12" s="227"/>
      <c r="H12" s="227"/>
      <c r="I12" s="227"/>
      <c r="J12" s="227"/>
      <c r="K12" s="227"/>
      <c r="L12" s="227"/>
      <c r="M12" s="227"/>
      <c r="N12" s="227"/>
      <c r="O12" s="227"/>
      <c r="P12" s="157" t="s">
        <v>238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240</v>
      </c>
      <c r="AL12" s="85"/>
      <c r="AM12" s="85"/>
      <c r="AN12" s="85"/>
      <c r="AO12" s="60" t="s">
        <v>195</v>
      </c>
      <c r="AP12" s="85" t="s">
        <v>241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72" t="s">
        <v>205</v>
      </c>
      <c r="D14" s="135"/>
      <c r="E14" s="173" t="s">
        <v>206</v>
      </c>
      <c r="F14" s="136"/>
      <c r="G14" s="230"/>
      <c r="H14" s="230"/>
      <c r="I14" s="230"/>
      <c r="J14" s="230"/>
      <c r="K14" s="230"/>
      <c r="L14" s="230"/>
      <c r="M14" s="230"/>
      <c r="N14" s="230"/>
      <c r="O14" s="230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1" t="s">
        <v>166</v>
      </c>
      <c r="B15" s="163"/>
      <c r="C15" s="131"/>
      <c r="D15" s="132"/>
      <c r="E15" s="132"/>
      <c r="F15" s="133"/>
      <c r="G15" s="230"/>
      <c r="H15" s="230"/>
      <c r="I15" s="230"/>
      <c r="J15" s="230"/>
      <c r="K15" s="230"/>
      <c r="L15" s="230"/>
      <c r="M15" s="230"/>
      <c r="N15" s="230"/>
      <c r="O15" s="230"/>
      <c r="P15" s="200" t="s">
        <v>72</v>
      </c>
      <c r="Q15" s="201"/>
      <c r="R15" s="165"/>
      <c r="S15" s="165"/>
      <c r="T15" s="165"/>
      <c r="U15" s="165"/>
      <c r="V15" s="49" t="s">
        <v>73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/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3"/>
      <c r="C16" s="172" t="s">
        <v>207</v>
      </c>
      <c r="D16" s="135"/>
      <c r="E16" s="173" t="s">
        <v>208</v>
      </c>
      <c r="F16" s="136"/>
      <c r="G16" s="230"/>
      <c r="H16" s="230"/>
      <c r="I16" s="230"/>
      <c r="J16" s="230"/>
      <c r="K16" s="230"/>
      <c r="L16" s="230"/>
      <c r="M16" s="230"/>
      <c r="N16" s="230"/>
      <c r="O16" s="230"/>
      <c r="P16" s="157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/>
      <c r="AL16" s="85"/>
      <c r="AM16" s="85"/>
      <c r="AN16" s="85"/>
      <c r="AO16" s="60" t="s">
        <v>195</v>
      </c>
      <c r="AP16" s="85"/>
      <c r="AQ16" s="85"/>
      <c r="AR16" s="85"/>
      <c r="AS16" s="86"/>
      <c r="AT16" s="78"/>
    </row>
    <row r="17" spans="1:46">
      <c r="A17" s="96" t="s">
        <v>6</v>
      </c>
      <c r="B17" s="163"/>
      <c r="C17" s="218" t="str">
        <f>IF(P16="","",P16)</f>
        <v/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6" t="s">
        <v>7</v>
      </c>
      <c r="B19" s="163"/>
      <c r="C19" s="218" t="str">
        <f>IF(AL15="","",AL15&amp;"-"&amp;AK16&amp;"-"&amp;AP16)</f>
        <v/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6"/>
      <c r="B20" s="163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6" t="s">
        <v>153</v>
      </c>
      <c r="B21" s="163"/>
      <c r="C21" s="240">
        <v>90</v>
      </c>
      <c r="D21" s="232"/>
      <c r="E21" s="232">
        <v>8013</v>
      </c>
      <c r="F21" s="232"/>
      <c r="G21" s="232">
        <v>227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9"/>
      <c r="B22" s="255"/>
      <c r="C22" s="241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1" t="s">
        <v>154</v>
      </c>
      <c r="C23" s="219" t="s">
        <v>173</v>
      </c>
      <c r="D23" s="220"/>
      <c r="E23" s="221" t="s">
        <v>174</v>
      </c>
      <c r="F23" s="222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3"/>
      <c r="C24" s="208" t="s">
        <v>171</v>
      </c>
      <c r="D24" s="209"/>
      <c r="E24" s="210" t="s">
        <v>172</v>
      </c>
      <c r="F24" s="211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7">
        <v>1</v>
      </c>
      <c r="B25" s="224" t="s">
        <v>224</v>
      </c>
      <c r="C25" s="170" t="s">
        <v>248</v>
      </c>
      <c r="D25" s="132"/>
      <c r="E25" s="171" t="s">
        <v>249</v>
      </c>
      <c r="F25" s="133"/>
      <c r="G25" s="119">
        <v>6</v>
      </c>
      <c r="H25" s="120"/>
      <c r="I25" s="223" t="s">
        <v>220</v>
      </c>
      <c r="J25" s="123"/>
      <c r="K25" s="123"/>
      <c r="L25" s="120"/>
      <c r="M25" s="119">
        <v>514456846</v>
      </c>
      <c r="N25" s="123"/>
      <c r="O25" s="120"/>
      <c r="P25" s="119">
        <v>148</v>
      </c>
      <c r="Q25" s="123"/>
      <c r="R25" s="123"/>
      <c r="S25" s="123"/>
      <c r="T25" s="125"/>
      <c r="U25" s="1"/>
      <c r="V25" s="1"/>
      <c r="W25" s="1"/>
      <c r="X25" s="1"/>
      <c r="Y25" s="234">
        <v>6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211</v>
      </c>
      <c r="D26" s="135"/>
      <c r="E26" s="173" t="s">
        <v>212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7">
        <v>2</v>
      </c>
      <c r="B27" s="129">
        <v>2</v>
      </c>
      <c r="C27" s="170" t="s">
        <v>251</v>
      </c>
      <c r="D27" s="132"/>
      <c r="E27" s="171" t="s">
        <v>250</v>
      </c>
      <c r="F27" s="133"/>
      <c r="G27" s="119">
        <v>5</v>
      </c>
      <c r="H27" s="120"/>
      <c r="I27" s="223" t="s">
        <v>221</v>
      </c>
      <c r="J27" s="123"/>
      <c r="K27" s="123"/>
      <c r="L27" s="120"/>
      <c r="M27" s="119">
        <v>514448467</v>
      </c>
      <c r="N27" s="123"/>
      <c r="O27" s="120"/>
      <c r="P27" s="119">
        <v>140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213</v>
      </c>
      <c r="D28" s="135"/>
      <c r="E28" s="173" t="s">
        <v>214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7">
        <v>3</v>
      </c>
      <c r="B29" s="129">
        <v>3</v>
      </c>
      <c r="C29" s="170" t="s">
        <v>252</v>
      </c>
      <c r="D29" s="132"/>
      <c r="E29" s="171" t="s">
        <v>253</v>
      </c>
      <c r="F29" s="133"/>
      <c r="G29" s="119">
        <v>4</v>
      </c>
      <c r="H29" s="120"/>
      <c r="I29" s="223" t="s">
        <v>220</v>
      </c>
      <c r="J29" s="123"/>
      <c r="K29" s="123"/>
      <c r="L29" s="120"/>
      <c r="M29" s="119">
        <v>515762004</v>
      </c>
      <c r="N29" s="123"/>
      <c r="O29" s="120"/>
      <c r="P29" s="119">
        <v>138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211</v>
      </c>
      <c r="D30" s="135"/>
      <c r="E30" s="173" t="s">
        <v>215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7">
        <v>4</v>
      </c>
      <c r="B31" s="129">
        <v>4</v>
      </c>
      <c r="C31" s="170" t="s">
        <v>255</v>
      </c>
      <c r="D31" s="132"/>
      <c r="E31" s="171" t="s">
        <v>254</v>
      </c>
      <c r="F31" s="133"/>
      <c r="G31" s="119">
        <v>4</v>
      </c>
      <c r="H31" s="120"/>
      <c r="I31" s="223" t="s">
        <v>222</v>
      </c>
      <c r="J31" s="123"/>
      <c r="K31" s="123"/>
      <c r="L31" s="120"/>
      <c r="M31" s="119">
        <v>519229442</v>
      </c>
      <c r="N31" s="123"/>
      <c r="O31" s="120"/>
      <c r="P31" s="119">
        <v>134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260</v>
      </c>
      <c r="D32" s="135"/>
      <c r="E32" s="173" t="s">
        <v>216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7">
        <v>5</v>
      </c>
      <c r="B33" s="129">
        <v>5</v>
      </c>
      <c r="C33" s="170" t="s">
        <v>256</v>
      </c>
      <c r="D33" s="132"/>
      <c r="E33" s="171" t="s">
        <v>257</v>
      </c>
      <c r="F33" s="133"/>
      <c r="G33" s="119">
        <v>4</v>
      </c>
      <c r="H33" s="120"/>
      <c r="I33" s="223" t="s">
        <v>223</v>
      </c>
      <c r="J33" s="123"/>
      <c r="K33" s="123"/>
      <c r="L33" s="120"/>
      <c r="M33" s="119">
        <v>519343025</v>
      </c>
      <c r="N33" s="123"/>
      <c r="O33" s="120"/>
      <c r="P33" s="119">
        <v>144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217</v>
      </c>
      <c r="D34" s="135"/>
      <c r="E34" s="173" t="s">
        <v>218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7">
        <v>6</v>
      </c>
      <c r="B35" s="129">
        <v>6</v>
      </c>
      <c r="C35" s="170" t="s">
        <v>259</v>
      </c>
      <c r="D35" s="132"/>
      <c r="E35" s="171" t="s">
        <v>258</v>
      </c>
      <c r="F35" s="133"/>
      <c r="G35" s="119">
        <v>1</v>
      </c>
      <c r="H35" s="120"/>
      <c r="I35" s="223" t="s">
        <v>221</v>
      </c>
      <c r="J35" s="123"/>
      <c r="K35" s="123"/>
      <c r="L35" s="120"/>
      <c r="M35" s="119">
        <v>519229435</v>
      </c>
      <c r="N35" s="123"/>
      <c r="O35" s="120"/>
      <c r="P35" s="119">
        <v>123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213</v>
      </c>
      <c r="D36" s="135"/>
      <c r="E36" s="173" t="s">
        <v>219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7">
        <v>7</v>
      </c>
      <c r="B37" s="129"/>
      <c r="C37" s="131"/>
      <c r="D37" s="132"/>
      <c r="E37" s="132"/>
      <c r="F37" s="133"/>
      <c r="G37" s="119"/>
      <c r="H37" s="120"/>
      <c r="I37" s="119"/>
      <c r="J37" s="123"/>
      <c r="K37" s="123"/>
      <c r="L37" s="120"/>
      <c r="M37" s="119"/>
      <c r="N37" s="123"/>
      <c r="O37" s="120"/>
      <c r="P37" s="119"/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/>
      <c r="D38" s="135"/>
      <c r="E38" s="135"/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7">
        <v>8</v>
      </c>
      <c r="B39" s="129"/>
      <c r="C39" s="131"/>
      <c r="D39" s="132"/>
      <c r="E39" s="132"/>
      <c r="F39" s="133"/>
      <c r="G39" s="119"/>
      <c r="H39" s="120"/>
      <c r="I39" s="119"/>
      <c r="J39" s="123"/>
      <c r="K39" s="123"/>
      <c r="L39" s="120"/>
      <c r="M39" s="119"/>
      <c r="N39" s="123"/>
      <c r="O39" s="120"/>
      <c r="P39" s="119"/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/>
      <c r="D40" s="135"/>
      <c r="E40" s="135"/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5"/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tabSelected="1" view="pageBreakPreview" topLeftCell="A10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ホッパーズ</v>
      </c>
      <c r="D2" s="275"/>
      <c r="E2" s="275"/>
      <c r="F2" s="275"/>
      <c r="G2" s="275"/>
      <c r="H2" s="275"/>
      <c r="I2" s="275"/>
      <c r="J2" s="264" t="str">
        <f>IF(入力!J3="","",入力!J3)</f>
        <v>男女混合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 t="str">
        <f>IF(入力!C4="","",IF(入力!C5="",入力!C4,入力!C4&amp;"　　"&amp;入力!C5))</f>
        <v>430225198　　430225835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布施　慎平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500539514</v>
      </c>
      <c r="H7" s="272"/>
      <c r="I7" s="272"/>
      <c r="J7" s="272">
        <f>IF(入力!J7="","",入力!J7)</f>
        <v>291143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64" t="s">
        <v>2</v>
      </c>
      <c r="B9" s="264"/>
      <c r="C9" s="265" t="str">
        <f>IF(入力!C10="","",入力!C10&amp;"　"&amp;入力!E10)</f>
        <v>小林　友香</v>
      </c>
      <c r="D9" s="266"/>
      <c r="E9" s="266"/>
      <c r="F9" s="266"/>
      <c r="G9" s="272">
        <f>IF(入力!G9="","",入力!G9)</f>
        <v>500536198</v>
      </c>
      <c r="H9" s="272"/>
      <c r="I9" s="272"/>
      <c r="J9" s="272">
        <f>IF(入力!J9="","",入力!J9)</f>
        <v>19690</v>
      </c>
      <c r="K9" s="272"/>
      <c r="L9" s="272"/>
      <c r="M9" s="272">
        <f>IF(入力!M9="","",入力!M9)</f>
        <v>183773</v>
      </c>
      <c r="N9" s="272"/>
      <c r="O9" s="272"/>
    </row>
    <row r="10" spans="1:15" ht="14.4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64" t="s">
        <v>3</v>
      </c>
      <c r="B11" s="264"/>
      <c r="C11" s="265" t="str">
        <f>IF(入力!C12="","",入力!C12&amp;"　"&amp;入力!E12)</f>
        <v>高地　美佐子</v>
      </c>
      <c r="D11" s="266"/>
      <c r="E11" s="266"/>
      <c r="F11" s="266"/>
      <c r="G11" s="272">
        <f>IF(入力!G11="","",入力!G11)</f>
        <v>519343179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布施　慎平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小林　友香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4" t="s">
        <v>6</v>
      </c>
      <c r="B17" s="264"/>
      <c r="C17" s="275" t="str">
        <f>IF(入力!C17="","",入力!C17&amp;"　"&amp;入力!E17)</f>
        <v/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" customHeight="1">
      <c r="A19" s="264" t="s">
        <v>7</v>
      </c>
      <c r="B19" s="264"/>
      <c r="C19" s="275" t="str">
        <f>IF(入力!C19="","",入力!C19&amp;"　"&amp;入力!E19)</f>
        <v/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" customHeight="1">
      <c r="A21" s="264" t="s">
        <v>8</v>
      </c>
      <c r="B21" s="264"/>
      <c r="C21" s="275" t="str">
        <f>IF(入力!C21="","",入力!C21&amp;"－"&amp;入力!E21&amp;"－"&amp;入力!G21)</f>
        <v>90－8013－227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岩佐　春輝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八街市立実住小学校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514456846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久下　結生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八街市立八街東小学校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514448467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岩佐　瑠心</v>
      </c>
      <c r="D29" s="266"/>
      <c r="E29" s="266"/>
      <c r="F29" s="266"/>
      <c r="G29" s="264">
        <f>IF(入力!G29="","",入力!G29)</f>
        <v>4</v>
      </c>
      <c r="H29" s="264" t="str">
        <f>IF(入力!H29="","",入力!H29)</f>
        <v/>
      </c>
      <c r="I29" s="264" t="str">
        <f>IF(入力!I29="","",入力!I29)</f>
        <v>八街市立実住小学校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515762004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北﨑　花蓮</v>
      </c>
      <c r="D31" s="266"/>
      <c r="E31" s="266"/>
      <c r="F31" s="266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富里市立富里小学校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519229442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三戸　美優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八街市立交進小学校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519343025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久下　和真</v>
      </c>
      <c r="D35" s="266"/>
      <c r="E35" s="266"/>
      <c r="F35" s="266"/>
      <c r="G35" s="264">
        <f>IF(入力!G35="","",入力!G35)</f>
        <v>1</v>
      </c>
      <c r="H35" s="264" t="str">
        <f>IF(入力!H35="","",入力!H35)</f>
        <v/>
      </c>
      <c r="I35" s="264" t="str">
        <f>IF(入力!I35="","",入力!I35)</f>
        <v>八街市立八街東小学校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519229435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 t="str">
        <f>IF(入力!B37="","",入力!B37)</f>
        <v/>
      </c>
      <c r="C37" s="265" t="str">
        <f>IF(入力!C38="","",入力!C38&amp;"　"&amp;入力!E38)</f>
        <v/>
      </c>
      <c r="D37" s="266"/>
      <c r="E37" s="266"/>
      <c r="F37" s="266"/>
      <c r="G37" s="264" t="str">
        <f>IF(入力!G37="","",入力!G37)</f>
        <v/>
      </c>
      <c r="H37" s="264" t="str">
        <f>IF(入力!H37="","",入力!H37)</f>
        <v/>
      </c>
      <c r="I37" s="264" t="str">
        <f>IF(入力!I37="","",入力!I37)</f>
        <v/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 t="str">
        <f>IF(入力!M37="","",入力!M37)</f>
        <v/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 t="str">
        <f>IF(入力!B39="","",入力!B39)</f>
        <v/>
      </c>
      <c r="C39" s="265" t="str">
        <f>IF(入力!C40="","",入力!C40&amp;"　"&amp;入力!E40)</f>
        <v/>
      </c>
      <c r="D39" s="266"/>
      <c r="E39" s="266"/>
      <c r="F39" s="266"/>
      <c r="G39" s="264" t="str">
        <f>IF(入力!G39="","",入力!G39)</f>
        <v/>
      </c>
      <c r="H39" s="264" t="str">
        <f>IF(入力!H39="","",入力!H39)</f>
        <v/>
      </c>
      <c r="I39" s="264" t="str">
        <f>IF(入力!I39="","",入力!I39)</f>
        <v/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 t="str">
        <f>IF(入力!M39="","",入力!M39)</f>
        <v/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34" zoomScaleNormal="100" zoomScaleSheetLayoutView="100" workbookViewId="0">
      <selection activeCell="AJ42" sqref="AJ42:AY43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66"/>
      <c r="AW1" s="366"/>
      <c r="AX1" s="4" t="s">
        <v>28</v>
      </c>
      <c r="AY1" s="5"/>
      <c r="AZ1" s="366"/>
      <c r="BA1" s="366"/>
      <c r="BB1" s="4" t="s">
        <v>29</v>
      </c>
      <c r="BC1" s="5"/>
      <c r="BD1" s="366"/>
      <c r="BE1" s="366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67" t="s">
        <v>65</v>
      </c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367"/>
      <c r="AQ5" s="367"/>
      <c r="AR5" s="367"/>
      <c r="AS5" s="367"/>
      <c r="AT5" s="367"/>
      <c r="AU5" s="367"/>
      <c r="AV5" s="367"/>
      <c r="AW5" s="367"/>
      <c r="AX5" s="367"/>
      <c r="AY5" s="367"/>
      <c r="AZ5" s="367"/>
      <c r="BA5" s="367"/>
      <c r="BB5" s="367"/>
      <c r="BC5" s="367"/>
      <c r="BD5" s="367"/>
      <c r="BE5" s="367"/>
      <c r="BF5" s="36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2">
        <v>36</v>
      </c>
      <c r="I12" s="403"/>
      <c r="J12" s="404"/>
      <c r="K12" s="4"/>
    </row>
    <row r="13" spans="1:60" ht="13.5" customHeight="1">
      <c r="F13" s="4" t="s">
        <v>35</v>
      </c>
      <c r="G13" s="4"/>
      <c r="H13" s="405"/>
      <c r="I13" s="406"/>
      <c r="J13" s="40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4"/>
      <c r="I14" s="345"/>
      <c r="J14" s="34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78"/>
      <c r="E16" s="378"/>
      <c r="F16" s="378"/>
      <c r="G16" s="379"/>
      <c r="H16" s="400" t="s">
        <v>66</v>
      </c>
      <c r="I16" s="401"/>
      <c r="J16" s="401"/>
      <c r="K16" s="378" t="str">
        <f>IF(入力!C2="","",入力!C2)</f>
        <v>ホッパーズ</v>
      </c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9"/>
      <c r="Y16" s="410" t="s">
        <v>67</v>
      </c>
      <c r="Z16" s="411"/>
      <c r="AA16" s="411"/>
      <c r="AB16" s="411"/>
      <c r="AC16" s="411"/>
      <c r="AD16" s="411"/>
      <c r="AE16" s="411"/>
      <c r="AF16" s="411"/>
      <c r="AG16" s="411"/>
      <c r="AH16" s="411"/>
      <c r="AI16" s="412"/>
      <c r="AJ16" s="369" t="s">
        <v>38</v>
      </c>
      <c r="AK16" s="370"/>
      <c r="AL16" s="370"/>
      <c r="AM16" s="371"/>
      <c r="AN16" s="394" t="str">
        <f>IF(入力!P3="","",入力!P3)</f>
        <v>八街市</v>
      </c>
      <c r="AO16" s="395"/>
      <c r="AP16" s="395"/>
      <c r="AQ16" s="395"/>
      <c r="AR16" s="395"/>
      <c r="AS16" s="395"/>
      <c r="AT16" s="370" t="s">
        <v>68</v>
      </c>
      <c r="AU16" s="371"/>
      <c r="AV16" s="377" t="s">
        <v>39</v>
      </c>
      <c r="AW16" s="378"/>
      <c r="AX16" s="378"/>
      <c r="AY16" s="379"/>
      <c r="AZ16" s="382" t="str">
        <f>IF(入力!P5="","",入力!P5)</f>
        <v>JR</v>
      </c>
      <c r="BA16" s="383"/>
      <c r="BB16" s="383"/>
      <c r="BC16" s="383"/>
      <c r="BD16" s="383"/>
      <c r="BE16" s="383"/>
      <c r="BF16" s="430" t="s">
        <v>40</v>
      </c>
    </row>
    <row r="17" spans="3:58" ht="4.5" customHeight="1">
      <c r="C17" s="429"/>
      <c r="D17" s="321"/>
      <c r="E17" s="321"/>
      <c r="F17" s="321"/>
      <c r="G17" s="381"/>
      <c r="H17" s="392" t="str">
        <f>IF(入力!C3="","",入力!C3)</f>
        <v>ホッパーズ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88" t="str">
        <f>IF(入力!J3="","","("&amp;入力!J3&amp;")")</f>
        <v>(男女混合)</v>
      </c>
      <c r="V17" s="388"/>
      <c r="W17" s="388"/>
      <c r="X17" s="389"/>
      <c r="Y17" s="413">
        <f>IF(入力!C4="","",入力!C4)</f>
        <v>430225198</v>
      </c>
      <c r="Z17" s="414"/>
      <c r="AA17" s="414"/>
      <c r="AB17" s="414"/>
      <c r="AC17" s="414"/>
      <c r="AD17" s="414"/>
      <c r="AE17" s="414"/>
      <c r="AF17" s="414"/>
      <c r="AG17" s="414"/>
      <c r="AH17" s="414"/>
      <c r="AI17" s="415"/>
      <c r="AJ17" s="372"/>
      <c r="AK17" s="373"/>
      <c r="AL17" s="373"/>
      <c r="AM17" s="374"/>
      <c r="AN17" s="396"/>
      <c r="AO17" s="397"/>
      <c r="AP17" s="397"/>
      <c r="AQ17" s="397"/>
      <c r="AR17" s="397"/>
      <c r="AS17" s="397"/>
      <c r="AT17" s="373"/>
      <c r="AU17" s="374"/>
      <c r="AV17" s="380"/>
      <c r="AW17" s="321"/>
      <c r="AX17" s="321"/>
      <c r="AY17" s="381"/>
      <c r="AZ17" s="384"/>
      <c r="BA17" s="385"/>
      <c r="BB17" s="385"/>
      <c r="BC17" s="385"/>
      <c r="BD17" s="385"/>
      <c r="BE17" s="385"/>
      <c r="BF17" s="431"/>
    </row>
    <row r="18" spans="3:58" ht="16.5" customHeight="1">
      <c r="C18" s="363"/>
      <c r="D18" s="322"/>
      <c r="E18" s="322"/>
      <c r="F18" s="322"/>
      <c r="G18" s="364"/>
      <c r="H18" s="340"/>
      <c r="I18" s="341"/>
      <c r="J18" s="341"/>
      <c r="K18" s="341"/>
      <c r="L18" s="341"/>
      <c r="M18" s="341"/>
      <c r="N18" s="341"/>
      <c r="O18" s="341"/>
      <c r="P18" s="341"/>
      <c r="Q18" s="341"/>
      <c r="R18" s="341"/>
      <c r="S18" s="341"/>
      <c r="T18" s="341"/>
      <c r="U18" s="390"/>
      <c r="V18" s="390"/>
      <c r="W18" s="390"/>
      <c r="X18" s="391"/>
      <c r="Y18" s="416"/>
      <c r="Z18" s="417"/>
      <c r="AA18" s="417"/>
      <c r="AB18" s="417"/>
      <c r="AC18" s="417"/>
      <c r="AD18" s="417"/>
      <c r="AE18" s="417"/>
      <c r="AF18" s="417"/>
      <c r="AG18" s="417"/>
      <c r="AH18" s="417"/>
      <c r="AI18" s="418"/>
      <c r="AJ18" s="375"/>
      <c r="AK18" s="347"/>
      <c r="AL18" s="347"/>
      <c r="AM18" s="376"/>
      <c r="AN18" s="398"/>
      <c r="AO18" s="399"/>
      <c r="AP18" s="399"/>
      <c r="AQ18" s="399"/>
      <c r="AR18" s="399"/>
      <c r="AS18" s="399"/>
      <c r="AT18" s="347"/>
      <c r="AU18" s="376"/>
      <c r="AV18" s="354"/>
      <c r="AW18" s="322"/>
      <c r="AX18" s="322"/>
      <c r="AY18" s="364"/>
      <c r="AZ18" s="386" t="str">
        <f>IF(入力!AE5="","",入力!AE5)</f>
        <v>八街</v>
      </c>
      <c r="BA18" s="387"/>
      <c r="BB18" s="387"/>
      <c r="BC18" s="387"/>
      <c r="BD18" s="387"/>
      <c r="BE18" s="387"/>
      <c r="BF18" s="13" t="s">
        <v>41</v>
      </c>
    </row>
    <row r="19" spans="3:58" ht="15" customHeight="1">
      <c r="C19" s="408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343" t="s">
        <v>42</v>
      </c>
      <c r="P19" s="343"/>
      <c r="Q19" s="343"/>
      <c r="R19" s="343"/>
      <c r="S19" s="343"/>
      <c r="T19" s="343"/>
      <c r="U19" s="343"/>
      <c r="V19" s="343"/>
      <c r="W19" s="343"/>
      <c r="X19" s="343"/>
      <c r="Y19" s="343"/>
      <c r="Z19" s="343"/>
      <c r="AA19" s="343"/>
      <c r="AB19" s="343"/>
      <c r="AC19" s="343"/>
      <c r="AD19" s="343" t="s">
        <v>69</v>
      </c>
      <c r="AE19" s="343"/>
      <c r="AF19" s="343"/>
      <c r="AG19" s="343"/>
      <c r="AH19" s="343"/>
      <c r="AI19" s="343"/>
      <c r="AJ19" s="343"/>
      <c r="AK19" s="343"/>
      <c r="AL19" s="343"/>
      <c r="AM19" s="343"/>
      <c r="AN19" s="343"/>
      <c r="AO19" s="343"/>
      <c r="AP19" s="343"/>
      <c r="AQ19" s="343"/>
      <c r="AR19" s="343"/>
      <c r="AS19" s="343" t="s">
        <v>70</v>
      </c>
      <c r="AT19" s="343"/>
      <c r="AU19" s="343"/>
      <c r="AV19" s="343"/>
      <c r="AW19" s="343"/>
      <c r="AX19" s="343"/>
      <c r="AY19" s="343"/>
      <c r="AZ19" s="343"/>
      <c r="BA19" s="343"/>
      <c r="BB19" s="343"/>
      <c r="BC19" s="343"/>
      <c r="BD19" s="343"/>
      <c r="BE19" s="343"/>
      <c r="BF19" s="368"/>
    </row>
    <row r="20" spans="3:58" ht="15" customHeight="1">
      <c r="C20" s="433" t="s">
        <v>43</v>
      </c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N20" s="343"/>
      <c r="O20" s="432">
        <f>IF(入力!J7="","",入力!J7)</f>
        <v>291143</v>
      </c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>
        <f>IF(入力!J9="","",入力!J9)</f>
        <v>19690</v>
      </c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 t="str">
        <f>IF(入力!J11="","",入力!J11)</f>
        <v/>
      </c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4"/>
    </row>
    <row r="21" spans="3:58" ht="15" customHeight="1">
      <c r="C21" s="433" t="s">
        <v>44</v>
      </c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  <c r="O21" s="432" t="str">
        <f>IF(入力!M7="","",入力!M7)</f>
        <v/>
      </c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>
        <f>IF(入力!M9="","",入力!M9)</f>
        <v>183773</v>
      </c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 t="str">
        <f>IF(入力!M11="","",入力!M11)</f>
        <v/>
      </c>
      <c r="AT21" s="432"/>
      <c r="AU21" s="432"/>
      <c r="AV21" s="432"/>
      <c r="AW21" s="432"/>
      <c r="AX21" s="432"/>
      <c r="AY21" s="432"/>
      <c r="AZ21" s="432"/>
      <c r="BA21" s="432"/>
      <c r="BB21" s="432"/>
      <c r="BC21" s="432"/>
      <c r="BD21" s="432"/>
      <c r="BE21" s="432"/>
      <c r="BF21" s="434"/>
    </row>
    <row r="22" spans="3:58" ht="12" customHeight="1">
      <c r="C22" s="360" t="s">
        <v>71</v>
      </c>
      <c r="D22" s="361"/>
      <c r="E22" s="361"/>
      <c r="F22" s="361"/>
      <c r="G22" s="362"/>
      <c r="H22" s="365" t="str">
        <f>IF(入力!C7="","",入力!C7&amp;"　"&amp;入力!E7)</f>
        <v>ﾌｾ　ｼﾝﾍﾟｲ</v>
      </c>
      <c r="I22" s="332"/>
      <c r="J22" s="332"/>
      <c r="K22" s="332"/>
      <c r="L22" s="332"/>
      <c r="M22" s="332"/>
      <c r="N22" s="332"/>
      <c r="O22" s="332"/>
      <c r="P22" s="332"/>
      <c r="Q22" s="349"/>
      <c r="R22" s="331" t="s">
        <v>45</v>
      </c>
      <c r="S22" s="332"/>
      <c r="T22" s="325">
        <f>IF(入力!AT7="","",入力!AT7)</f>
        <v>23</v>
      </c>
      <c r="U22" s="326"/>
      <c r="V22" s="327"/>
      <c r="W22" s="331" t="s">
        <v>46</v>
      </c>
      <c r="X22" s="331"/>
      <c r="Y22" s="331"/>
      <c r="Z22" s="14" t="s">
        <v>72</v>
      </c>
      <c r="AA22" s="15"/>
      <c r="AB22" s="332" t="str">
        <f>IF(入力!R7="","",入力!R7)</f>
        <v>２８９</v>
      </c>
      <c r="AC22" s="332"/>
      <c r="AD22" s="332"/>
      <c r="AE22" s="332"/>
      <c r="AF22" s="16" t="s">
        <v>73</v>
      </c>
      <c r="AG22" s="332" t="str">
        <f>IF(入力!W7="","",入力!W7)</f>
        <v>１２２３</v>
      </c>
      <c r="AH22" s="332"/>
      <c r="AI22" s="332"/>
      <c r="AJ22" s="332"/>
      <c r="AK22" s="332"/>
      <c r="AL22" s="332"/>
      <c r="AM22" s="332"/>
      <c r="AN22" s="332"/>
      <c r="AO22" s="332"/>
      <c r="AP22" s="332"/>
      <c r="AQ22" s="332"/>
      <c r="AR22" s="332"/>
      <c r="AS22" s="332"/>
      <c r="AT22" s="349"/>
      <c r="AU22" s="331" t="s">
        <v>47</v>
      </c>
      <c r="AV22" s="332"/>
      <c r="AW22" s="332"/>
      <c r="AX22" s="17" t="s">
        <v>74</v>
      </c>
      <c r="AY22" s="332" t="str">
        <f>IF(入力!AL7="","",入力!AL7)</f>
        <v>０９０</v>
      </c>
      <c r="AZ22" s="332"/>
      <c r="BA22" s="332"/>
      <c r="BB22" s="332"/>
      <c r="BC22" s="332"/>
      <c r="BD22" s="332"/>
      <c r="BE22" s="332"/>
      <c r="BF22" s="18" t="s">
        <v>75</v>
      </c>
    </row>
    <row r="23" spans="3:58" ht="19.5" customHeight="1">
      <c r="C23" s="363" t="s">
        <v>48</v>
      </c>
      <c r="D23" s="322"/>
      <c r="E23" s="322"/>
      <c r="F23" s="322"/>
      <c r="G23" s="364"/>
      <c r="H23" s="344" t="str">
        <f>IF(入力!C8="","",入力!C8&amp;"　"&amp;入力!E8)</f>
        <v>布施　慎平</v>
      </c>
      <c r="I23" s="345"/>
      <c r="J23" s="345"/>
      <c r="K23" s="345"/>
      <c r="L23" s="345"/>
      <c r="M23" s="345"/>
      <c r="N23" s="345"/>
      <c r="O23" s="345"/>
      <c r="P23" s="345"/>
      <c r="Q23" s="346"/>
      <c r="R23" s="322"/>
      <c r="S23" s="322"/>
      <c r="T23" s="328"/>
      <c r="U23" s="329"/>
      <c r="V23" s="330"/>
      <c r="W23" s="347"/>
      <c r="X23" s="347"/>
      <c r="Y23" s="347"/>
      <c r="Z23" s="340" t="str">
        <f>IF(入力!P8="","",入力!P8)</f>
        <v>山武市埴谷2451－20</v>
      </c>
      <c r="AA23" s="341"/>
      <c r="AB23" s="341"/>
      <c r="AC23" s="341"/>
      <c r="AD23" s="341"/>
      <c r="AE23" s="341"/>
      <c r="AF23" s="341"/>
      <c r="AG23" s="341"/>
      <c r="AH23" s="341"/>
      <c r="AI23" s="341"/>
      <c r="AJ23" s="341"/>
      <c r="AK23" s="341"/>
      <c r="AL23" s="341"/>
      <c r="AM23" s="341"/>
      <c r="AN23" s="341"/>
      <c r="AO23" s="341"/>
      <c r="AP23" s="341"/>
      <c r="AQ23" s="341"/>
      <c r="AR23" s="341"/>
      <c r="AS23" s="341"/>
      <c r="AT23" s="342"/>
      <c r="AU23" s="322"/>
      <c r="AV23" s="322"/>
      <c r="AW23" s="322"/>
      <c r="AX23" s="354" t="str">
        <f>IF(入力!AK8="","",入力!AK8)</f>
        <v>５７８６</v>
      </c>
      <c r="AY23" s="322"/>
      <c r="AZ23" s="322"/>
      <c r="BA23" s="322"/>
      <c r="BB23" s="19" t="s">
        <v>76</v>
      </c>
      <c r="BC23" s="322" t="str">
        <f>IF(入力!AP8="","",入力!AP8)</f>
        <v>２６６５</v>
      </c>
      <c r="BD23" s="322"/>
      <c r="BE23" s="322"/>
      <c r="BF23" s="353"/>
    </row>
    <row r="24" spans="3:58" ht="12" customHeight="1">
      <c r="C24" s="360" t="s">
        <v>77</v>
      </c>
      <c r="D24" s="361"/>
      <c r="E24" s="361"/>
      <c r="F24" s="361"/>
      <c r="G24" s="362"/>
      <c r="H24" s="365" t="str">
        <f>IF(入力!C9="","",入力!C9&amp;"　"&amp;入力!E9)</f>
        <v>ｺﾊﾞﾔｼ　ﾕｶ</v>
      </c>
      <c r="I24" s="332"/>
      <c r="J24" s="332"/>
      <c r="K24" s="332"/>
      <c r="L24" s="332"/>
      <c r="M24" s="332"/>
      <c r="N24" s="332"/>
      <c r="O24" s="332"/>
      <c r="P24" s="332"/>
      <c r="Q24" s="349"/>
      <c r="R24" s="331" t="s">
        <v>45</v>
      </c>
      <c r="S24" s="332"/>
      <c r="T24" s="325">
        <f>IF(入力!AT9="","",入力!AT9)</f>
        <v>37</v>
      </c>
      <c r="U24" s="326"/>
      <c r="V24" s="327"/>
      <c r="W24" s="331" t="s">
        <v>46</v>
      </c>
      <c r="X24" s="331"/>
      <c r="Y24" s="331"/>
      <c r="Z24" s="14" t="s">
        <v>72</v>
      </c>
      <c r="AA24" s="15"/>
      <c r="AB24" s="332" t="str">
        <f>IF(入力!R9="","",入力!R9)</f>
        <v>２８５</v>
      </c>
      <c r="AC24" s="332"/>
      <c r="AD24" s="332"/>
      <c r="AE24" s="332"/>
      <c r="AF24" s="16" t="s">
        <v>73</v>
      </c>
      <c r="AG24" s="332" t="str">
        <f>IF(入力!W9="","",入力!W9)</f>
        <v>０８３７</v>
      </c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49"/>
      <c r="AU24" s="331" t="s">
        <v>47</v>
      </c>
      <c r="AV24" s="332"/>
      <c r="AW24" s="332"/>
      <c r="AX24" s="17" t="s">
        <v>74</v>
      </c>
      <c r="AY24" s="332" t="str">
        <f>IF(入力!AL9="","",入力!AL9)</f>
        <v>０９０</v>
      </c>
      <c r="AZ24" s="332"/>
      <c r="BA24" s="332"/>
      <c r="BB24" s="332"/>
      <c r="BC24" s="332"/>
      <c r="BD24" s="332"/>
      <c r="BE24" s="332"/>
      <c r="BF24" s="18" t="s">
        <v>75</v>
      </c>
    </row>
    <row r="25" spans="3:58" ht="19.5" customHeight="1">
      <c r="C25" s="363" t="s">
        <v>78</v>
      </c>
      <c r="D25" s="322"/>
      <c r="E25" s="322"/>
      <c r="F25" s="322"/>
      <c r="G25" s="364"/>
      <c r="H25" s="344" t="str">
        <f>IF(入力!C10="","",入力!C10&amp;"　"&amp;入力!E10)</f>
        <v>小林　友香</v>
      </c>
      <c r="I25" s="345"/>
      <c r="J25" s="345"/>
      <c r="K25" s="345"/>
      <c r="L25" s="345"/>
      <c r="M25" s="345"/>
      <c r="N25" s="345"/>
      <c r="O25" s="345"/>
      <c r="P25" s="345"/>
      <c r="Q25" s="346"/>
      <c r="R25" s="322"/>
      <c r="S25" s="322"/>
      <c r="T25" s="328"/>
      <c r="U25" s="329"/>
      <c r="V25" s="330"/>
      <c r="W25" s="347"/>
      <c r="X25" s="347"/>
      <c r="Y25" s="347"/>
      <c r="Z25" s="340" t="str">
        <f>IF(入力!P10="","",入力!P10)</f>
        <v>佐倉市王子台5－27－10</v>
      </c>
      <c r="AA25" s="341"/>
      <c r="AB25" s="341"/>
      <c r="AC25" s="341"/>
      <c r="AD25" s="341"/>
      <c r="AE25" s="341"/>
      <c r="AF25" s="341"/>
      <c r="AG25" s="341"/>
      <c r="AH25" s="341"/>
      <c r="AI25" s="341"/>
      <c r="AJ25" s="341"/>
      <c r="AK25" s="341"/>
      <c r="AL25" s="341"/>
      <c r="AM25" s="341"/>
      <c r="AN25" s="341"/>
      <c r="AO25" s="341"/>
      <c r="AP25" s="341"/>
      <c r="AQ25" s="341"/>
      <c r="AR25" s="341"/>
      <c r="AS25" s="341"/>
      <c r="AT25" s="342"/>
      <c r="AU25" s="322"/>
      <c r="AV25" s="322"/>
      <c r="AW25" s="322"/>
      <c r="AX25" s="354" t="str">
        <f>IF(入力!AK10="","",入力!AK10)</f>
        <v>８０１３</v>
      </c>
      <c r="AY25" s="322"/>
      <c r="AZ25" s="322"/>
      <c r="BA25" s="322"/>
      <c r="BB25" s="19" t="s">
        <v>76</v>
      </c>
      <c r="BC25" s="322" t="str">
        <f>IF(入力!AP10="","",入力!AP10)</f>
        <v>０２２７</v>
      </c>
      <c r="BD25" s="322"/>
      <c r="BE25" s="322"/>
      <c r="BF25" s="353"/>
    </row>
    <row r="26" spans="3:58" ht="12" customHeight="1">
      <c r="C26" s="360" t="s">
        <v>71</v>
      </c>
      <c r="D26" s="361"/>
      <c r="E26" s="361"/>
      <c r="F26" s="361"/>
      <c r="G26" s="362"/>
      <c r="H26" s="365" t="str">
        <f>IF(入力!C11="","",入力!C11&amp;"　"&amp;入力!E11)</f>
        <v>ｺｳﾁ　ﾐｻｺ</v>
      </c>
      <c r="I26" s="332"/>
      <c r="J26" s="332"/>
      <c r="K26" s="332"/>
      <c r="L26" s="332"/>
      <c r="M26" s="332"/>
      <c r="N26" s="332"/>
      <c r="O26" s="332"/>
      <c r="P26" s="332"/>
      <c r="Q26" s="349"/>
      <c r="R26" s="331" t="s">
        <v>45</v>
      </c>
      <c r="S26" s="332"/>
      <c r="T26" s="325">
        <f>IF(入力!AT11="","",入力!AT11)</f>
        <v>43</v>
      </c>
      <c r="U26" s="326"/>
      <c r="V26" s="327"/>
      <c r="W26" s="331" t="s">
        <v>46</v>
      </c>
      <c r="X26" s="331"/>
      <c r="Y26" s="331"/>
      <c r="Z26" s="14" t="s">
        <v>72</v>
      </c>
      <c r="AA26" s="15"/>
      <c r="AB26" s="332" t="str">
        <f>IF(入力!R11="","",入力!R11)</f>
        <v>２８９</v>
      </c>
      <c r="AC26" s="332"/>
      <c r="AD26" s="332"/>
      <c r="AE26" s="332"/>
      <c r="AF26" s="16" t="s">
        <v>73</v>
      </c>
      <c r="AG26" s="332" t="str">
        <f>IF(入力!W11="","",入力!W11)</f>
        <v>１１４３</v>
      </c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49"/>
      <c r="AU26" s="331" t="s">
        <v>47</v>
      </c>
      <c r="AV26" s="332"/>
      <c r="AW26" s="332"/>
      <c r="AX26" s="17" t="s">
        <v>74</v>
      </c>
      <c r="AY26" s="332" t="str">
        <f>IF(入力!AL11="","",入力!AL11)</f>
        <v>０８０</v>
      </c>
      <c r="AZ26" s="332"/>
      <c r="BA26" s="332"/>
      <c r="BB26" s="332"/>
      <c r="BC26" s="332"/>
      <c r="BD26" s="332"/>
      <c r="BE26" s="332"/>
      <c r="BF26" s="18" t="s">
        <v>75</v>
      </c>
    </row>
    <row r="27" spans="3:58" ht="19.5" customHeight="1">
      <c r="C27" s="363" t="s">
        <v>79</v>
      </c>
      <c r="D27" s="322"/>
      <c r="E27" s="322"/>
      <c r="F27" s="322"/>
      <c r="G27" s="364"/>
      <c r="H27" s="344" t="str">
        <f>IF(入力!C12="","",入力!C12&amp;"　"&amp;入力!E12)</f>
        <v>高地　美佐子</v>
      </c>
      <c r="I27" s="345"/>
      <c r="J27" s="345"/>
      <c r="K27" s="345"/>
      <c r="L27" s="345"/>
      <c r="M27" s="345"/>
      <c r="N27" s="345"/>
      <c r="O27" s="345"/>
      <c r="P27" s="345"/>
      <c r="Q27" s="346"/>
      <c r="R27" s="322"/>
      <c r="S27" s="322"/>
      <c r="T27" s="328"/>
      <c r="U27" s="329"/>
      <c r="V27" s="330"/>
      <c r="W27" s="347"/>
      <c r="X27" s="347"/>
      <c r="Y27" s="347"/>
      <c r="Z27" s="340" t="str">
        <f>IF(入力!P12="","",入力!P12)</f>
        <v>八街市八街い３８５－７</v>
      </c>
      <c r="AA27" s="341"/>
      <c r="AB27" s="341"/>
      <c r="AC27" s="341"/>
      <c r="AD27" s="341"/>
      <c r="AE27" s="341"/>
      <c r="AF27" s="341"/>
      <c r="AG27" s="341"/>
      <c r="AH27" s="341"/>
      <c r="AI27" s="341"/>
      <c r="AJ27" s="341"/>
      <c r="AK27" s="341"/>
      <c r="AL27" s="341"/>
      <c r="AM27" s="341"/>
      <c r="AN27" s="341"/>
      <c r="AO27" s="341"/>
      <c r="AP27" s="341"/>
      <c r="AQ27" s="341"/>
      <c r="AR27" s="341"/>
      <c r="AS27" s="341"/>
      <c r="AT27" s="342"/>
      <c r="AU27" s="322"/>
      <c r="AV27" s="322"/>
      <c r="AW27" s="322"/>
      <c r="AX27" s="354" t="str">
        <f>IF(入力!AK12="","",入力!AK12)</f>
        <v>４４１１</v>
      </c>
      <c r="AY27" s="322"/>
      <c r="AZ27" s="322"/>
      <c r="BA27" s="322"/>
      <c r="BB27" s="19" t="s">
        <v>76</v>
      </c>
      <c r="BC27" s="322" t="str">
        <f>IF(入力!AP12="","",入力!AP12)</f>
        <v>１２２６</v>
      </c>
      <c r="BD27" s="322"/>
      <c r="BE27" s="322"/>
      <c r="BF27" s="353"/>
    </row>
    <row r="28" spans="3:58" ht="12" customHeight="1">
      <c r="C28" s="360" t="s">
        <v>71</v>
      </c>
      <c r="D28" s="361"/>
      <c r="E28" s="361"/>
      <c r="F28" s="361"/>
      <c r="G28" s="362"/>
      <c r="H28" s="365" t="str">
        <f>IF(入力!C15="","",入力!C15&amp;"　"&amp;入力!E15)</f>
        <v/>
      </c>
      <c r="I28" s="332"/>
      <c r="J28" s="332"/>
      <c r="K28" s="332"/>
      <c r="L28" s="332"/>
      <c r="M28" s="332"/>
      <c r="N28" s="332"/>
      <c r="O28" s="332"/>
      <c r="P28" s="332"/>
      <c r="Q28" s="349"/>
      <c r="R28" s="331" t="s">
        <v>45</v>
      </c>
      <c r="S28" s="332"/>
      <c r="T28" s="325" t="str">
        <f>IF(入力!AT15="","",入力!AT15)</f>
        <v/>
      </c>
      <c r="U28" s="326"/>
      <c r="V28" s="327"/>
      <c r="W28" s="331" t="s">
        <v>46</v>
      </c>
      <c r="X28" s="331"/>
      <c r="Y28" s="331"/>
      <c r="Z28" s="14" t="s">
        <v>72</v>
      </c>
      <c r="AA28" s="15"/>
      <c r="AB28" s="332" t="str">
        <f>IF(入力!R15="","",入力!R15)</f>
        <v/>
      </c>
      <c r="AC28" s="332"/>
      <c r="AD28" s="332"/>
      <c r="AE28" s="332"/>
      <c r="AF28" s="16" t="s">
        <v>73</v>
      </c>
      <c r="AG28" s="332" t="str">
        <f>IF(入力!W15="","",入力!W15)</f>
        <v/>
      </c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49"/>
      <c r="AU28" s="331" t="s">
        <v>47</v>
      </c>
      <c r="AV28" s="332"/>
      <c r="AW28" s="332"/>
      <c r="AX28" s="17" t="s">
        <v>74</v>
      </c>
      <c r="AY28" s="332" t="str">
        <f>IF(入力!AL15="","",入力!AL15)</f>
        <v/>
      </c>
      <c r="AZ28" s="332"/>
      <c r="BA28" s="332"/>
      <c r="BB28" s="332"/>
      <c r="BC28" s="332"/>
      <c r="BD28" s="332"/>
      <c r="BE28" s="332"/>
      <c r="BF28" s="18" t="s">
        <v>75</v>
      </c>
    </row>
    <row r="29" spans="3:58" ht="19.5" customHeight="1" thickBot="1">
      <c r="C29" s="358" t="s">
        <v>49</v>
      </c>
      <c r="D29" s="334"/>
      <c r="E29" s="334"/>
      <c r="F29" s="334"/>
      <c r="G29" s="359"/>
      <c r="H29" s="355" t="str">
        <f>IF(入力!C16="","",入力!C16&amp;"　"&amp;入力!E16)</f>
        <v>小林　友香</v>
      </c>
      <c r="I29" s="356"/>
      <c r="J29" s="356"/>
      <c r="K29" s="356"/>
      <c r="L29" s="356"/>
      <c r="M29" s="356"/>
      <c r="N29" s="356"/>
      <c r="O29" s="356"/>
      <c r="P29" s="356"/>
      <c r="Q29" s="357"/>
      <c r="R29" s="334"/>
      <c r="S29" s="334"/>
      <c r="T29" s="350"/>
      <c r="U29" s="351"/>
      <c r="V29" s="352"/>
      <c r="W29" s="348"/>
      <c r="X29" s="348"/>
      <c r="Y29" s="348"/>
      <c r="Z29" s="335" t="str">
        <f>IF(入力!P16="","",入力!P16)</f>
        <v/>
      </c>
      <c r="AA29" s="336"/>
      <c r="AB29" s="336"/>
      <c r="AC29" s="336"/>
      <c r="AD29" s="336"/>
      <c r="AE29" s="336"/>
      <c r="AF29" s="336"/>
      <c r="AG29" s="336"/>
      <c r="AH29" s="336"/>
      <c r="AI29" s="336"/>
      <c r="AJ29" s="336"/>
      <c r="AK29" s="336"/>
      <c r="AL29" s="336"/>
      <c r="AM29" s="336"/>
      <c r="AN29" s="336"/>
      <c r="AO29" s="336"/>
      <c r="AP29" s="336"/>
      <c r="AQ29" s="336"/>
      <c r="AR29" s="336"/>
      <c r="AS29" s="336"/>
      <c r="AT29" s="337"/>
      <c r="AU29" s="334"/>
      <c r="AV29" s="334"/>
      <c r="AW29" s="334"/>
      <c r="AX29" s="338" t="str">
        <f>IF(入力!AK16="","",入力!AK16)</f>
        <v/>
      </c>
      <c r="AY29" s="334"/>
      <c r="AZ29" s="334"/>
      <c r="BA29" s="334"/>
      <c r="BB29" s="73" t="s">
        <v>76</v>
      </c>
      <c r="BC29" s="334" t="str">
        <f>IF(入力!AP16="","",入力!AP16)</f>
        <v/>
      </c>
      <c r="BD29" s="334"/>
      <c r="BE29" s="334"/>
      <c r="BF29" s="33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33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ｲﾜｻ　ﾊﾙｷ
岩佐　春輝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6</v>
      </c>
      <c r="R34" s="295"/>
      <c r="S34" s="296"/>
      <c r="T34" s="300" t="str">
        <f>IF(入力!I25="","",入力!I25)</f>
        <v>八街市立実住小学校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514456846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148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ｸｹﾞ　ﾕｲ
久下　結生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5</v>
      </c>
      <c r="R36" s="295"/>
      <c r="S36" s="296"/>
      <c r="T36" s="300" t="str">
        <f>IF(入力!I27="","",入力!I27)</f>
        <v>八街市立八街東小学校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514448467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140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ｲﾜｻ　ﾙｶ
岩佐　瑠心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4</v>
      </c>
      <c r="R38" s="295"/>
      <c r="S38" s="296"/>
      <c r="T38" s="300" t="str">
        <f>IF(入力!I29="","",入力!I29)</f>
        <v>八街市立実住小学校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515762004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138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ｷﾀｻﾞｷ　ｶﾚﾝ
北﨑　花蓮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4</v>
      </c>
      <c r="R40" s="295"/>
      <c r="S40" s="296"/>
      <c r="T40" s="300" t="str">
        <f>IF(入力!I31="","",入力!I31)</f>
        <v>富里市立富里小学校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519229442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134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ｻﾝﾉﾍ　ﾐﾕｳ
三戸　美優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4</v>
      </c>
      <c r="R42" s="295"/>
      <c r="S42" s="296"/>
      <c r="T42" s="300" t="str">
        <f>IF(入力!I33="","",入力!I33)</f>
        <v>八街市立交進小学校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519343025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144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ｸｹﾞ　ｶｽﾞﾏ
久下　和真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1</v>
      </c>
      <c r="R44" s="295"/>
      <c r="S44" s="296"/>
      <c r="T44" s="300" t="str">
        <f>IF(入力!I35="","",入力!I35)</f>
        <v>八街市立八街東小学校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519229435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123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 t="str">
        <f>IF(入力!B37="","",入力!B37)</f>
        <v/>
      </c>
      <c r="D46" s="283"/>
      <c r="E46" s="284"/>
      <c r="F46" s="288" t="str">
        <f>IF(入力!C38="","",入力!C37&amp;"　"&amp;入力!E37&amp;"
"&amp;入力!C38&amp;"　"&amp;入力!E38)</f>
        <v/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 t="str">
        <f>IF(入力!G37="","",入力!G37)</f>
        <v/>
      </c>
      <c r="R46" s="295"/>
      <c r="S46" s="296"/>
      <c r="T46" s="300" t="str">
        <f>IF(入力!I37="","",入力!I37)</f>
        <v/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 t="str">
        <f>IF(入力!M37="","",入力!M37)</f>
        <v/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 t="str">
        <f>IF(入力!P37="","",入力!P37)</f>
        <v/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 t="str">
        <f>IF(入力!B39="","",入力!B39)</f>
        <v/>
      </c>
      <c r="D48" s="283"/>
      <c r="E48" s="284"/>
      <c r="F48" s="288" t="str">
        <f>IF(入力!C40="","",入力!C39&amp;"　"&amp;入力!E39&amp;"
"&amp;入力!C40&amp;"　"&amp;入力!E40)</f>
        <v/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 t="str">
        <f>IF(入力!G39="","",入力!G39)</f>
        <v/>
      </c>
      <c r="R48" s="295"/>
      <c r="S48" s="296"/>
      <c r="T48" s="300" t="str">
        <f>IF(入力!I39="","",入力!I39)</f>
        <v/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 t="str">
        <f>IF(入力!M39="","",入力!M39)</f>
        <v/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 t="str">
        <f>IF(入力!P39="","",入力!P39)</f>
        <v/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 t="str">
        <f>IF(入力!B41="","",入力!B41)</f>
        <v/>
      </c>
      <c r="D50" s="283"/>
      <c r="E50" s="284"/>
      <c r="F50" s="288" t="str">
        <f>IF(入力!C42="","",入力!C41&amp;"　"&amp;入力!E41&amp;"
"&amp;入力!C42&amp;"　"&amp;入力!E42)</f>
        <v/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 t="str">
        <f>IF(入力!G41="","",入力!G41)</f>
        <v/>
      </c>
      <c r="R50" s="295"/>
      <c r="S50" s="296"/>
      <c r="T50" s="300" t="str">
        <f>IF(入力!I41="","",入力!I41)</f>
        <v/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 t="str">
        <f>IF(入力!M41="","",入力!M41)</f>
        <v/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 t="str">
        <f>IF(入力!P41="","",入力!P41)</f>
        <v/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 t="str">
        <f>IF(入力!B43="","",入力!B43)</f>
        <v/>
      </c>
      <c r="D52" s="283"/>
      <c r="E52" s="284"/>
      <c r="F52" s="288" t="str">
        <f>IF(入力!C44="","",入力!C43&amp;"　"&amp;入力!E43&amp;"
"&amp;入力!C44&amp;"　"&amp;入力!E44)</f>
        <v/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 t="str">
        <f>IF(入力!G43="","",入力!G43)</f>
        <v/>
      </c>
      <c r="R52" s="295"/>
      <c r="S52" s="296"/>
      <c r="T52" s="300" t="str">
        <f>IF(入力!I43="","",入力!I43)</f>
        <v/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 t="str">
        <f>IF(入力!M43="","",入力!M43)</f>
        <v/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 t="str">
        <f>IF(入力!P43="","",入力!P43)</f>
        <v/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 t="str">
        <f>IF(入力!B45="","",入力!B45)</f>
        <v/>
      </c>
      <c r="D54" s="283"/>
      <c r="E54" s="284"/>
      <c r="F54" s="288" t="str">
        <f>IF(入力!C46="","",入力!C45&amp;"　"&amp;入力!E45&amp;"
"&amp;入力!C46&amp;"　"&amp;入力!E46)</f>
        <v/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 t="str">
        <f>IF(入力!G45="","",入力!G45)</f>
        <v/>
      </c>
      <c r="R54" s="295"/>
      <c r="S54" s="296"/>
      <c r="T54" s="300" t="str">
        <f>IF(入力!I45="","",入力!I45)</f>
        <v/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 t="str">
        <f>IF(入力!M45="","",入力!M45)</f>
        <v/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 t="str">
        <f>IF(入力!P45="","",入力!P45)</f>
        <v/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360" verticalDpi="360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" customHeight="1">
      <c r="A2" s="264" t="s">
        <v>0</v>
      </c>
      <c r="B2" s="264"/>
      <c r="C2" s="275" t="str">
        <f>IF(入力!C3="","",入力!C3)</f>
        <v>ホッパーズ</v>
      </c>
      <c r="D2" s="275"/>
      <c r="E2" s="275"/>
      <c r="F2" s="275"/>
      <c r="G2" s="275"/>
      <c r="H2" s="275"/>
      <c r="I2" s="275"/>
      <c r="J2" s="264" t="str">
        <f>IF(入力!J3="","",入力!J3)</f>
        <v>男女混合</v>
      </c>
      <c r="K2" s="264"/>
      <c r="L2" s="264"/>
      <c r="M2" s="264"/>
      <c r="N2" s="264"/>
      <c r="O2" s="264"/>
    </row>
    <row r="3" spans="1:15" ht="14.4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 t="str">
        <f>IF(入力!C4="","",IF(入力!C5="",入力!C4,入力!C4&amp;"　　"&amp;入力!C5))</f>
        <v>430225198　　430225835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布施　慎平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500539514</v>
      </c>
      <c r="H7" s="272"/>
      <c r="I7" s="272"/>
      <c r="J7" s="272">
        <f>IF(入力!J7="","",入力!J7)</f>
        <v>291143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64" t="s">
        <v>19</v>
      </c>
      <c r="B9" s="264"/>
      <c r="C9" s="265" t="str">
        <f>IF(入力!C10="","",入力!C10&amp;"　"&amp;入力!E10)</f>
        <v>小林　友香</v>
      </c>
      <c r="D9" s="266"/>
      <c r="E9" s="266"/>
      <c r="F9" s="266"/>
      <c r="G9" s="272">
        <f>IF(入力!G9="","",入力!G9)</f>
        <v>500536198</v>
      </c>
      <c r="H9" s="272"/>
      <c r="I9" s="272"/>
      <c r="J9" s="272">
        <f>IF(入力!J9="","",入力!J9)</f>
        <v>19690</v>
      </c>
      <c r="K9" s="272"/>
      <c r="L9" s="272"/>
      <c r="M9" s="272">
        <f>IF(入力!M9="","",入力!M9)</f>
        <v>183773</v>
      </c>
      <c r="N9" s="272"/>
      <c r="O9" s="272"/>
    </row>
    <row r="10" spans="1:15" ht="14.4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64" t="s">
        <v>20</v>
      </c>
      <c r="B11" s="264"/>
      <c r="C11" s="265" t="str">
        <f>IF(入力!C12="","",入力!C12&amp;"　"&amp;入力!E12)</f>
        <v>高地　美佐子</v>
      </c>
      <c r="D11" s="266"/>
      <c r="E11" s="266"/>
      <c r="F11" s="266"/>
      <c r="G11" s="272">
        <f>IF(入力!G11="","",入力!G11)</f>
        <v>519343179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布施　慎平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小林　友香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" customHeight="1">
      <c r="A17" s="264" t="s">
        <v>6</v>
      </c>
      <c r="B17" s="264"/>
      <c r="C17" s="275" t="str">
        <f>IF(入力!C17="","",入力!C17&amp;"　"&amp;入力!E17)</f>
        <v/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" customHeight="1">
      <c r="A19" s="264" t="s">
        <v>7</v>
      </c>
      <c r="B19" s="264"/>
      <c r="C19" s="275" t="str">
        <f>IF(入力!C19="","",入力!C19&amp;"　"&amp;入力!E19)</f>
        <v/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" customHeight="1">
      <c r="A21" s="264" t="s">
        <v>8</v>
      </c>
      <c r="B21" s="264"/>
      <c r="C21" s="275" t="str">
        <f>IF(入力!C21="","",入力!C21&amp;"－"&amp;入力!E21&amp;"－"&amp;入力!G21)</f>
        <v>90－8013－227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岩佐　春輝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八街市立実住小学校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514456846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久下　結生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八街市立八街東小学校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514448467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岩佐　瑠心</v>
      </c>
      <c r="D29" s="266"/>
      <c r="E29" s="266"/>
      <c r="F29" s="266"/>
      <c r="G29" s="264">
        <f>IF(入力!G29="","",入力!G29)</f>
        <v>4</v>
      </c>
      <c r="H29" s="264" t="str">
        <f>IF(入力!H29="","",入力!H29)</f>
        <v/>
      </c>
      <c r="I29" s="264" t="str">
        <f>IF(入力!I29="","",入力!I29)</f>
        <v>八街市立実住小学校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515762004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北﨑　花蓮</v>
      </c>
      <c r="D31" s="266"/>
      <c r="E31" s="266"/>
      <c r="F31" s="266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富里市立富里小学校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519229442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三戸　美優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八街市立交進小学校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519343025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久下　和真</v>
      </c>
      <c r="D35" s="266"/>
      <c r="E35" s="266"/>
      <c r="F35" s="266"/>
      <c r="G35" s="264">
        <f>IF(入力!G35="","",入力!G35)</f>
        <v>1</v>
      </c>
      <c r="H35" s="264" t="str">
        <f>IF(入力!H35="","",入力!H35)</f>
        <v/>
      </c>
      <c r="I35" s="264" t="str">
        <f>IF(入力!I35="","",入力!I35)</f>
        <v>八街市立八街東小学校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519229435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 t="str">
        <f>IF(入力!B37="","",入力!B37)</f>
        <v/>
      </c>
      <c r="C37" s="265" t="str">
        <f>IF(入力!C38="","",入力!C38&amp;"　"&amp;入力!E38)</f>
        <v/>
      </c>
      <c r="D37" s="266"/>
      <c r="E37" s="266"/>
      <c r="F37" s="266"/>
      <c r="G37" s="264" t="str">
        <f>IF(入力!G37="","",入力!G37)</f>
        <v/>
      </c>
      <c r="H37" s="264" t="str">
        <f>IF(入力!H37="","",入力!H37)</f>
        <v/>
      </c>
      <c r="I37" s="264" t="str">
        <f>IF(入力!I37="","",入力!I37)</f>
        <v/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 t="str">
        <f>IF(入力!M37="","",入力!M37)</f>
        <v/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 t="str">
        <f>IF(入力!B39="","",入力!B39)</f>
        <v/>
      </c>
      <c r="C39" s="265" t="str">
        <f>IF(入力!C40="","",入力!C40&amp;"　"&amp;入力!E40)</f>
        <v/>
      </c>
      <c r="D39" s="266"/>
      <c r="E39" s="266"/>
      <c r="F39" s="266"/>
      <c r="G39" s="264" t="str">
        <f>IF(入力!G39="","",入力!G39)</f>
        <v/>
      </c>
      <c r="H39" s="264" t="str">
        <f>IF(入力!H39="","",入力!H39)</f>
        <v/>
      </c>
      <c r="I39" s="264" t="str">
        <f>IF(入力!I39="","",入力!I39)</f>
        <v/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 t="str">
        <f>IF(入力!M39="","",入力!M39)</f>
        <v/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" customHeight="1">
      <c r="A2" s="264" t="s">
        <v>0</v>
      </c>
      <c r="B2" s="264"/>
      <c r="C2" s="275" t="str">
        <f>IF(入力!C3="","",入力!C3)</f>
        <v>ホッパーズ</v>
      </c>
      <c r="D2" s="275"/>
      <c r="E2" s="275"/>
      <c r="F2" s="275"/>
      <c r="G2" s="275"/>
      <c r="H2" s="275"/>
      <c r="I2" s="275"/>
      <c r="J2" s="264" t="str">
        <f>IF(入力!J3="","",入力!J3)</f>
        <v>男女混合</v>
      </c>
      <c r="K2" s="264"/>
      <c r="L2" s="264"/>
      <c r="M2" s="264"/>
      <c r="N2" s="264"/>
      <c r="O2" s="264"/>
    </row>
    <row r="3" spans="1:15" ht="14.4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 t="str">
        <f>IF(入力!C4="","",IF(入力!C5="",入力!C4,入力!C4&amp;"　　"&amp;入力!C5))</f>
        <v>430225198　　430225835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布施　慎平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500539514</v>
      </c>
      <c r="H7" s="272"/>
      <c r="I7" s="272"/>
      <c r="J7" s="272">
        <f>IF(入力!J7="","",入力!J7)</f>
        <v>291143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64" t="s">
        <v>19</v>
      </c>
      <c r="B9" s="264"/>
      <c r="C9" s="265" t="str">
        <f>IF(入力!C10="","",入力!C10&amp;"　"&amp;入力!E10)</f>
        <v>小林　友香</v>
      </c>
      <c r="D9" s="266"/>
      <c r="E9" s="266"/>
      <c r="F9" s="266"/>
      <c r="G9" s="272">
        <f>IF(入力!G9="","",入力!G9)</f>
        <v>500536198</v>
      </c>
      <c r="H9" s="272"/>
      <c r="I9" s="272"/>
      <c r="J9" s="272">
        <f>IF(入力!J9="","",入力!J9)</f>
        <v>19690</v>
      </c>
      <c r="K9" s="272"/>
      <c r="L9" s="272"/>
      <c r="M9" s="272">
        <f>IF(入力!M9="","",入力!M9)</f>
        <v>183773</v>
      </c>
      <c r="N9" s="272"/>
      <c r="O9" s="272"/>
    </row>
    <row r="10" spans="1:15" ht="14.4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64" t="s">
        <v>20</v>
      </c>
      <c r="B11" s="264"/>
      <c r="C11" s="265" t="str">
        <f>IF(入力!C12="","",入力!C12&amp;"　"&amp;入力!E12)</f>
        <v>高地　美佐子</v>
      </c>
      <c r="D11" s="266"/>
      <c r="E11" s="266"/>
      <c r="F11" s="266"/>
      <c r="G11" s="272">
        <f>IF(入力!G11="","",入力!G11)</f>
        <v>519343179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布施　慎平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小林　友香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" customHeight="1">
      <c r="A17" s="264" t="s">
        <v>6</v>
      </c>
      <c r="B17" s="264"/>
      <c r="C17" s="275" t="str">
        <f>IF(入力!C17="","",入力!C17&amp;"　"&amp;入力!E17)</f>
        <v/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" customHeight="1">
      <c r="A19" s="264" t="s">
        <v>7</v>
      </c>
      <c r="B19" s="264"/>
      <c r="C19" s="275" t="str">
        <f>IF(入力!C19="","",入力!C19&amp;"　"&amp;入力!E19)</f>
        <v/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" customHeight="1">
      <c r="A21" s="264" t="s">
        <v>8</v>
      </c>
      <c r="B21" s="264"/>
      <c r="C21" s="275" t="str">
        <f>IF(入力!C21="","",入力!C21&amp;"－"&amp;入力!E21&amp;"－"&amp;入力!G21)</f>
        <v>90－8013－227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岩佐　春輝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八街市立実住小学校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514456846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久下　結生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八街市立八街東小学校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514448467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岩佐　瑠心</v>
      </c>
      <c r="D29" s="266"/>
      <c r="E29" s="266"/>
      <c r="F29" s="266"/>
      <c r="G29" s="264">
        <f>IF(入力!G29="","",入力!G29)</f>
        <v>4</v>
      </c>
      <c r="H29" s="264" t="str">
        <f>IF(入力!H29="","",入力!H29)</f>
        <v/>
      </c>
      <c r="I29" s="264" t="str">
        <f>IF(入力!I29="","",入力!I29)</f>
        <v>八街市立実住小学校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515762004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北﨑　花蓮</v>
      </c>
      <c r="D31" s="266"/>
      <c r="E31" s="266"/>
      <c r="F31" s="266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富里市立富里小学校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519229442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三戸　美優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八街市立交進小学校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519343025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久下　和真</v>
      </c>
      <c r="D35" s="266"/>
      <c r="E35" s="266"/>
      <c r="F35" s="266"/>
      <c r="G35" s="264">
        <f>IF(入力!G35="","",入力!G35)</f>
        <v>1</v>
      </c>
      <c r="H35" s="264" t="str">
        <f>IF(入力!H35="","",入力!H35)</f>
        <v/>
      </c>
      <c r="I35" s="264" t="str">
        <f>IF(入力!I35="","",入力!I35)</f>
        <v>八街市立八街東小学校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519229435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 t="str">
        <f>IF(入力!B37="","",入力!B37)</f>
        <v/>
      </c>
      <c r="C37" s="265" t="str">
        <f>IF(入力!C38="","",入力!C38&amp;"　"&amp;入力!E38)</f>
        <v/>
      </c>
      <c r="D37" s="266"/>
      <c r="E37" s="266"/>
      <c r="F37" s="266"/>
      <c r="G37" s="264" t="str">
        <f>IF(入力!G37="","",入力!G37)</f>
        <v/>
      </c>
      <c r="H37" s="264" t="str">
        <f>IF(入力!H37="","",入力!H37)</f>
        <v/>
      </c>
      <c r="I37" s="264" t="str">
        <f>IF(入力!I37="","",入力!I37)</f>
        <v/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 t="str">
        <f>IF(入力!M37="","",入力!M37)</f>
        <v/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 t="str">
        <f>IF(入力!B39="","",入力!B39)</f>
        <v/>
      </c>
      <c r="C39" s="265" t="str">
        <f>IF(入力!C40="","",入力!C40&amp;"　"&amp;入力!E40)</f>
        <v/>
      </c>
      <c r="D39" s="266"/>
      <c r="E39" s="266"/>
      <c r="F39" s="266"/>
      <c r="G39" s="264" t="str">
        <f>IF(入力!G39="","",入力!G39)</f>
        <v/>
      </c>
      <c r="H39" s="264" t="str">
        <f>IF(入力!H39="","",入力!H39)</f>
        <v/>
      </c>
      <c r="I39" s="264" t="str">
        <f>IF(入力!I39="","",入力!I39)</f>
        <v/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 t="str">
        <f>IF(入力!M39="","",入力!M39)</f>
        <v/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男女混合</v>
      </c>
      <c r="I5" s="29">
        <f>入力!Y25</f>
        <v>6</v>
      </c>
      <c r="J5" s="444" t="str">
        <f>IF(入力!A55="","",入力!A55)</f>
        <v/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33006</v>
      </c>
      <c r="B7" s="33" t="str">
        <f>IF(入力!C3="","",入力!C3)</f>
        <v>ホッパーズ</v>
      </c>
      <c r="C7" s="33" t="str">
        <f>IF(入力!C2="","",入力!C2)</f>
        <v>ホッパーズ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</v>
      </c>
      <c r="S7" s="33" t="str">
        <f>IF(入力!AE5="","",入力!AE5)</f>
        <v>八街</v>
      </c>
      <c r="T7" s="33"/>
      <c r="U7" s="33">
        <f>IF(入力!C4="","",入力!C4)</f>
        <v>430225198</v>
      </c>
      <c r="V7" s="33">
        <f>IF(入力!C5="","",入力!C5)</f>
        <v>430225835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布施</v>
      </c>
      <c r="D16" s="33" t="str">
        <f>IF(入力!E8="","",入力!E8)</f>
        <v>慎平</v>
      </c>
      <c r="E16" s="33" t="str">
        <f>IF(入力!C7="","",入力!C7)</f>
        <v>ﾌｾ</v>
      </c>
      <c r="F16" s="33" t="str">
        <f>IF(入力!E7="","",入力!E7)</f>
        <v>ｼﾝﾍﾟｲ</v>
      </c>
      <c r="G16" s="33">
        <f>IF(入力!G7="","",入力!G7)</f>
        <v>500539514</v>
      </c>
      <c r="H16" s="33">
        <f>IF(入力!J7="","",入力!J7)</f>
        <v>291143</v>
      </c>
      <c r="I16" s="33" t="str">
        <f>IF(入力!M7="","",入力!M7)</f>
        <v/>
      </c>
      <c r="J16" s="33"/>
      <c r="K16" s="33"/>
      <c r="L16" s="33">
        <f>IF(入力!AT7="","",入力!AT7)</f>
        <v>23</v>
      </c>
      <c r="M16" s="33"/>
      <c r="N16" s="33"/>
      <c r="O16" s="33"/>
      <c r="P16" s="33"/>
      <c r="Q16" s="33"/>
      <c r="R16" s="33" t="str">
        <f>IF(入力!R7="","",入力!R7)</f>
        <v>２８９</v>
      </c>
      <c r="S16" s="33" t="str">
        <f>IF(入力!W7="","",入力!W7)</f>
        <v>１２２３</v>
      </c>
      <c r="T16" s="33" t="str">
        <f>IF(入力!P8="","",入力!P8)</f>
        <v>山武市埴谷2451－20</v>
      </c>
      <c r="U16" s="33" t="str">
        <f>IF(入力!AL7="","",入力!AL7)</f>
        <v>０９０</v>
      </c>
      <c r="V16" s="33" t="str">
        <f>IF(入力!AK8="","",入力!AK8)</f>
        <v>５７８６</v>
      </c>
      <c r="W16" s="33" t="str">
        <f>IF(入力!AP8="","",入力!AP8)</f>
        <v>２６６５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小林</v>
      </c>
      <c r="D17" s="33" t="str">
        <f>IF(入力!E10="","",入力!E10)</f>
        <v>友香</v>
      </c>
      <c r="E17" s="33" t="str">
        <f>IF(入力!C9="","",入力!C9)</f>
        <v>ｺﾊﾞﾔｼ</v>
      </c>
      <c r="F17" s="33" t="str">
        <f>IF(入力!E9="","",入力!E9)</f>
        <v>ﾕｶ</v>
      </c>
      <c r="G17" s="33">
        <f>IF(入力!G9="","",入力!G9)</f>
        <v>500536198</v>
      </c>
      <c r="H17" s="33">
        <f>IF(入力!J9="","",入力!J9)</f>
        <v>19690</v>
      </c>
      <c r="I17" s="33">
        <f>IF(入力!M9="","",入力!M9)</f>
        <v>183773</v>
      </c>
      <c r="J17" s="33"/>
      <c r="K17" s="33"/>
      <c r="L17" s="33">
        <f>IF(入力!AT9="","",入力!AT9)</f>
        <v>37</v>
      </c>
      <c r="M17" s="33"/>
      <c r="N17" s="33"/>
      <c r="O17" s="33"/>
      <c r="P17" s="33"/>
      <c r="Q17" s="33"/>
      <c r="R17" s="33" t="str">
        <f>IF(入力!R9="","",入力!R9)</f>
        <v>２８５</v>
      </c>
      <c r="S17" s="33" t="str">
        <f>IF(入力!W9="","",入力!W9)</f>
        <v>０８３７</v>
      </c>
      <c r="T17" s="33" t="str">
        <f>IF(入力!P10="","",入力!P10)</f>
        <v>佐倉市王子台5－27－10</v>
      </c>
      <c r="U17" s="33" t="str">
        <f>IF(入力!AL9="","",入力!AL9)</f>
        <v>０９０</v>
      </c>
      <c r="V17" s="33" t="str">
        <f>IF(入力!AK10="","",入力!AK10)</f>
        <v>８０１３</v>
      </c>
      <c r="W17" s="33" t="str">
        <f>IF(入力!AP10="","",入力!AP10)</f>
        <v>０２２７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高地</v>
      </c>
      <c r="D20" s="33" t="str">
        <f>IF(入力!E12="","",入力!E12)</f>
        <v>美佐子</v>
      </c>
      <c r="E20" s="33" t="str">
        <f>IF(入力!C11="","",入力!C11)</f>
        <v>ｺｳﾁ</v>
      </c>
      <c r="F20" s="33" t="str">
        <f>IF(入力!E11="","",入力!E11)</f>
        <v>ﾐｻｺ</v>
      </c>
      <c r="G20" s="33">
        <f>IF(入力!G11="","",入力!G11)</f>
        <v>519343179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43</v>
      </c>
      <c r="M20" s="33"/>
      <c r="N20" s="33"/>
      <c r="O20" s="33"/>
      <c r="P20" s="33"/>
      <c r="Q20" s="33"/>
      <c r="R20" s="33" t="str">
        <f>IF(入力!R11="","",入力!R11)</f>
        <v>２８９</v>
      </c>
      <c r="S20" s="33" t="str">
        <f>IF(入力!W11="","",入力!W11)</f>
        <v>１１４３</v>
      </c>
      <c r="T20" s="33" t="str">
        <f>IF(入力!P12="","",入力!P12)</f>
        <v>八街市八街い３８５－７</v>
      </c>
      <c r="U20" s="33" t="str">
        <f>IF(入力!AL11="","",入力!AL11)</f>
        <v>０８０</v>
      </c>
      <c r="V20" s="33" t="str">
        <f>IF(入力!AK12="","",入力!AK12)</f>
        <v>４４１１</v>
      </c>
      <c r="W20" s="33" t="str">
        <f>IF(入力!AP12="","",入力!AP12)</f>
        <v>１２２６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小林</v>
      </c>
      <c r="D22" s="33" t="str">
        <f>IF(入力!E16="","",入力!E16)</f>
        <v>友香</v>
      </c>
      <c r="E22" s="33" t="str">
        <f>IF(入力!C15="","",入力!C15)</f>
        <v/>
      </c>
      <c r="F22" s="33" t="str">
        <f>IF(入力!E15="","",入力!E15)</f>
        <v/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8013</v>
      </c>
      <c r="P22" s="33">
        <f>IF(入力!G21="","",入力!G21)</f>
        <v>227</v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/>
      </c>
      <c r="U22" s="33" t="str">
        <f>IF(入力!AL15="","",入力!AL15)</f>
        <v/>
      </c>
      <c r="V22" s="33" t="str">
        <f>IF(入力!AK16="","",入力!AK16)</f>
        <v/>
      </c>
      <c r="W22" s="33" t="str">
        <f>IF(入力!AP16="","",入力!AP16)</f>
        <v/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布施</v>
      </c>
      <c r="D23" s="33" t="str">
        <f>IF(入力!$E$14="","",入力!$E$14)</f>
        <v>慎平</v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岩佐</v>
      </c>
      <c r="D24" s="75" t="str">
        <f>VLOOKUP($B$51,$A$53:$F$352,4)</f>
        <v>春輝</v>
      </c>
      <c r="E24" s="75" t="str">
        <f>VLOOKUP($B$51,$A$53:$F$352,5)</f>
        <v>ｲﾜｻ</v>
      </c>
      <c r="F24" s="75" t="str">
        <f>VLOOKUP($B$51,$A$53:$F$352,6)</f>
        <v>ﾊﾙｷ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岩佐</v>
      </c>
      <c r="D53" s="33" t="str">
        <f>IF(入力!E26="","",入力!E26)</f>
        <v>春輝</v>
      </c>
      <c r="E53" s="33" t="str">
        <f>IF(入力!C25="","",入力!C25)</f>
        <v>ｲﾜｻ</v>
      </c>
      <c r="F53" s="33" t="str">
        <f>IF(入力!E25="","",入力!E25)</f>
        <v>ﾊﾙｷ</v>
      </c>
      <c r="G53" s="33">
        <f>IF(入力!M25="","",入力!M25)</f>
        <v>514456846</v>
      </c>
      <c r="H53" s="33" t="str">
        <f>IF(入力!I25="","",入力!I25)</f>
        <v>八街市立実住小学校</v>
      </c>
      <c r="I53" s="33">
        <f>IF(入力!G25="","",入力!G25)</f>
        <v>6</v>
      </c>
      <c r="J53" s="33">
        <f>IF(入力!P25="","",入力!P25)</f>
        <v>148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久下</v>
      </c>
      <c r="D54" s="33" t="str">
        <f>IF(入力!E28="","",入力!E28)</f>
        <v>結生</v>
      </c>
      <c r="E54" s="33" t="str">
        <f>IF(入力!C27="","",入力!C27)</f>
        <v>ｸｹﾞ</v>
      </c>
      <c r="F54" s="33" t="str">
        <f>IF(入力!E27="","",入力!E27)</f>
        <v>ﾕｲ</v>
      </c>
      <c r="G54" s="33">
        <f>IF(入力!M27="","",入力!M27)</f>
        <v>514448467</v>
      </c>
      <c r="H54" s="33" t="str">
        <f>IF(入力!I27="","",入力!I27)</f>
        <v>八街市立八街東小学校</v>
      </c>
      <c r="I54" s="33">
        <f>IF(入力!G27="","",入力!G27)</f>
        <v>5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岩佐</v>
      </c>
      <c r="D55" s="33" t="str">
        <f>IF(入力!E30="","",入力!E30)</f>
        <v>瑠心</v>
      </c>
      <c r="E55" s="33" t="str">
        <f>IF(入力!C29="","",入力!C29)</f>
        <v>ｲﾜｻ</v>
      </c>
      <c r="F55" s="33" t="str">
        <f>IF(入力!E29="","",入力!E29)</f>
        <v>ﾙｶ</v>
      </c>
      <c r="G55" s="33">
        <f>IF(入力!M29="","",入力!M29)</f>
        <v>515762004</v>
      </c>
      <c r="H55" s="33" t="str">
        <f>IF(入力!I29="","",入力!I29)</f>
        <v>八街市立実住小学校</v>
      </c>
      <c r="I55" s="33">
        <f>IF(入力!G29="","",入力!G29)</f>
        <v>4</v>
      </c>
      <c r="J55" s="33">
        <f>IF(入力!P29="","",入力!P29)</f>
        <v>138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北﨑</v>
      </c>
      <c r="D56" s="33" t="str">
        <f>IF(入力!E32="","",入力!E32)</f>
        <v>花蓮</v>
      </c>
      <c r="E56" s="33" t="str">
        <f>IF(入力!C31="","",入力!C31)</f>
        <v>ｷﾀｻﾞｷ</v>
      </c>
      <c r="F56" s="33" t="str">
        <f>IF(入力!E31="","",入力!E31)</f>
        <v>ｶﾚﾝ</v>
      </c>
      <c r="G56" s="33">
        <f>IF(入力!M31="","",入力!M31)</f>
        <v>519229442</v>
      </c>
      <c r="H56" s="33" t="str">
        <f>IF(入力!I31="","",入力!I31)</f>
        <v>富里市立富里小学校</v>
      </c>
      <c r="I56" s="33">
        <f>IF(入力!G31="","",入力!G31)</f>
        <v>4</v>
      </c>
      <c r="J56" s="33">
        <f>IF(入力!P31="","",入力!P31)</f>
        <v>134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三戸</v>
      </c>
      <c r="D57" s="33" t="str">
        <f>IF(入力!E34="","",入力!E34)</f>
        <v>美優</v>
      </c>
      <c r="E57" s="33" t="str">
        <f>IF(入力!C33="","",入力!C33)</f>
        <v>ｻﾝﾉﾍ</v>
      </c>
      <c r="F57" s="33" t="str">
        <f>IF(入力!E33="","",入力!E33)</f>
        <v>ﾐﾕｳ</v>
      </c>
      <c r="G57" s="33">
        <f>IF(入力!M33="","",入力!M33)</f>
        <v>519343025</v>
      </c>
      <c r="H57" s="33" t="str">
        <f>IF(入力!I33="","",入力!I33)</f>
        <v>八街市立交進小学校</v>
      </c>
      <c r="I57" s="33">
        <f>IF(入力!G33="","",入力!G33)</f>
        <v>4</v>
      </c>
      <c r="J57" s="33">
        <f>IF(入力!P33="","",入力!P33)</f>
        <v>144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久下</v>
      </c>
      <c r="D58" s="33" t="str">
        <f>IF(入力!E36="","",入力!E36)</f>
        <v>和真</v>
      </c>
      <c r="E58" s="33" t="str">
        <f>IF(入力!C35="","",入力!C35)</f>
        <v>ｸｹﾞ</v>
      </c>
      <c r="F58" s="33" t="str">
        <f>IF(入力!E35="","",入力!E35)</f>
        <v>ｶｽﾞﾏ</v>
      </c>
      <c r="G58" s="33">
        <f>IF(入力!M35="","",入力!M35)</f>
        <v>519229435</v>
      </c>
      <c r="H58" s="33" t="str">
        <f>IF(入力!I35="","",入力!I35)</f>
        <v>八街市立八街東小学校</v>
      </c>
      <c r="I58" s="33">
        <f>IF(入力!G35="","",入力!G35)</f>
        <v>1</v>
      </c>
      <c r="J58" s="33">
        <f>IF(入力!P35="","",入力!P35)</f>
        <v>123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Windows User</cp:lastModifiedBy>
  <cp:lastPrinted>2019-05-13T21:10:57Z</cp:lastPrinted>
  <dcterms:created xsi:type="dcterms:W3CDTF">2014-04-05T09:56:00Z</dcterms:created>
  <dcterms:modified xsi:type="dcterms:W3CDTF">2019-05-14T12:09:23Z</dcterms:modified>
</cp:coreProperties>
</file>