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365" yWindow="615" windowWidth="15765" windowHeight="127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<sst xmlns="http://schemas.openxmlformats.org/spreadsheetml/2006/main" count="432" uniqueCount="289">
  <si>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</si>
  <si>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</si>
  <si>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</si>
  <si>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</si>
  <si>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</si>
  <si>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</si>
  <si>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</si>
  <si>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</si>
  <si>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</si>
  <si>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</si>
  <si>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</si>
  <si>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</si>
  <si>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</si>
  <si>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</si>
  <si>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</si>
  <si>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</si>
  <si>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</si>
  <si>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</si>
  <si>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</si>
  <si>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</si>
  <si>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</si>
  <si>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</si>
  <si>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</si>
  <si>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</si>
  <si>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</si>
  <si>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</si>
  <si>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</si>
  <si>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</si>
  <si>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</si>
  <si>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</si>
  <si>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</si>
  <si>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</si>
  <si>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</si>
  <si>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</si>
  <si>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</si>
  <si>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</si>
  <si>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</si>
  <si>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</si>
  <si>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</si>
  <si>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</si>
  <si>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</si>
  <si>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</si>
  <si>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</si>
  <si>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</si>
  <si>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</si>
  <si>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</si>
  <si>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</si>
  <si>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</si>
  <si>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</si>
  <si>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</si>
  <si>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</si>
  <si>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</si>
  <si>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</si>
  <si>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</si>
  <si>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</si>
  <si>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</si>
  <si>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</si>
  <si>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</si>
  <si>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</si>
  <si>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</si>
  <si>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</si>
  <si>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</si>
  <si>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</si>
  <si>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</si>
  <si>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</si>
  <si>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</si>
  <si>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</si>
  <si>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</si>
  <si>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</si>
  <si>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</si>
  <si>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</si>
  <si>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</si>
  <si>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</si>
  <si>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</si>
  <si>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</si>
  <si>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</si>
  <si>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</si>
  <si>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</si>
  <si>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</si>
  <si>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</si>
  <si>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</si>
  <si>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</si>
  <si>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</si>
  <si>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</si>
  <si>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</si>
  <si>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</si>
  <si>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</si>
  <si>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</si>
  <si>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</si>
  <si>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</si>
  <si>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</si>
  <si>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</si>
  <si>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</si>
  <si>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</si>
  <si>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</si>
  <si>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</si>
  <si>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</si>
  <si>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</si>
  <si>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</si>
  <si>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</si>
  <si>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</si>
  <si>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</si>
  <si>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</si>
  <si>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</si>
  <si>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</si>
  <si>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</si>
  <si>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</si>
  <si>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</si>
  <si>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</si>
  <si>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</si>
  <si>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</si>
  <si>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</si>
  <si>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</si>
  <si>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</si>
  <si>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</si>
  <si>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</si>
  <si>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</si>
  <si>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</si>
  <si>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</si>
  <si>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</si>
  <si>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</si>
  <si>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</si>
  <si>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</si>
  <si>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</si>
  <si>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</si>
  <si>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</si>
  <si>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</si>
  <si>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</si>
  <si>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</si>
  <si>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</si>
  <si>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</si>
  <si>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</si>
  <si>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</si>
  <si>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</si>
  <si>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</si>
  <si>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</si>
  <si>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</si>
  <si>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</si>
  <si>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</si>
  <si>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</si>
  <si>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</si>
  <si>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</si>
  <si>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</si>
  <si>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</si>
  <si>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</si>
  <si>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</si>
  <si>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</si>
  <si>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</si>
  <si>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</si>
  <si>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</si>
  <si>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</si>
  <si>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</si>
  <si>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</si>
  <si>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</si>
  <si>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</si>
  <si>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</si>
  <si>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</si>
  <si>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</si>
  <si>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</si>
  <si>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</si>
  <si>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</si>
  <si>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</si>
  <si>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</si>
  <si>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</si>
  <si>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</si>
  <si>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</si>
  <si>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</si>
  <si>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</si>
  <si>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</si>
  <si>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</si>
  <si>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</si>
  <si>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</si>
  <si>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</si>
  <si>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</si>
  <si>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</si>
  <si>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</si>
  <si>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</si>
  <si>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</si>
  <si>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</si>
  <si>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</si>
  <si>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</si>
  <si>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</si>
  <si>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</si>
  <si>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</si>
  <si>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</si>
  <si>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</si>
  <si>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</si>
  <si>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</si>
  <si>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</si>
  <si>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</si>
  <si>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</si>
  <si>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</si>
  <si>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</si>
  <si>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</si>
  <si>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</si>
  <si>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</si>
  <si>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</si>
  <si>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</si>
  <si>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</si>
  <si>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</si>
  <si>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保</t>
    <rPh sb="0" eb="1">
      <t>タモ</t>
    </rPh>
    <phoneticPr fontId="2"/>
  </si>
  <si>
    <t>史郎</t>
    <rPh sb="0" eb="2">
      <t>シロウ</t>
    </rPh>
    <phoneticPr fontId="2"/>
  </si>
  <si>
    <t>タカハシ</t>
    <phoneticPr fontId="2"/>
  </si>
  <si>
    <t>タモツ</t>
    <phoneticPr fontId="2"/>
  </si>
  <si>
    <t>フミオ</t>
    <phoneticPr fontId="2"/>
  </si>
  <si>
    <t>275</t>
    <phoneticPr fontId="2"/>
  </si>
  <si>
    <t>0001</t>
    <phoneticPr fontId="2"/>
  </si>
  <si>
    <t>275</t>
    <phoneticPr fontId="2"/>
  </si>
  <si>
    <t>習志野市東習志野8-21-8</t>
    <rPh sb="0" eb="4">
      <t>ナラシノシ</t>
    </rPh>
    <rPh sb="4" eb="8">
      <t>ヒガシナラシノ</t>
    </rPh>
    <phoneticPr fontId="2"/>
  </si>
  <si>
    <t>習志野市東習志野5-30-4-606</t>
    <rPh sb="0" eb="4">
      <t>ナラシノシ</t>
    </rPh>
    <rPh sb="4" eb="8">
      <t>ヒガシナラシノ</t>
    </rPh>
    <phoneticPr fontId="2"/>
  </si>
  <si>
    <t>070</t>
    <phoneticPr fontId="2"/>
  </si>
  <si>
    <t>5469</t>
    <phoneticPr fontId="2"/>
  </si>
  <si>
    <t>1462</t>
    <phoneticPr fontId="2"/>
  </si>
  <si>
    <t>5469</t>
    <phoneticPr fontId="2"/>
  </si>
  <si>
    <t>①</t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</si>
  <si>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</si>
  <si>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</si>
  <si>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習志野市</t>
    <rPh sb="0" eb="4">
      <t>ナラシノシ</t>
    </rPh>
    <phoneticPr fontId="2"/>
  </si>
  <si>
    <t>実花バレーボールクラブ</t>
    <rPh sb="0" eb="1">
      <t>ミ</t>
    </rPh>
    <rPh sb="1" eb="2">
      <t>ハナ</t>
    </rPh>
    <phoneticPr fontId="2"/>
  </si>
  <si>
    <t>ミハナバレーボールクラブ</t>
    <phoneticPr fontId="2"/>
  </si>
  <si>
    <t>実花小学校</t>
    <rPh sb="0" eb="1">
      <t>ミ</t>
    </rPh>
    <rPh sb="1" eb="2">
      <t>ハナ</t>
    </rPh>
    <rPh sb="2" eb="5">
      <t>ショウガッコウ</t>
    </rPh>
    <phoneticPr fontId="2"/>
  </si>
  <si>
    <t>萱田小学校</t>
    <rPh sb="0" eb="2">
      <t>カヤダ</t>
    </rPh>
    <rPh sb="2" eb="5">
      <t>ショウガッコウ</t>
    </rPh>
    <phoneticPr fontId="2"/>
  </si>
  <si>
    <t>二宮小学校</t>
    <rPh sb="0" eb="2">
      <t>ニノミヤ</t>
    </rPh>
    <rPh sb="2" eb="5">
      <t>ショウガッコウ</t>
    </rPh>
    <phoneticPr fontId="2"/>
  </si>
  <si>
    <t>穂乃圭</t>
    <rPh sb="0" eb="3">
      <t>ホノカ</t>
    </rPh>
    <phoneticPr fontId="2"/>
  </si>
  <si>
    <t>ホノカ</t>
    <phoneticPr fontId="2"/>
  </si>
  <si>
    <t>鈴木</t>
    <rPh sb="0" eb="2">
      <t>スズキ</t>
    </rPh>
    <phoneticPr fontId="2"/>
  </si>
  <si>
    <t>ひより</t>
    <phoneticPr fontId="2"/>
  </si>
  <si>
    <t>スズキ</t>
    <phoneticPr fontId="2"/>
  </si>
  <si>
    <t>ヒヨリ</t>
    <phoneticPr fontId="2"/>
  </si>
  <si>
    <t>チバ</t>
    <phoneticPr fontId="2"/>
  </si>
  <si>
    <t>ヒナノ</t>
    <phoneticPr fontId="2"/>
  </si>
  <si>
    <t>千葉</t>
    <rPh sb="0" eb="2">
      <t>チバ</t>
    </rPh>
    <phoneticPr fontId="2"/>
  </si>
  <si>
    <t>日菜乃</t>
    <phoneticPr fontId="2"/>
  </si>
  <si>
    <t>瑠々花</t>
    <phoneticPr fontId="2"/>
  </si>
  <si>
    <t>村山</t>
    <phoneticPr fontId="2"/>
  </si>
  <si>
    <t>寧音</t>
    <phoneticPr fontId="2"/>
  </si>
  <si>
    <t>ネネ</t>
    <phoneticPr fontId="2"/>
  </si>
  <si>
    <t>ルルカ</t>
    <phoneticPr fontId="2"/>
  </si>
  <si>
    <t>ムラヤマ</t>
    <phoneticPr fontId="2"/>
  </si>
  <si>
    <t>巴</t>
    <rPh sb="0" eb="1">
      <t>トモエ</t>
    </rPh>
    <phoneticPr fontId="2"/>
  </si>
  <si>
    <t>夏花</t>
    <rPh sb="0" eb="1">
      <t>ナツ</t>
    </rPh>
    <rPh sb="1" eb="2">
      <t>ハナ</t>
    </rPh>
    <phoneticPr fontId="2"/>
  </si>
  <si>
    <t>トモエ</t>
    <phoneticPr fontId="2"/>
  </si>
  <si>
    <t>ナツカ</t>
    <phoneticPr fontId="2"/>
  </si>
  <si>
    <t>沙依夏</t>
    <rPh sb="0" eb="3">
      <t>サエカ</t>
    </rPh>
    <phoneticPr fontId="2"/>
  </si>
  <si>
    <t>サエカ</t>
    <phoneticPr fontId="2"/>
  </si>
  <si>
    <t>内田</t>
    <rPh sb="0" eb="2">
      <t>ウチダ</t>
    </rPh>
    <phoneticPr fontId="2"/>
  </si>
  <si>
    <t>彩音</t>
    <rPh sb="0" eb="2">
      <t>アヤネ</t>
    </rPh>
    <phoneticPr fontId="2"/>
  </si>
  <si>
    <t>アヤネ</t>
    <phoneticPr fontId="2"/>
  </si>
  <si>
    <t>ウチダ</t>
    <phoneticPr fontId="2"/>
  </si>
  <si>
    <t>芥川</t>
    <rPh sb="0" eb="2">
      <t>アクタガワ</t>
    </rPh>
    <phoneticPr fontId="2"/>
  </si>
  <si>
    <t>心咲</t>
    <rPh sb="0" eb="1">
      <t>ココロ</t>
    </rPh>
    <rPh sb="1" eb="2">
      <t>サ</t>
    </rPh>
    <phoneticPr fontId="2"/>
  </si>
  <si>
    <t>アクタガワ</t>
    <phoneticPr fontId="2"/>
  </si>
  <si>
    <t>ミサキ</t>
    <phoneticPr fontId="2"/>
  </si>
  <si>
    <t>峰台小学校</t>
    <rPh sb="0" eb="1">
      <t>ミネ</t>
    </rPh>
    <rPh sb="1" eb="2">
      <t>ダイ</t>
    </rPh>
    <rPh sb="2" eb="5">
      <t>ショウガッコウ</t>
    </rPh>
    <phoneticPr fontId="2"/>
  </si>
  <si>
    <t>080</t>
    <phoneticPr fontId="2"/>
  </si>
  <si>
    <t>5533</t>
    <phoneticPr fontId="2"/>
  </si>
  <si>
    <t>2638</t>
    <phoneticPr fontId="2"/>
  </si>
  <si>
    <t>木村</t>
    <rPh sb="0" eb="2">
      <t>キムラ</t>
    </rPh>
    <phoneticPr fontId="2"/>
  </si>
  <si>
    <t>和揮</t>
    <rPh sb="0" eb="1">
      <t>カズ</t>
    </rPh>
    <rPh sb="1" eb="2">
      <t>キ</t>
    </rPh>
    <phoneticPr fontId="2"/>
  </si>
  <si>
    <t>カズキ</t>
    <phoneticPr fontId="2"/>
  </si>
  <si>
    <t>キムラ</t>
    <phoneticPr fontId="2"/>
  </si>
  <si>
    <t>タカハシ</t>
    <phoneticPr fontId="2"/>
  </si>
  <si>
    <t>史郎</t>
    <rPh sb="0" eb="2">
      <t>フミオ</t>
    </rPh>
    <phoneticPr fontId="2"/>
  </si>
  <si>
    <t>千葉市稲毛区園生町394-3</t>
    <phoneticPr fontId="2"/>
  </si>
  <si>
    <t>263</t>
    <phoneticPr fontId="2"/>
  </si>
  <si>
    <t>0051</t>
    <phoneticPr fontId="2"/>
  </si>
  <si>
    <t>090</t>
    <phoneticPr fontId="2"/>
  </si>
  <si>
    <t>2424</t>
    <phoneticPr fontId="2"/>
  </si>
  <si>
    <t>9210</t>
    <phoneticPr fontId="2"/>
  </si>
  <si>
    <t>髙橋</t>
    <phoneticPr fontId="2"/>
  </si>
  <si>
    <t>魚住</t>
    <rPh sb="0" eb="2">
      <t>ウオズミ</t>
    </rPh>
    <phoneticPr fontId="2"/>
  </si>
  <si>
    <t>ウオズミ</t>
    <phoneticPr fontId="2"/>
  </si>
  <si>
    <t>東習志野小学校</t>
    <rPh sb="0" eb="4">
      <t>ヒガシナラシノ</t>
    </rPh>
    <rPh sb="4" eb="7">
      <t>ショウガッコウ</t>
    </rPh>
    <phoneticPr fontId="2"/>
  </si>
  <si>
    <t>八千代台西小学校</t>
    <rPh sb="0" eb="4">
      <t>ヤチヨダイ</t>
    </rPh>
    <rPh sb="4" eb="5">
      <t>ニシ</t>
    </rPh>
    <rPh sb="5" eb="8">
      <t>ショウガッコウ</t>
    </rPh>
    <phoneticPr fontId="2"/>
  </si>
  <si>
    <t>ワカウメ</t>
    <phoneticPr fontId="2"/>
  </si>
  <si>
    <t>ユウキ</t>
    <phoneticPr fontId="2"/>
  </si>
  <si>
    <t>裕樹</t>
    <rPh sb="0" eb="2">
      <t>ユウキ</t>
    </rPh>
    <phoneticPr fontId="2"/>
  </si>
  <si>
    <t>若梅</t>
    <rPh sb="0" eb="2">
      <t>ワカウメ</t>
    </rPh>
    <phoneticPr fontId="2"/>
  </si>
  <si>
    <t>チームコンセプトは「一緒に」「感謝」「チームワーク」。
選手を中心に、スタッフ、保護者とバレーボールを楽しむチーム！！
学ぶ姿勢を忘れず、選手たちとともに多くの感動をつくります。
感謝の気持ちを忘れずボールを繋ぎます！</t>
    <rPh sb="10" eb="12">
      <t>イッショ</t>
    </rPh>
    <rPh sb="15" eb="17">
      <t>カンシャ</t>
    </rPh>
    <rPh sb="28" eb="30">
      <t>センシュ</t>
    </rPh>
    <rPh sb="31" eb="33">
      <t>チュウシン</t>
    </rPh>
    <rPh sb="40" eb="43">
      <t>ホゴシャ</t>
    </rPh>
    <rPh sb="51" eb="52">
      <t>タノ</t>
    </rPh>
    <rPh sb="60" eb="61">
      <t>マナ</t>
    </rPh>
    <rPh sb="62" eb="64">
      <t>シセイ</t>
    </rPh>
    <rPh sb="65" eb="66">
      <t>ワス</t>
    </rPh>
    <rPh sb="69" eb="71">
      <t>センシュ</t>
    </rPh>
    <rPh sb="77" eb="78">
      <t>オオ</t>
    </rPh>
    <rPh sb="80" eb="82">
      <t>カンドウ</t>
    </rPh>
    <rPh sb="90" eb="92">
      <t>カンシャ</t>
    </rPh>
    <rPh sb="93" eb="95">
      <t>キモ</t>
    </rPh>
    <rPh sb="97" eb="98">
      <t>ワス</t>
    </rPh>
    <rPh sb="104" eb="105">
      <t>ツナ</t>
    </rPh>
    <phoneticPr fontId="2"/>
  </si>
  <si>
    <t>直井</t>
    <rPh sb="0" eb="2">
      <t>ナオイ</t>
    </rPh>
    <phoneticPr fontId="2"/>
  </si>
  <si>
    <t>詩音</t>
    <rPh sb="0" eb="1">
      <t>ウタ</t>
    </rPh>
    <rPh sb="1" eb="2">
      <t>オン</t>
    </rPh>
    <phoneticPr fontId="2"/>
  </si>
  <si>
    <t>ナオイ</t>
    <phoneticPr fontId="2"/>
  </si>
  <si>
    <t>シオン</t>
    <phoneticPr fontId="2"/>
  </si>
  <si>
    <t>長谷川</t>
    <rPh sb="0" eb="3">
      <t>ハセガワ</t>
    </rPh>
    <phoneticPr fontId="2"/>
  </si>
  <si>
    <t>未桜</t>
    <rPh sb="0" eb="1">
      <t>ミ</t>
    </rPh>
    <rPh sb="1" eb="2">
      <t>サクラ</t>
    </rPh>
    <phoneticPr fontId="2"/>
  </si>
  <si>
    <t>ハセガワ</t>
    <phoneticPr fontId="2"/>
  </si>
  <si>
    <t>ミオ</t>
    <phoneticPr fontId="2"/>
  </si>
  <si>
    <t>愛波</t>
    <rPh sb="0" eb="1">
      <t>アイ</t>
    </rPh>
    <rPh sb="1" eb="2">
      <t>ナミ</t>
    </rPh>
    <phoneticPr fontId="2"/>
  </si>
  <si>
    <t>エナ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</si>
</sst>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  <pageSetUpPr fitToPage="1"/>
  </sheetPr>
  <dimension ref="A1:AY56"/>
  <sheetViews>
    <sheetView showGridLines="0" tabSelected="1" view="pageBreakPreview" zoomScaleNormal="100" workbookViewId="0">
      <selection activeCell="X30" sqref="X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6" t="s">
        <v>183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45" customHeight="1">
      <c r="A2" s="140" t="s">
        <v>189</v>
      </c>
      <c r="B2" s="141"/>
      <c r="C2" s="142" t="s">
        <v>219</v>
      </c>
      <c r="D2" s="143"/>
      <c r="E2" s="143"/>
      <c r="F2" s="143"/>
      <c r="G2" s="143"/>
      <c r="H2" s="143"/>
      <c r="I2" s="144"/>
      <c r="J2" s="114" t="s">
        <v>187</v>
      </c>
      <c r="K2" s="241"/>
      <c r="L2" s="241"/>
      <c r="M2" s="241"/>
      <c r="N2" s="241"/>
      <c r="O2" s="24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218</v>
      </c>
      <c r="D3" s="148"/>
      <c r="E3" s="148"/>
      <c r="F3" s="148"/>
      <c r="G3" s="148"/>
      <c r="H3" s="148"/>
      <c r="I3" s="149"/>
      <c r="J3" s="238" t="s">
        <v>159</v>
      </c>
      <c r="K3" s="239"/>
      <c r="L3" s="239"/>
      <c r="M3" s="239"/>
      <c r="N3" s="239"/>
      <c r="O3" s="240"/>
      <c r="P3" s="116" t="s">
        <v>217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0" t="s">
        <v>191</v>
      </c>
      <c r="B4" s="251"/>
      <c r="C4" s="243">
        <v>435608802</v>
      </c>
      <c r="D4" s="244"/>
      <c r="E4" s="244"/>
      <c r="F4" s="244"/>
      <c r="G4" s="244"/>
      <c r="H4" s="244"/>
      <c r="I4" s="245"/>
      <c r="J4" s="254" t="s">
        <v>185</v>
      </c>
      <c r="K4" s="255"/>
      <c r="L4" s="255"/>
      <c r="M4" s="255"/>
      <c r="N4" s="255"/>
      <c r="O4" s="25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2" t="s">
        <v>184</v>
      </c>
      <c r="B5" s="253"/>
      <c r="C5" s="246"/>
      <c r="D5" s="247"/>
      <c r="E5" s="247"/>
      <c r="F5" s="247"/>
      <c r="G5" s="247"/>
      <c r="H5" s="247"/>
      <c r="I5" s="248"/>
      <c r="J5" s="219">
        <v>21025</v>
      </c>
      <c r="K5" s="219"/>
      <c r="L5" s="219"/>
      <c r="M5" s="219"/>
      <c r="N5" s="219"/>
      <c r="O5" s="219"/>
      <c r="P5" s="192" t="s">
        <v>215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202</v>
      </c>
      <c r="D7" s="133"/>
      <c r="E7" s="134" t="s">
        <v>203</v>
      </c>
      <c r="F7" s="135"/>
      <c r="G7" s="221">
        <v>508706391</v>
      </c>
      <c r="H7" s="221"/>
      <c r="I7" s="221"/>
      <c r="J7" s="221">
        <v>282190</v>
      </c>
      <c r="K7" s="221"/>
      <c r="L7" s="221"/>
      <c r="M7" s="221"/>
      <c r="N7" s="221"/>
      <c r="O7" s="221"/>
      <c r="P7" s="199" t="s">
        <v>72</v>
      </c>
      <c r="Q7" s="200"/>
      <c r="R7" s="168" t="s">
        <v>207</v>
      </c>
      <c r="S7" s="168"/>
      <c r="T7" s="168"/>
      <c r="U7" s="168"/>
      <c r="V7" s="50" t="s">
        <v>73</v>
      </c>
      <c r="W7" s="158" t="s">
        <v>206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254</v>
      </c>
      <c r="AM7" s="83"/>
      <c r="AN7" s="83"/>
      <c r="AO7" s="83"/>
      <c r="AP7" s="83"/>
      <c r="AQ7" s="83"/>
      <c r="AR7" s="83"/>
      <c r="AS7" s="59" t="s">
        <v>75</v>
      </c>
      <c r="AT7" s="77">
        <v>72</v>
      </c>
    </row>
    <row r="8" spans="1:51" ht="18" customHeight="1">
      <c r="A8" s="96"/>
      <c r="B8" s="166"/>
      <c r="C8" s="136" t="s">
        <v>269</v>
      </c>
      <c r="D8" s="137"/>
      <c r="E8" s="138" t="s">
        <v>200</v>
      </c>
      <c r="F8" s="139"/>
      <c r="G8" s="221"/>
      <c r="H8" s="221"/>
      <c r="I8" s="221"/>
      <c r="J8" s="221"/>
      <c r="K8" s="221"/>
      <c r="L8" s="221"/>
      <c r="M8" s="221"/>
      <c r="N8" s="221"/>
      <c r="O8" s="221"/>
      <c r="P8" s="160" t="s">
        <v>209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255</v>
      </c>
      <c r="AL8" s="85"/>
      <c r="AM8" s="85"/>
      <c r="AN8" s="85"/>
      <c r="AO8" s="60" t="s">
        <v>76</v>
      </c>
      <c r="AP8" s="85" t="s">
        <v>256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260</v>
      </c>
      <c r="D9" s="133"/>
      <c r="E9" s="134" t="s">
        <v>259</v>
      </c>
      <c r="F9" s="135"/>
      <c r="G9" s="221">
        <v>518649210</v>
      </c>
      <c r="H9" s="221"/>
      <c r="I9" s="221"/>
      <c r="J9" s="221"/>
      <c r="K9" s="221"/>
      <c r="L9" s="221"/>
      <c r="M9" s="221"/>
      <c r="N9" s="221"/>
      <c r="O9" s="221"/>
      <c r="P9" s="199" t="s">
        <v>72</v>
      </c>
      <c r="Q9" s="200"/>
      <c r="R9" s="168" t="s">
        <v>264</v>
      </c>
      <c r="S9" s="168"/>
      <c r="T9" s="168"/>
      <c r="U9" s="168"/>
      <c r="V9" s="50" t="s">
        <v>73</v>
      </c>
      <c r="W9" s="158" t="s">
        <v>265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266</v>
      </c>
      <c r="AM9" s="83"/>
      <c r="AN9" s="83"/>
      <c r="AO9" s="83"/>
      <c r="AP9" s="83"/>
      <c r="AQ9" s="83"/>
      <c r="AR9" s="83"/>
      <c r="AS9" s="59" t="s">
        <v>194</v>
      </c>
      <c r="AT9" s="78">
        <v>41</v>
      </c>
    </row>
    <row r="10" spans="1:51" ht="18" customHeight="1">
      <c r="A10" s="96"/>
      <c r="B10" s="166"/>
      <c r="C10" s="136" t="s">
        <v>257</v>
      </c>
      <c r="D10" s="137"/>
      <c r="E10" s="138" t="s">
        <v>258</v>
      </c>
      <c r="F10" s="139"/>
      <c r="G10" s="221"/>
      <c r="H10" s="221"/>
      <c r="I10" s="221"/>
      <c r="J10" s="221"/>
      <c r="K10" s="221"/>
      <c r="L10" s="221"/>
      <c r="M10" s="221"/>
      <c r="N10" s="221"/>
      <c r="O10" s="221"/>
      <c r="P10" s="160" t="s">
        <v>263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267</v>
      </c>
      <c r="AL10" s="85"/>
      <c r="AM10" s="85"/>
      <c r="AN10" s="85"/>
      <c r="AO10" s="60" t="s">
        <v>195</v>
      </c>
      <c r="AP10" s="85" t="s">
        <v>268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202</v>
      </c>
      <c r="D11" s="133"/>
      <c r="E11" s="134" t="s">
        <v>204</v>
      </c>
      <c r="F11" s="135"/>
      <c r="G11" s="221">
        <v>518648176</v>
      </c>
      <c r="H11" s="221"/>
      <c r="I11" s="221"/>
      <c r="J11" s="221">
        <v>282191</v>
      </c>
      <c r="K11" s="221"/>
      <c r="L11" s="221"/>
      <c r="M11" s="221"/>
      <c r="N11" s="221"/>
      <c r="O11" s="221"/>
      <c r="P11" s="199" t="s">
        <v>72</v>
      </c>
      <c r="Q11" s="200"/>
      <c r="R11" s="168" t="s">
        <v>205</v>
      </c>
      <c r="S11" s="168"/>
      <c r="T11" s="168"/>
      <c r="U11" s="168"/>
      <c r="V11" s="50" t="s">
        <v>73</v>
      </c>
      <c r="W11" s="158" t="s">
        <v>206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210</v>
      </c>
      <c r="AM11" s="83"/>
      <c r="AN11" s="83"/>
      <c r="AO11" s="83"/>
      <c r="AP11" s="83"/>
      <c r="AQ11" s="83"/>
      <c r="AR11" s="83"/>
      <c r="AS11" s="59" t="s">
        <v>194</v>
      </c>
      <c r="AT11" s="78">
        <v>40</v>
      </c>
    </row>
    <row r="12" spans="1:51" ht="18" customHeight="1">
      <c r="A12" s="96"/>
      <c r="B12" s="166"/>
      <c r="C12" s="136" t="s">
        <v>269</v>
      </c>
      <c r="D12" s="137"/>
      <c r="E12" s="138" t="s">
        <v>201</v>
      </c>
      <c r="F12" s="139"/>
      <c r="G12" s="221"/>
      <c r="H12" s="221"/>
      <c r="I12" s="221"/>
      <c r="J12" s="221"/>
      <c r="K12" s="221"/>
      <c r="L12" s="221"/>
      <c r="M12" s="221"/>
      <c r="N12" s="221"/>
      <c r="O12" s="221"/>
      <c r="P12" s="160" t="s">
        <v>208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211</v>
      </c>
      <c r="AL12" s="85"/>
      <c r="AM12" s="85"/>
      <c r="AN12" s="85"/>
      <c r="AO12" s="60" t="s">
        <v>195</v>
      </c>
      <c r="AP12" s="85" t="s">
        <v>212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274</v>
      </c>
      <c r="D13" s="133"/>
      <c r="E13" s="134" t="s">
        <v>275</v>
      </c>
      <c r="F13" s="135"/>
      <c r="G13" s="224"/>
      <c r="H13" s="224"/>
      <c r="I13" s="224"/>
      <c r="J13" s="224"/>
      <c r="K13" s="224"/>
      <c r="L13" s="224"/>
      <c r="M13" s="224"/>
      <c r="N13" s="224"/>
      <c r="O13" s="224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277</v>
      </c>
      <c r="D14" s="137"/>
      <c r="E14" s="138" t="s">
        <v>276</v>
      </c>
      <c r="F14" s="139"/>
      <c r="G14" s="224"/>
      <c r="H14" s="224"/>
      <c r="I14" s="224"/>
      <c r="J14" s="224"/>
      <c r="K14" s="224"/>
      <c r="L14" s="224"/>
      <c r="M14" s="224"/>
      <c r="N14" s="224"/>
      <c r="O14" s="224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5" t="s">
        <v>166</v>
      </c>
      <c r="B15" s="166"/>
      <c r="C15" s="132" t="s">
        <v>261</v>
      </c>
      <c r="D15" s="133"/>
      <c r="E15" s="134" t="s">
        <v>204</v>
      </c>
      <c r="F15" s="135"/>
      <c r="G15" s="224"/>
      <c r="H15" s="224"/>
      <c r="I15" s="224"/>
      <c r="J15" s="224"/>
      <c r="K15" s="224"/>
      <c r="L15" s="224"/>
      <c r="M15" s="224"/>
      <c r="N15" s="224"/>
      <c r="O15" s="224"/>
      <c r="P15" s="199" t="s">
        <v>72</v>
      </c>
      <c r="Q15" s="200"/>
      <c r="R15" s="168" t="s">
        <v>207</v>
      </c>
      <c r="S15" s="168"/>
      <c r="T15" s="168"/>
      <c r="U15" s="168"/>
      <c r="V15" s="49" t="s">
        <v>73</v>
      </c>
      <c r="W15" s="158" t="s">
        <v>206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210</v>
      </c>
      <c r="AM15" s="83"/>
      <c r="AN15" s="83"/>
      <c r="AO15" s="83"/>
      <c r="AP15" s="83"/>
      <c r="AQ15" s="83"/>
      <c r="AR15" s="83"/>
      <c r="AS15" s="59" t="s">
        <v>194</v>
      </c>
      <c r="AT15" s="78">
        <v>40</v>
      </c>
    </row>
    <row r="16" spans="1:51" ht="18" customHeight="1">
      <c r="A16" s="96"/>
      <c r="B16" s="166"/>
      <c r="C16" s="136" t="s">
        <v>269</v>
      </c>
      <c r="D16" s="137"/>
      <c r="E16" s="138" t="s">
        <v>262</v>
      </c>
      <c r="F16" s="139"/>
      <c r="G16" s="224"/>
      <c r="H16" s="224"/>
      <c r="I16" s="224"/>
      <c r="J16" s="224"/>
      <c r="K16" s="224"/>
      <c r="L16" s="224"/>
      <c r="M16" s="224"/>
      <c r="N16" s="224"/>
      <c r="O16" s="224"/>
      <c r="P16" s="160" t="s">
        <v>208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213</v>
      </c>
      <c r="AL16" s="85"/>
      <c r="AM16" s="85"/>
      <c r="AN16" s="85"/>
      <c r="AO16" s="60" t="s">
        <v>195</v>
      </c>
      <c r="AP16" s="85" t="s">
        <v>212</v>
      </c>
      <c r="AQ16" s="85"/>
      <c r="AR16" s="85"/>
      <c r="AS16" s="86"/>
      <c r="AT16" s="78"/>
    </row>
    <row r="17" spans="1:46">
      <c r="A17" s="96" t="s">
        <v>6</v>
      </c>
      <c r="B17" s="166"/>
      <c r="C17" s="213" t="str">
        <f>IF(P16="","",P16)</f>
        <v>習志野市東習志野8-21-8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3" t="str">
        <f>IF(AL15="","",AL15&amp;"-"&amp;AK16&amp;"-"&amp;AP16)</f>
        <v>070-5469-1462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4">
        <v>70</v>
      </c>
      <c r="D21" s="226"/>
      <c r="E21" s="226">
        <v>5469</v>
      </c>
      <c r="F21" s="226"/>
      <c r="G21" s="226">
        <v>1462</v>
      </c>
      <c r="H21" s="22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9"/>
      <c r="C22" s="235"/>
      <c r="D22" s="227"/>
      <c r="E22" s="227"/>
      <c r="F22" s="227"/>
      <c r="G22" s="227"/>
      <c r="H22" s="22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2" t="s">
        <v>198</v>
      </c>
      <c r="B23" s="164" t="s">
        <v>154</v>
      </c>
      <c r="C23" s="214" t="s">
        <v>173</v>
      </c>
      <c r="D23" s="215"/>
      <c r="E23" s="216" t="s">
        <v>174</v>
      </c>
      <c r="F23" s="21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3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18" t="s">
        <v>214</v>
      </c>
      <c r="C25" s="132" t="s">
        <v>202</v>
      </c>
      <c r="D25" s="133"/>
      <c r="E25" s="134" t="s">
        <v>224</v>
      </c>
      <c r="F25" s="135"/>
      <c r="G25" s="119">
        <v>6</v>
      </c>
      <c r="H25" s="120"/>
      <c r="I25" s="123" t="s">
        <v>220</v>
      </c>
      <c r="J25" s="124"/>
      <c r="K25" s="124"/>
      <c r="L25" s="120"/>
      <c r="M25" s="119">
        <v>514269785</v>
      </c>
      <c r="N25" s="124"/>
      <c r="O25" s="120"/>
      <c r="P25" s="119">
        <v>148</v>
      </c>
      <c r="Q25" s="124"/>
      <c r="R25" s="124"/>
      <c r="S25" s="124"/>
      <c r="T25" s="126"/>
      <c r="U25" s="1"/>
      <c r="V25" s="1"/>
      <c r="W25" s="1"/>
      <c r="X25" s="1"/>
      <c r="Y25" s="228">
        <v>10</v>
      </c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269</v>
      </c>
      <c r="D26" s="137"/>
      <c r="E26" s="138" t="s">
        <v>223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227</v>
      </c>
      <c r="D27" s="133"/>
      <c r="E27" s="134" t="s">
        <v>228</v>
      </c>
      <c r="F27" s="135"/>
      <c r="G27" s="119">
        <v>6</v>
      </c>
      <c r="H27" s="120"/>
      <c r="I27" s="123" t="s">
        <v>220</v>
      </c>
      <c r="J27" s="124"/>
      <c r="K27" s="124"/>
      <c r="L27" s="120"/>
      <c r="M27" s="119">
        <v>518648107</v>
      </c>
      <c r="N27" s="124"/>
      <c r="O27" s="120"/>
      <c r="P27" s="119">
        <v>148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225</v>
      </c>
      <c r="D28" s="137"/>
      <c r="E28" s="138" t="s">
        <v>226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229</v>
      </c>
      <c r="D29" s="133"/>
      <c r="E29" s="134" t="s">
        <v>230</v>
      </c>
      <c r="F29" s="135"/>
      <c r="G29" s="119">
        <v>6</v>
      </c>
      <c r="H29" s="120"/>
      <c r="I29" s="123" t="s">
        <v>220</v>
      </c>
      <c r="J29" s="124"/>
      <c r="K29" s="124"/>
      <c r="L29" s="120"/>
      <c r="M29" s="119">
        <v>516008241</v>
      </c>
      <c r="N29" s="124"/>
      <c r="O29" s="120"/>
      <c r="P29" s="119">
        <v>142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231</v>
      </c>
      <c r="D30" s="137"/>
      <c r="E30" s="138" t="s">
        <v>232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281</v>
      </c>
      <c r="D31" s="133"/>
      <c r="E31" s="134" t="s">
        <v>282</v>
      </c>
      <c r="F31" s="135"/>
      <c r="G31" s="119">
        <v>6</v>
      </c>
      <c r="H31" s="120"/>
      <c r="I31" s="123" t="s">
        <v>273</v>
      </c>
      <c r="J31" s="124"/>
      <c r="K31" s="124"/>
      <c r="L31" s="120"/>
      <c r="M31" s="119">
        <v>519022111</v>
      </c>
      <c r="N31" s="124"/>
      <c r="O31" s="120"/>
      <c r="P31" s="119">
        <v>146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279</v>
      </c>
      <c r="D32" s="137"/>
      <c r="E32" s="138" t="s">
        <v>280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285</v>
      </c>
      <c r="D33" s="133"/>
      <c r="E33" s="134" t="s">
        <v>286</v>
      </c>
      <c r="F33" s="135"/>
      <c r="G33" s="119">
        <v>6</v>
      </c>
      <c r="H33" s="120"/>
      <c r="I33" s="123" t="s">
        <v>272</v>
      </c>
      <c r="J33" s="124"/>
      <c r="K33" s="124"/>
      <c r="L33" s="120"/>
      <c r="M33" s="119">
        <v>519693342</v>
      </c>
      <c r="N33" s="124"/>
      <c r="O33" s="120"/>
      <c r="P33" s="119">
        <v>143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283</v>
      </c>
      <c r="D34" s="137"/>
      <c r="E34" s="138" t="s">
        <v>284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271</v>
      </c>
      <c r="D35" s="133"/>
      <c r="E35" s="134" t="s">
        <v>237</v>
      </c>
      <c r="F35" s="135"/>
      <c r="G35" s="119">
        <v>5</v>
      </c>
      <c r="H35" s="120"/>
      <c r="I35" s="123" t="s">
        <v>220</v>
      </c>
      <c r="J35" s="124"/>
      <c r="K35" s="124"/>
      <c r="L35" s="120"/>
      <c r="M35" s="119">
        <v>518648169</v>
      </c>
      <c r="N35" s="124"/>
      <c r="O35" s="120"/>
      <c r="P35" s="119">
        <v>157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270</v>
      </c>
      <c r="D36" s="137"/>
      <c r="E36" s="138" t="s">
        <v>233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238</v>
      </c>
      <c r="D37" s="133"/>
      <c r="E37" s="134" t="s">
        <v>236</v>
      </c>
      <c r="F37" s="135"/>
      <c r="G37" s="119">
        <v>5</v>
      </c>
      <c r="H37" s="120"/>
      <c r="I37" s="123" t="s">
        <v>221</v>
      </c>
      <c r="J37" s="124"/>
      <c r="K37" s="124"/>
      <c r="L37" s="120"/>
      <c r="M37" s="119">
        <v>518648183</v>
      </c>
      <c r="N37" s="124"/>
      <c r="O37" s="120"/>
      <c r="P37" s="119">
        <v>147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234</v>
      </c>
      <c r="D38" s="137"/>
      <c r="E38" s="138" t="s">
        <v>235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241</v>
      </c>
      <c r="D39" s="133"/>
      <c r="E39" s="134" t="s">
        <v>242</v>
      </c>
      <c r="F39" s="135"/>
      <c r="G39" s="119">
        <v>5</v>
      </c>
      <c r="H39" s="120"/>
      <c r="I39" s="123" t="s">
        <v>220</v>
      </c>
      <c r="J39" s="124"/>
      <c r="K39" s="124"/>
      <c r="L39" s="120"/>
      <c r="M39" s="119">
        <v>518014483</v>
      </c>
      <c r="N39" s="124"/>
      <c r="O39" s="120"/>
      <c r="P39" s="119">
        <v>142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239</v>
      </c>
      <c r="D40" s="137"/>
      <c r="E40" s="138" t="s">
        <v>240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202</v>
      </c>
      <c r="D41" s="133"/>
      <c r="E41" s="134" t="s">
        <v>244</v>
      </c>
      <c r="F41" s="135"/>
      <c r="G41" s="119">
        <v>4</v>
      </c>
      <c r="H41" s="120"/>
      <c r="I41" s="123" t="s">
        <v>220</v>
      </c>
      <c r="J41" s="124"/>
      <c r="K41" s="124"/>
      <c r="L41" s="120"/>
      <c r="M41" s="119">
        <v>515199998</v>
      </c>
      <c r="N41" s="124"/>
      <c r="O41" s="120"/>
      <c r="P41" s="119">
        <v>126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269</v>
      </c>
      <c r="D42" s="137"/>
      <c r="E42" s="138" t="s">
        <v>243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248</v>
      </c>
      <c r="D43" s="133"/>
      <c r="E43" s="134" t="s">
        <v>247</v>
      </c>
      <c r="F43" s="135"/>
      <c r="G43" s="119">
        <v>4</v>
      </c>
      <c r="H43" s="120"/>
      <c r="I43" s="123" t="s">
        <v>253</v>
      </c>
      <c r="J43" s="124"/>
      <c r="K43" s="124"/>
      <c r="L43" s="120"/>
      <c r="M43" s="119">
        <v>516267833</v>
      </c>
      <c r="N43" s="124"/>
      <c r="O43" s="120"/>
      <c r="P43" s="119">
        <v>127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245</v>
      </c>
      <c r="D44" s="137"/>
      <c r="E44" s="138" t="s">
        <v>246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285</v>
      </c>
      <c r="D45" s="133"/>
      <c r="E45" s="134" t="s">
        <v>288</v>
      </c>
      <c r="F45" s="135"/>
      <c r="G45" s="119">
        <v>4</v>
      </c>
      <c r="H45" s="120"/>
      <c r="I45" s="123" t="s">
        <v>272</v>
      </c>
      <c r="J45" s="124"/>
      <c r="K45" s="124"/>
      <c r="L45" s="120"/>
      <c r="M45" s="119">
        <v>518927721</v>
      </c>
      <c r="N45" s="124"/>
      <c r="O45" s="120"/>
      <c r="P45" s="119">
        <v>137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283</v>
      </c>
      <c r="D46" s="137"/>
      <c r="E46" s="138" t="s">
        <v>287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251</v>
      </c>
      <c r="D47" s="133"/>
      <c r="E47" s="134" t="s">
        <v>252</v>
      </c>
      <c r="F47" s="135"/>
      <c r="G47" s="119">
        <v>3</v>
      </c>
      <c r="H47" s="120"/>
      <c r="I47" s="123" t="s">
        <v>222</v>
      </c>
      <c r="J47" s="124"/>
      <c r="K47" s="124"/>
      <c r="L47" s="120"/>
      <c r="M47" s="119">
        <v>516658514</v>
      </c>
      <c r="N47" s="124"/>
      <c r="O47" s="120"/>
      <c r="P47" s="119">
        <v>138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136" t="s">
        <v>249</v>
      </c>
      <c r="D48" s="137"/>
      <c r="E48" s="138" t="s">
        <v>250</v>
      </c>
      <c r="F48" s="139"/>
      <c r="G48" s="121"/>
      <c r="H48" s="122"/>
      <c r="I48" s="121"/>
      <c r="J48" s="125"/>
      <c r="K48" s="125"/>
      <c r="L48" s="122"/>
      <c r="M48" s="121"/>
      <c r="N48" s="125"/>
      <c r="O48" s="12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278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109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M25" sqref="M25:O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7" t="s">
        <v>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>
      <c r="A2" s="258" t="s">
        <v>0</v>
      </c>
      <c r="B2" s="258"/>
      <c r="C2" s="269" t="str">
        <f>IF(入力!C3="","",入力!C3)</f>
        <v>実花バレーボールクラブ</v>
      </c>
      <c r="D2" s="269"/>
      <c r="E2" s="269"/>
      <c r="F2" s="269"/>
      <c r="G2" s="269"/>
      <c r="H2" s="269"/>
      <c r="I2" s="269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>
      <c r="A4" s="258" t="s">
        <v>13</v>
      </c>
      <c r="B4" s="258"/>
      <c r="C4" s="270">
        <f>IF(入力!C4="","",IF(入力!C5="",入力!C4,入力!C4&amp;"　　"&amp;入力!C5))</f>
        <v>435608802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58" t="s">
        <v>1</v>
      </c>
      <c r="B6" s="258"/>
      <c r="C6" s="259" t="str">
        <f>IF(入力!C8="","",入力!C8&amp;"　"&amp;入力!E8)</f>
        <v>髙橋　保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58"/>
      <c r="B7" s="258"/>
      <c r="C7" s="261"/>
      <c r="D7" s="262"/>
      <c r="E7" s="262"/>
      <c r="F7" s="262"/>
      <c r="G7" s="266">
        <f>IF(入力!G7="","",入力!G7)</f>
        <v>508706391</v>
      </c>
      <c r="H7" s="266"/>
      <c r="I7" s="266"/>
      <c r="J7" s="266">
        <f>IF(入力!J7="","",入力!J7)</f>
        <v>282190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8" t="s">
        <v>2</v>
      </c>
      <c r="B9" s="258"/>
      <c r="C9" s="259" t="str">
        <f>IF(入力!C10="","",入力!C10&amp;"　"&amp;入力!E10)</f>
        <v>木村　和揮</v>
      </c>
      <c r="D9" s="260"/>
      <c r="E9" s="260"/>
      <c r="F9" s="260"/>
      <c r="G9" s="266">
        <f>IF(入力!G9="","",入力!G9)</f>
        <v>518649210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8" t="s">
        <v>3</v>
      </c>
      <c r="B11" s="258"/>
      <c r="C11" s="259" t="str">
        <f>IF(入力!C12="","",入力!C12&amp;"　"&amp;入力!E12)</f>
        <v>髙橋　史郎</v>
      </c>
      <c r="D11" s="260"/>
      <c r="E11" s="260"/>
      <c r="F11" s="260"/>
      <c r="G11" s="266">
        <f>IF(入力!G11="","",入力!G11)</f>
        <v>518648176</v>
      </c>
      <c r="H11" s="266"/>
      <c r="I11" s="266"/>
      <c r="J11" s="266">
        <f>IF(入力!J11="","",入力!J11)</f>
        <v>282191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8" t="s">
        <v>4</v>
      </c>
      <c r="B13" s="258"/>
      <c r="C13" s="259" t="str">
        <f>IF(入力!C14="","",入力!C14&amp;"　"&amp;入力!E14)</f>
        <v>若梅　裕樹</v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8" t="s">
        <v>5</v>
      </c>
      <c r="B15" s="258"/>
      <c r="C15" s="259" t="str">
        <f>IF(入力!C16="","",入力!C16&amp;"　"&amp;入力!E16)</f>
        <v>髙橋　史郎</v>
      </c>
      <c r="D15" s="260"/>
      <c r="E15" s="260"/>
      <c r="F15" s="267" t="s">
        <v>22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>
      <c r="A17" s="258" t="s">
        <v>6</v>
      </c>
      <c r="B17" s="258"/>
      <c r="C17" s="269" t="str">
        <f>IF(入力!C17="","",入力!C17&amp;"　"&amp;入力!E17)</f>
        <v>習志野市東習志野8-21-8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58" t="s">
        <v>7</v>
      </c>
      <c r="B19" s="258"/>
      <c r="C19" s="269" t="str">
        <f>IF(入力!C19="","",入力!C19&amp;"　"&amp;入力!E19)</f>
        <v>070-5469-1462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58" t="s">
        <v>8</v>
      </c>
      <c r="B21" s="258"/>
      <c r="C21" s="269" t="str">
        <f>IF(入力!C21="","",入力!C21&amp;"－"&amp;入力!E21&amp;"－"&amp;入力!G21)</f>
        <v>70－5469－1462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8" customHeight="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髙橋　穂乃圭</v>
      </c>
      <c r="D25" s="260"/>
      <c r="E25" s="260"/>
      <c r="F25" s="260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実花小学校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514269785</v>
      </c>
      <c r="N25" s="258" t="str">
        <f>IF(入力!N25="","",入力!N25)</f>
        <v/>
      </c>
      <c r="O25" s="258" t="str">
        <f>IF(入力!O25="","",入力!O25)</f>
        <v/>
      </c>
    </row>
    <row r="26" spans="1:15" ht="18" customHeight="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8" customHeight="1">
      <c r="A27" s="258">
        <v>2</v>
      </c>
      <c r="B27" s="258">
        <f>IF(入力!B27="","",入力!B27)</f>
        <v>2</v>
      </c>
      <c r="C27" s="259" t="str">
        <f>IF(入力!C28="","",入力!C28&amp;"　"&amp;入力!E28)</f>
        <v>鈴木　ひより</v>
      </c>
      <c r="D27" s="260"/>
      <c r="E27" s="260"/>
      <c r="F27" s="260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実花小学校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518648107</v>
      </c>
      <c r="N27" s="258" t="str">
        <f>IF(入力!N27="","",入力!N27)</f>
        <v/>
      </c>
      <c r="O27" s="258" t="str">
        <f>IF(入力!O27="","",入力!O27)</f>
        <v/>
      </c>
    </row>
    <row r="28" spans="1:15" ht="18" customHeight="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8" customHeight="1">
      <c r="A29" s="258">
        <v>3</v>
      </c>
      <c r="B29" s="258">
        <f>IF(入力!B29="","",入力!B29)</f>
        <v>3</v>
      </c>
      <c r="C29" s="259" t="str">
        <f>IF(入力!C30="","",入力!C30&amp;"　"&amp;入力!E30)</f>
        <v>千葉　日菜乃</v>
      </c>
      <c r="D29" s="260"/>
      <c r="E29" s="260"/>
      <c r="F29" s="260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実花小学校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516008241</v>
      </c>
      <c r="N29" s="258" t="str">
        <f>IF(入力!N29="","",入力!N29)</f>
        <v/>
      </c>
      <c r="O29" s="258" t="str">
        <f>IF(入力!O29="","",入力!O29)</f>
        <v/>
      </c>
    </row>
    <row r="30" spans="1:15" ht="18" customHeight="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8" customHeight="1">
      <c r="A31" s="258">
        <v>4</v>
      </c>
      <c r="B31" s="258">
        <f>IF(入力!B31="","",入力!B31)</f>
        <v>4</v>
      </c>
      <c r="C31" s="259" t="str">
        <f>IF(入力!C32="","",入力!C32&amp;"　"&amp;入力!E32)</f>
        <v>直井　詩音</v>
      </c>
      <c r="D31" s="260"/>
      <c r="E31" s="260"/>
      <c r="F31" s="260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八千代台西小学校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519022111</v>
      </c>
      <c r="N31" s="258" t="str">
        <f>IF(入力!N31="","",入力!N31)</f>
        <v/>
      </c>
      <c r="O31" s="258" t="str">
        <f>IF(入力!O31="","",入力!O31)</f>
        <v/>
      </c>
    </row>
    <row r="32" spans="1:15" ht="18" customHeight="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8" customHeight="1">
      <c r="A33" s="258">
        <v>5</v>
      </c>
      <c r="B33" s="258">
        <f>IF(入力!B33="","",入力!B33)</f>
        <v>5</v>
      </c>
      <c r="C33" s="259" t="str">
        <f>IF(入力!C34="","",入力!C34&amp;"　"&amp;入力!E34)</f>
        <v>長谷川　未桜</v>
      </c>
      <c r="D33" s="260"/>
      <c r="E33" s="260"/>
      <c r="F33" s="260"/>
      <c r="G33" s="258">
        <f>IF(入力!G33="","",入力!G33)</f>
        <v>6</v>
      </c>
      <c r="H33" s="258" t="str">
        <f>IF(入力!H33="","",入力!H33)</f>
        <v/>
      </c>
      <c r="I33" s="258" t="str">
        <f>IF(入力!I33="","",入力!I33)</f>
        <v>東習志野小学校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519693342</v>
      </c>
      <c r="N33" s="258" t="str">
        <f>IF(入力!N33="","",入力!N33)</f>
        <v/>
      </c>
      <c r="O33" s="258" t="str">
        <f>IF(入力!O33="","",入力!O33)</f>
        <v/>
      </c>
    </row>
    <row r="34" spans="1:15" ht="18" customHeight="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8" customHeight="1">
      <c r="A35" s="258">
        <v>6</v>
      </c>
      <c r="B35" s="258">
        <f>IF(入力!B35="","",入力!B35)</f>
        <v>6</v>
      </c>
      <c r="C35" s="259" t="str">
        <f>IF(入力!C36="","",入力!C36&amp;"　"&amp;入力!E36)</f>
        <v>魚住　瑠々花</v>
      </c>
      <c r="D35" s="260"/>
      <c r="E35" s="260"/>
      <c r="F35" s="260"/>
      <c r="G35" s="258">
        <f>IF(入力!G35="","",入力!G35)</f>
        <v>5</v>
      </c>
      <c r="H35" s="258" t="str">
        <f>IF(入力!H35="","",入力!H35)</f>
        <v/>
      </c>
      <c r="I35" s="258" t="str">
        <f>IF(入力!I35="","",入力!I35)</f>
        <v>実花小学校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518648169</v>
      </c>
      <c r="N35" s="258" t="str">
        <f>IF(入力!N35="","",入力!N35)</f>
        <v/>
      </c>
      <c r="O35" s="258" t="str">
        <f>IF(入力!O35="","",入力!O35)</f>
        <v/>
      </c>
    </row>
    <row r="36" spans="1:15" ht="18" customHeight="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8" customHeight="1">
      <c r="A37" s="258">
        <v>7</v>
      </c>
      <c r="B37" s="258">
        <f>IF(入力!B37="","",入力!B37)</f>
        <v>7</v>
      </c>
      <c r="C37" s="259" t="str">
        <f>IF(入力!C38="","",入力!C38&amp;"　"&amp;入力!E38)</f>
        <v>村山　寧音</v>
      </c>
      <c r="D37" s="260"/>
      <c r="E37" s="260"/>
      <c r="F37" s="260"/>
      <c r="G37" s="258">
        <f>IF(入力!G37="","",入力!G37)</f>
        <v>5</v>
      </c>
      <c r="H37" s="258" t="str">
        <f>IF(入力!H37="","",入力!H37)</f>
        <v/>
      </c>
      <c r="I37" s="258" t="str">
        <f>IF(入力!I37="","",入力!I37)</f>
        <v>萱田小学校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518648183</v>
      </c>
      <c r="N37" s="258" t="str">
        <f>IF(入力!N37="","",入力!N37)</f>
        <v/>
      </c>
      <c r="O37" s="258" t="str">
        <f>IF(入力!O37="","",入力!O37)</f>
        <v/>
      </c>
    </row>
    <row r="38" spans="1:15" ht="18" customHeight="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8" customHeight="1">
      <c r="A39" s="258">
        <v>8</v>
      </c>
      <c r="B39" s="258">
        <f>IF(入力!B39="","",入力!B39)</f>
        <v>8</v>
      </c>
      <c r="C39" s="259" t="str">
        <f>IF(入力!C40="","",入力!C40&amp;"　"&amp;入力!E40)</f>
        <v>巴　夏花</v>
      </c>
      <c r="D39" s="260"/>
      <c r="E39" s="260"/>
      <c r="F39" s="260"/>
      <c r="G39" s="258">
        <f>IF(入力!G39="","",入力!G39)</f>
        <v>5</v>
      </c>
      <c r="H39" s="258" t="str">
        <f>IF(入力!H39="","",入力!H39)</f>
        <v/>
      </c>
      <c r="I39" s="258" t="str">
        <f>IF(入力!I39="","",入力!I39)</f>
        <v>実花小学校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518014483</v>
      </c>
      <c r="N39" s="258" t="str">
        <f>IF(入力!N39="","",入力!N39)</f>
        <v/>
      </c>
      <c r="O39" s="258" t="str">
        <f>IF(入力!O39="","",入力!O39)</f>
        <v/>
      </c>
    </row>
    <row r="40" spans="1:15" ht="18" customHeight="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8" customHeight="1">
      <c r="A41" s="258">
        <v>9</v>
      </c>
      <c r="B41" s="258">
        <f>IF(入力!B41="","",入力!B41)</f>
        <v>9</v>
      </c>
      <c r="C41" s="259" t="str">
        <f>IF(入力!C42="","",入力!C42&amp;"　"&amp;入力!E42)</f>
        <v>髙橋　沙依夏</v>
      </c>
      <c r="D41" s="260"/>
      <c r="E41" s="260"/>
      <c r="F41" s="260"/>
      <c r="G41" s="258">
        <f>IF(入力!G41="","",入力!G41)</f>
        <v>4</v>
      </c>
      <c r="H41" s="258" t="str">
        <f>IF(入力!H41="","",入力!H41)</f>
        <v/>
      </c>
      <c r="I41" s="258" t="str">
        <f>IF(入力!I41="","",入力!I41)</f>
        <v>実花小学校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515199998</v>
      </c>
      <c r="N41" s="258" t="str">
        <f>IF(入力!N41="","",入力!N41)</f>
        <v/>
      </c>
      <c r="O41" s="258" t="str">
        <f>IF(入力!O41="","",入力!O41)</f>
        <v/>
      </c>
    </row>
    <row r="42" spans="1:15" ht="18" customHeight="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8" customHeight="1">
      <c r="A43" s="258">
        <v>10</v>
      </c>
      <c r="B43" s="258">
        <f>IF(入力!B43="","",入力!B43)</f>
        <v>10</v>
      </c>
      <c r="C43" s="259" t="str">
        <f>IF(入力!C44="","",入力!C44&amp;"　"&amp;入力!E44)</f>
        <v>内田　彩音</v>
      </c>
      <c r="D43" s="260"/>
      <c r="E43" s="260"/>
      <c r="F43" s="260"/>
      <c r="G43" s="258">
        <f>IF(入力!G43="","",入力!G43)</f>
        <v>4</v>
      </c>
      <c r="H43" s="258" t="str">
        <f>IF(入力!H43="","",入力!H43)</f>
        <v/>
      </c>
      <c r="I43" s="258" t="str">
        <f>IF(入力!I43="","",入力!I43)</f>
        <v>峰台小学校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516267833</v>
      </c>
      <c r="N43" s="258" t="str">
        <f>IF(入力!N43="","",入力!N43)</f>
        <v/>
      </c>
      <c r="O43" s="258" t="str">
        <f>IF(入力!O43="","",入力!O43)</f>
        <v/>
      </c>
    </row>
    <row r="44" spans="1:15" ht="18" customHeight="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8" customHeight="1">
      <c r="A45" s="258">
        <v>11</v>
      </c>
      <c r="B45" s="258">
        <f>IF(入力!B45="","",入力!B45)</f>
        <v>11</v>
      </c>
      <c r="C45" s="259" t="str">
        <f>IF(入力!C46="","",入力!C46&amp;"　"&amp;入力!E46)</f>
        <v>長谷川　愛波</v>
      </c>
      <c r="D45" s="260"/>
      <c r="E45" s="260"/>
      <c r="F45" s="260"/>
      <c r="G45" s="258">
        <f>IF(入力!G45="","",入力!G45)</f>
        <v>4</v>
      </c>
      <c r="H45" s="258" t="str">
        <f>IF(入力!H45="","",入力!H45)</f>
        <v/>
      </c>
      <c r="I45" s="258" t="str">
        <f>IF(入力!I45="","",入力!I45)</f>
        <v>東習志野小学校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518927721</v>
      </c>
      <c r="N45" s="258" t="str">
        <f>IF(入力!N45="","",入力!N45)</f>
        <v/>
      </c>
      <c r="O45" s="258" t="str">
        <f>IF(入力!O45="","",入力!O45)</f>
        <v/>
      </c>
    </row>
    <row r="46" spans="1:15" ht="18" customHeight="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8" customHeight="1">
      <c r="A47" s="258">
        <v>12</v>
      </c>
      <c r="B47" s="258">
        <f>IF(入力!B47="","",入力!B47)</f>
        <v>12</v>
      </c>
      <c r="C47" s="259" t="str">
        <f>IF(入力!C48="","",入力!C48&amp;"　"&amp;入力!E48)</f>
        <v>芥川　心咲</v>
      </c>
      <c r="D47" s="260"/>
      <c r="E47" s="260"/>
      <c r="F47" s="260"/>
      <c r="G47" s="258">
        <f>IF(入力!G47="","",入力!G47)</f>
        <v>3</v>
      </c>
      <c r="H47" s="258" t="str">
        <f>IF(入力!H47="","",入力!H47)</f>
        <v/>
      </c>
      <c r="I47" s="258" t="str">
        <f>IF(入力!I47="","",入力!I47)</f>
        <v>二宮小学校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516658514</v>
      </c>
      <c r="N47" s="258" t="str">
        <f>IF(入力!N47="","",入力!N47)</f>
        <v/>
      </c>
      <c r="O47" s="258" t="str">
        <f>IF(入力!O47="","",入力!O47)</f>
        <v/>
      </c>
    </row>
    <row r="48" spans="1:15" ht="18" customHeight="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8" customHeight="1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</row>
    <row r="50" spans="1:15" ht="18" customHeight="1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2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59"/>
      <c r="AW1" s="359"/>
      <c r="AX1" s="4" t="s">
        <v>28</v>
      </c>
      <c r="AY1" s="5"/>
      <c r="AZ1" s="359"/>
      <c r="BA1" s="359"/>
      <c r="BB1" s="4" t="s">
        <v>29</v>
      </c>
      <c r="BC1" s="5"/>
      <c r="BD1" s="359"/>
      <c r="BE1" s="35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0" t="s">
        <v>65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6">
        <v>36</v>
      </c>
      <c r="I12" s="397"/>
      <c r="J12" s="398"/>
      <c r="K12" s="4"/>
    </row>
    <row r="13" spans="1:60" ht="13.5" customHeight="1">
      <c r="F13" s="4" t="s">
        <v>35</v>
      </c>
      <c r="G13" s="4"/>
      <c r="H13" s="399"/>
      <c r="I13" s="400"/>
      <c r="J13" s="40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2" t="s">
        <v>37</v>
      </c>
      <c r="D16" s="372"/>
      <c r="E16" s="372"/>
      <c r="F16" s="372"/>
      <c r="G16" s="373"/>
      <c r="H16" s="394" t="s">
        <v>66</v>
      </c>
      <c r="I16" s="395"/>
      <c r="J16" s="395"/>
      <c r="K16" s="372" t="str">
        <f>IF(入力!C2="","",入力!C2)</f>
        <v>ミハナバレーボールクラブ</v>
      </c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3"/>
      <c r="Y16" s="404" t="s">
        <v>67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3" t="s">
        <v>38</v>
      </c>
      <c r="AK16" s="364"/>
      <c r="AL16" s="364"/>
      <c r="AM16" s="365"/>
      <c r="AN16" s="388" t="str">
        <f>IF(入力!P3="","",入力!P3)</f>
        <v>習志野市</v>
      </c>
      <c r="AO16" s="389"/>
      <c r="AP16" s="389"/>
      <c r="AQ16" s="389"/>
      <c r="AR16" s="389"/>
      <c r="AS16" s="389"/>
      <c r="AT16" s="364" t="s">
        <v>68</v>
      </c>
      <c r="AU16" s="365"/>
      <c r="AV16" s="371" t="s">
        <v>39</v>
      </c>
      <c r="AW16" s="372"/>
      <c r="AX16" s="372"/>
      <c r="AY16" s="373"/>
      <c r="AZ16" s="376" t="str">
        <f>IF(入力!P5="","",入力!P5)</f>
        <v>京成</v>
      </c>
      <c r="BA16" s="377"/>
      <c r="BB16" s="377"/>
      <c r="BC16" s="377"/>
      <c r="BD16" s="377"/>
      <c r="BE16" s="377"/>
      <c r="BF16" s="424" t="s">
        <v>40</v>
      </c>
    </row>
    <row r="17" spans="3:58" ht="4.5" customHeight="1">
      <c r="C17" s="423"/>
      <c r="D17" s="315"/>
      <c r="E17" s="315"/>
      <c r="F17" s="315"/>
      <c r="G17" s="375"/>
      <c r="H17" s="386" t="str">
        <f>IF(入力!C3="","",入力!C3)</f>
        <v>実花バレーボールクラブ</v>
      </c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2" t="str">
        <f>IF(入力!J3="","","("&amp;入力!J3&amp;")")</f>
        <v>(女子)</v>
      </c>
      <c r="V17" s="382"/>
      <c r="W17" s="382"/>
      <c r="X17" s="383"/>
      <c r="Y17" s="407">
        <f>IF(入力!C4="","",入力!C4)</f>
        <v>435608802</v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6"/>
      <c r="AK17" s="367"/>
      <c r="AL17" s="367"/>
      <c r="AM17" s="368"/>
      <c r="AN17" s="390"/>
      <c r="AO17" s="391"/>
      <c r="AP17" s="391"/>
      <c r="AQ17" s="391"/>
      <c r="AR17" s="391"/>
      <c r="AS17" s="391"/>
      <c r="AT17" s="367"/>
      <c r="AU17" s="368"/>
      <c r="AV17" s="374"/>
      <c r="AW17" s="315"/>
      <c r="AX17" s="315"/>
      <c r="AY17" s="375"/>
      <c r="AZ17" s="378"/>
      <c r="BA17" s="379"/>
      <c r="BB17" s="379"/>
      <c r="BC17" s="379"/>
      <c r="BD17" s="379"/>
      <c r="BE17" s="379"/>
      <c r="BF17" s="425"/>
    </row>
    <row r="18" spans="3:58" ht="16.5" customHeight="1">
      <c r="C18" s="353"/>
      <c r="D18" s="316"/>
      <c r="E18" s="316"/>
      <c r="F18" s="316"/>
      <c r="G18" s="354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84"/>
      <c r="V18" s="384"/>
      <c r="W18" s="384"/>
      <c r="X18" s="385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69"/>
      <c r="AK18" s="344"/>
      <c r="AL18" s="344"/>
      <c r="AM18" s="370"/>
      <c r="AN18" s="392"/>
      <c r="AO18" s="393"/>
      <c r="AP18" s="393"/>
      <c r="AQ18" s="393"/>
      <c r="AR18" s="393"/>
      <c r="AS18" s="393"/>
      <c r="AT18" s="344"/>
      <c r="AU18" s="370"/>
      <c r="AV18" s="340"/>
      <c r="AW18" s="316"/>
      <c r="AX18" s="316"/>
      <c r="AY18" s="354"/>
      <c r="AZ18" s="380" t="str">
        <f>IF(入力!AE5="","",入力!AE5)</f>
        <v>実籾</v>
      </c>
      <c r="BA18" s="381"/>
      <c r="BB18" s="381"/>
      <c r="BC18" s="381"/>
      <c r="BD18" s="381"/>
      <c r="BE18" s="381"/>
      <c r="BF18" s="13" t="s">
        <v>41</v>
      </c>
    </row>
    <row r="19" spans="3:58" ht="15" customHeight="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1" t="s">
        <v>42</v>
      </c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 t="s">
        <v>69</v>
      </c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 t="s">
        <v>70</v>
      </c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E19" s="361"/>
      <c r="BF19" s="362"/>
    </row>
    <row r="20" spans="3:58" ht="15" customHeight="1">
      <c r="C20" s="427" t="s">
        <v>43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426">
        <f>IF(入力!J7="","",入力!J7)</f>
        <v>282190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>
        <f>IF(入力!J11="","",入力!J11)</f>
        <v>282191</v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>
      <c r="C21" s="427" t="s">
        <v>44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426" t="str">
        <f>IF(入力!M7="","",入力!M7)</f>
        <v/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>
      <c r="C22" s="350" t="s">
        <v>71</v>
      </c>
      <c r="D22" s="351"/>
      <c r="E22" s="351"/>
      <c r="F22" s="351"/>
      <c r="G22" s="352"/>
      <c r="H22" s="355" t="str">
        <f>IF(入力!C7="","",入力!C7&amp;"　"&amp;入力!E7)</f>
        <v>タカハシ　タモツ</v>
      </c>
      <c r="I22" s="320"/>
      <c r="J22" s="320"/>
      <c r="K22" s="320"/>
      <c r="L22" s="320"/>
      <c r="M22" s="320"/>
      <c r="N22" s="320"/>
      <c r="O22" s="320"/>
      <c r="P22" s="320"/>
      <c r="Q22" s="329"/>
      <c r="R22" s="321" t="s">
        <v>45</v>
      </c>
      <c r="S22" s="320"/>
      <c r="T22" s="330">
        <f>IF(入力!AT7="","",入力!AT7)</f>
        <v>72</v>
      </c>
      <c r="U22" s="331"/>
      <c r="V22" s="332"/>
      <c r="W22" s="321" t="s">
        <v>46</v>
      </c>
      <c r="X22" s="321"/>
      <c r="Y22" s="321"/>
      <c r="Z22" s="14" t="s">
        <v>72</v>
      </c>
      <c r="AA22" s="15"/>
      <c r="AB22" s="320" t="str">
        <f>IF(入力!R7="","",入力!R7)</f>
        <v>275</v>
      </c>
      <c r="AC22" s="320"/>
      <c r="AD22" s="320"/>
      <c r="AE22" s="320"/>
      <c r="AF22" s="16" t="s">
        <v>73</v>
      </c>
      <c r="AG22" s="320" t="str">
        <f>IF(入力!W7="","",入力!W7)</f>
        <v>0001</v>
      </c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9"/>
      <c r="AU22" s="321" t="s">
        <v>47</v>
      </c>
      <c r="AV22" s="320"/>
      <c r="AW22" s="320"/>
      <c r="AX22" s="17" t="s">
        <v>74</v>
      </c>
      <c r="AY22" s="320" t="str">
        <f>IF(入力!AL7="","",入力!AL7)</f>
        <v>080</v>
      </c>
      <c r="AZ22" s="320"/>
      <c r="BA22" s="320"/>
      <c r="BB22" s="320"/>
      <c r="BC22" s="320"/>
      <c r="BD22" s="320"/>
      <c r="BE22" s="320"/>
      <c r="BF22" s="18" t="s">
        <v>75</v>
      </c>
    </row>
    <row r="23" spans="3:58" ht="19.5" customHeight="1">
      <c r="C23" s="353" t="s">
        <v>48</v>
      </c>
      <c r="D23" s="316"/>
      <c r="E23" s="316"/>
      <c r="F23" s="316"/>
      <c r="G23" s="354"/>
      <c r="H23" s="356" t="str">
        <f>IF(入力!C8="","",入力!C8&amp;"　"&amp;入力!E8)</f>
        <v>髙橋　保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16"/>
      <c r="S23" s="316"/>
      <c r="T23" s="345"/>
      <c r="U23" s="346"/>
      <c r="V23" s="347"/>
      <c r="W23" s="344"/>
      <c r="X23" s="344"/>
      <c r="Y23" s="344"/>
      <c r="Z23" s="337" t="str">
        <f>IF(入力!P8="","",入力!P8)</f>
        <v>習志野市東習志野5-30-4-606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16"/>
      <c r="AV23" s="316"/>
      <c r="AW23" s="316"/>
      <c r="AX23" s="340" t="str">
        <f>IF(入力!AK8="","",入力!AK8)</f>
        <v>5533</v>
      </c>
      <c r="AY23" s="316"/>
      <c r="AZ23" s="316"/>
      <c r="BA23" s="316"/>
      <c r="BB23" s="19" t="s">
        <v>76</v>
      </c>
      <c r="BC23" s="316" t="str">
        <f>IF(入力!AP8="","",入力!AP8)</f>
        <v>2638</v>
      </c>
      <c r="BD23" s="316"/>
      <c r="BE23" s="316"/>
      <c r="BF23" s="336"/>
    </row>
    <row r="24" spans="3:58" ht="12" customHeight="1">
      <c r="C24" s="350" t="s">
        <v>77</v>
      </c>
      <c r="D24" s="351"/>
      <c r="E24" s="351"/>
      <c r="F24" s="351"/>
      <c r="G24" s="352"/>
      <c r="H24" s="355" t="str">
        <f>IF(入力!C9="","",入力!C9&amp;"　"&amp;入力!E9)</f>
        <v>キムラ　カズキ</v>
      </c>
      <c r="I24" s="320"/>
      <c r="J24" s="320"/>
      <c r="K24" s="320"/>
      <c r="L24" s="320"/>
      <c r="M24" s="320"/>
      <c r="N24" s="320"/>
      <c r="O24" s="320"/>
      <c r="P24" s="320"/>
      <c r="Q24" s="329"/>
      <c r="R24" s="321" t="s">
        <v>45</v>
      </c>
      <c r="S24" s="320"/>
      <c r="T24" s="330">
        <f>IF(入力!AT9="","",入力!AT9)</f>
        <v>41</v>
      </c>
      <c r="U24" s="331"/>
      <c r="V24" s="332"/>
      <c r="W24" s="321" t="s">
        <v>46</v>
      </c>
      <c r="X24" s="321"/>
      <c r="Y24" s="321"/>
      <c r="Z24" s="14" t="s">
        <v>72</v>
      </c>
      <c r="AA24" s="15"/>
      <c r="AB24" s="320" t="str">
        <f>IF(入力!R9="","",入力!R9)</f>
        <v>263</v>
      </c>
      <c r="AC24" s="320"/>
      <c r="AD24" s="320"/>
      <c r="AE24" s="320"/>
      <c r="AF24" s="16" t="s">
        <v>73</v>
      </c>
      <c r="AG24" s="320" t="str">
        <f>IF(入力!W9="","",入力!W9)</f>
        <v>0051</v>
      </c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9"/>
      <c r="AU24" s="321" t="s">
        <v>47</v>
      </c>
      <c r="AV24" s="320"/>
      <c r="AW24" s="320"/>
      <c r="AX24" s="17" t="s">
        <v>74</v>
      </c>
      <c r="AY24" s="320" t="str">
        <f>IF(入力!AL9="","",入力!AL9)</f>
        <v>090</v>
      </c>
      <c r="AZ24" s="320"/>
      <c r="BA24" s="320"/>
      <c r="BB24" s="320"/>
      <c r="BC24" s="320"/>
      <c r="BD24" s="320"/>
      <c r="BE24" s="320"/>
      <c r="BF24" s="18" t="s">
        <v>75</v>
      </c>
    </row>
    <row r="25" spans="3:58" ht="19.5" customHeight="1">
      <c r="C25" s="353" t="s">
        <v>78</v>
      </c>
      <c r="D25" s="316"/>
      <c r="E25" s="316"/>
      <c r="F25" s="316"/>
      <c r="G25" s="354"/>
      <c r="H25" s="356" t="str">
        <f>IF(入力!C10="","",入力!C10&amp;"　"&amp;入力!E10)</f>
        <v>木村　和揮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16"/>
      <c r="S25" s="316"/>
      <c r="T25" s="345"/>
      <c r="U25" s="346"/>
      <c r="V25" s="347"/>
      <c r="W25" s="344"/>
      <c r="X25" s="344"/>
      <c r="Y25" s="344"/>
      <c r="Z25" s="337" t="str">
        <f>IF(入力!P10="","",入力!P10)</f>
        <v>千葉市稲毛区園生町394-3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16"/>
      <c r="AV25" s="316"/>
      <c r="AW25" s="316"/>
      <c r="AX25" s="340" t="str">
        <f>IF(入力!AK10="","",入力!AK10)</f>
        <v>2424</v>
      </c>
      <c r="AY25" s="316"/>
      <c r="AZ25" s="316"/>
      <c r="BA25" s="316"/>
      <c r="BB25" s="19" t="s">
        <v>76</v>
      </c>
      <c r="BC25" s="316" t="str">
        <f>IF(入力!AP10="","",入力!AP10)</f>
        <v>9210</v>
      </c>
      <c r="BD25" s="316"/>
      <c r="BE25" s="316"/>
      <c r="BF25" s="336"/>
    </row>
    <row r="26" spans="3:58" ht="12" customHeight="1">
      <c r="C26" s="350" t="s">
        <v>71</v>
      </c>
      <c r="D26" s="351"/>
      <c r="E26" s="351"/>
      <c r="F26" s="351"/>
      <c r="G26" s="352"/>
      <c r="H26" s="355" t="str">
        <f>IF(入力!C11="","",入力!C11&amp;"　"&amp;入力!E11)</f>
        <v>タカハシ　フミオ</v>
      </c>
      <c r="I26" s="320"/>
      <c r="J26" s="320"/>
      <c r="K26" s="320"/>
      <c r="L26" s="320"/>
      <c r="M26" s="320"/>
      <c r="N26" s="320"/>
      <c r="O26" s="320"/>
      <c r="P26" s="320"/>
      <c r="Q26" s="329"/>
      <c r="R26" s="321" t="s">
        <v>45</v>
      </c>
      <c r="S26" s="320"/>
      <c r="T26" s="330">
        <f>IF(入力!AT11="","",入力!AT11)</f>
        <v>40</v>
      </c>
      <c r="U26" s="331"/>
      <c r="V26" s="332"/>
      <c r="W26" s="321" t="s">
        <v>46</v>
      </c>
      <c r="X26" s="321"/>
      <c r="Y26" s="321"/>
      <c r="Z26" s="14" t="s">
        <v>72</v>
      </c>
      <c r="AA26" s="15"/>
      <c r="AB26" s="320" t="str">
        <f>IF(入力!R11="","",入力!R11)</f>
        <v>275</v>
      </c>
      <c r="AC26" s="320"/>
      <c r="AD26" s="320"/>
      <c r="AE26" s="320"/>
      <c r="AF26" s="16" t="s">
        <v>73</v>
      </c>
      <c r="AG26" s="320" t="str">
        <f>IF(入力!W11="","",入力!W11)</f>
        <v>0001</v>
      </c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9"/>
      <c r="AU26" s="321" t="s">
        <v>47</v>
      </c>
      <c r="AV26" s="320"/>
      <c r="AW26" s="320"/>
      <c r="AX26" s="17" t="s">
        <v>74</v>
      </c>
      <c r="AY26" s="320" t="str">
        <f>IF(入力!AL11="","",入力!AL11)</f>
        <v>070</v>
      </c>
      <c r="AZ26" s="320"/>
      <c r="BA26" s="320"/>
      <c r="BB26" s="320"/>
      <c r="BC26" s="320"/>
      <c r="BD26" s="320"/>
      <c r="BE26" s="320"/>
      <c r="BF26" s="18" t="s">
        <v>75</v>
      </c>
    </row>
    <row r="27" spans="3:58" ht="19.5" customHeight="1">
      <c r="C27" s="353" t="s">
        <v>79</v>
      </c>
      <c r="D27" s="316"/>
      <c r="E27" s="316"/>
      <c r="F27" s="316"/>
      <c r="G27" s="354"/>
      <c r="H27" s="356" t="str">
        <f>IF(入力!C12="","",入力!C12&amp;"　"&amp;入力!E12)</f>
        <v>髙橋　史郎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16"/>
      <c r="S27" s="316"/>
      <c r="T27" s="345"/>
      <c r="U27" s="346"/>
      <c r="V27" s="347"/>
      <c r="W27" s="344"/>
      <c r="X27" s="344"/>
      <c r="Y27" s="344"/>
      <c r="Z27" s="337" t="str">
        <f>IF(入力!P12="","",入力!P12)</f>
        <v>習志野市東習志野8-21-8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16"/>
      <c r="AV27" s="316"/>
      <c r="AW27" s="316"/>
      <c r="AX27" s="340" t="str">
        <f>IF(入力!AK12="","",入力!AK12)</f>
        <v>5469</v>
      </c>
      <c r="AY27" s="316"/>
      <c r="AZ27" s="316"/>
      <c r="BA27" s="316"/>
      <c r="BB27" s="19" t="s">
        <v>76</v>
      </c>
      <c r="BC27" s="316" t="str">
        <f>IF(入力!AP12="","",入力!AP12)</f>
        <v>1462</v>
      </c>
      <c r="BD27" s="316"/>
      <c r="BE27" s="316"/>
      <c r="BF27" s="336"/>
    </row>
    <row r="28" spans="3:58" ht="12" customHeight="1">
      <c r="C28" s="350" t="s">
        <v>71</v>
      </c>
      <c r="D28" s="351"/>
      <c r="E28" s="351"/>
      <c r="F28" s="351"/>
      <c r="G28" s="352"/>
      <c r="H28" s="355" t="str">
        <f>IF(入力!C15="","",入力!C15&amp;"　"&amp;入力!E15)</f>
        <v>タカハシ　フミオ</v>
      </c>
      <c r="I28" s="320"/>
      <c r="J28" s="320"/>
      <c r="K28" s="320"/>
      <c r="L28" s="320"/>
      <c r="M28" s="320"/>
      <c r="N28" s="320"/>
      <c r="O28" s="320"/>
      <c r="P28" s="320"/>
      <c r="Q28" s="329"/>
      <c r="R28" s="321" t="s">
        <v>45</v>
      </c>
      <c r="S28" s="320"/>
      <c r="T28" s="330">
        <f>IF(入力!AT15="","",入力!AT15)</f>
        <v>40</v>
      </c>
      <c r="U28" s="331"/>
      <c r="V28" s="332"/>
      <c r="W28" s="321" t="s">
        <v>46</v>
      </c>
      <c r="X28" s="321"/>
      <c r="Y28" s="321"/>
      <c r="Z28" s="14" t="s">
        <v>72</v>
      </c>
      <c r="AA28" s="15"/>
      <c r="AB28" s="320" t="str">
        <f>IF(入力!R15="","",入力!R15)</f>
        <v>275</v>
      </c>
      <c r="AC28" s="320"/>
      <c r="AD28" s="320"/>
      <c r="AE28" s="320"/>
      <c r="AF28" s="16" t="s">
        <v>73</v>
      </c>
      <c r="AG28" s="320" t="str">
        <f>IF(入力!W15="","",入力!W15)</f>
        <v>0001</v>
      </c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9"/>
      <c r="AU28" s="321" t="s">
        <v>47</v>
      </c>
      <c r="AV28" s="320"/>
      <c r="AW28" s="320"/>
      <c r="AX28" s="17" t="s">
        <v>74</v>
      </c>
      <c r="AY28" s="320" t="str">
        <f>IF(入力!AL15="","",入力!AL15)</f>
        <v>070</v>
      </c>
      <c r="AZ28" s="320"/>
      <c r="BA28" s="320"/>
      <c r="BB28" s="320"/>
      <c r="BC28" s="320"/>
      <c r="BD28" s="320"/>
      <c r="BE28" s="320"/>
      <c r="BF28" s="18" t="s">
        <v>75</v>
      </c>
    </row>
    <row r="29" spans="3:58" ht="19.5" customHeight="1" thickBot="1">
      <c r="C29" s="348" t="s">
        <v>49</v>
      </c>
      <c r="D29" s="322"/>
      <c r="E29" s="322"/>
      <c r="F29" s="322"/>
      <c r="G29" s="349"/>
      <c r="H29" s="341" t="str">
        <f>IF(入力!C16="","",入力!C16&amp;"　"&amp;入力!E16)</f>
        <v>髙橋　史郎</v>
      </c>
      <c r="I29" s="342"/>
      <c r="J29" s="342"/>
      <c r="K29" s="342"/>
      <c r="L29" s="342"/>
      <c r="M29" s="342"/>
      <c r="N29" s="342"/>
      <c r="O29" s="342"/>
      <c r="P29" s="342"/>
      <c r="Q29" s="343"/>
      <c r="R29" s="322"/>
      <c r="S29" s="322"/>
      <c r="T29" s="333"/>
      <c r="U29" s="334"/>
      <c r="V29" s="335"/>
      <c r="W29" s="328"/>
      <c r="X29" s="328"/>
      <c r="Y29" s="328"/>
      <c r="Z29" s="323" t="str">
        <f>IF(入力!P16="","",入力!P16)</f>
        <v>習志野市東習志野8-21-8</v>
      </c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5"/>
      <c r="AU29" s="322"/>
      <c r="AV29" s="322"/>
      <c r="AW29" s="322"/>
      <c r="AX29" s="326" t="str">
        <f>IF(入力!AK16="","",入力!AK16)</f>
        <v>5469</v>
      </c>
      <c r="AY29" s="322"/>
      <c r="AZ29" s="322"/>
      <c r="BA29" s="322"/>
      <c r="BB29" s="73" t="s">
        <v>76</v>
      </c>
      <c r="BC29" s="322" t="str">
        <f>IF(入力!AP16="","",入力!AP16)</f>
        <v>1462</v>
      </c>
      <c r="BD29" s="322"/>
      <c r="BE29" s="322"/>
      <c r="BF29" s="32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7" t="s">
        <v>52</v>
      </c>
      <c r="D33" s="318"/>
      <c r="E33" s="318"/>
      <c r="F33" s="318" t="s">
        <v>53</v>
      </c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 t="s">
        <v>54</v>
      </c>
      <c r="R33" s="318"/>
      <c r="S33" s="318"/>
      <c r="T33" s="318" t="s">
        <v>55</v>
      </c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 t="s">
        <v>56</v>
      </c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 t="s">
        <v>57</v>
      </c>
      <c r="BA33" s="318"/>
      <c r="BB33" s="318"/>
      <c r="BC33" s="318"/>
      <c r="BD33" s="318"/>
      <c r="BE33" s="318"/>
      <c r="BF33" s="319"/>
    </row>
    <row r="34" spans="3:58" ht="15" customHeight="1">
      <c r="C34" s="276" t="str">
        <f>IF(入力!B25="","",入力!B25)</f>
        <v>①</v>
      </c>
      <c r="D34" s="277"/>
      <c r="E34" s="278"/>
      <c r="F34" s="282" t="str">
        <f>IF(入力!C26="","",入力!C25&amp;"　"&amp;入力!E25&amp;"
"&amp;入力!C26&amp;"　"&amp;入力!E26)</f>
        <v>タカハシ　ホノカ
髙橋　穂乃圭</v>
      </c>
      <c r="G34" s="283"/>
      <c r="H34" s="283"/>
      <c r="I34" s="283"/>
      <c r="J34" s="283"/>
      <c r="K34" s="283"/>
      <c r="L34" s="283"/>
      <c r="M34" s="283"/>
      <c r="N34" s="283"/>
      <c r="O34" s="283"/>
      <c r="P34" s="284"/>
      <c r="Q34" s="288">
        <f>IF(入力!G25="","",入力!G25)</f>
        <v>6</v>
      </c>
      <c r="R34" s="289"/>
      <c r="S34" s="290"/>
      <c r="T34" s="294" t="str">
        <f>IF(入力!I25="","",入力!I25)</f>
        <v>実花小学校</v>
      </c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6"/>
      <c r="AJ34" s="288">
        <f>IF(入力!M25="","",入力!M25)</f>
        <v>514269785</v>
      </c>
      <c r="AK34" s="289"/>
      <c r="AL34" s="289"/>
      <c r="AM34" s="289"/>
      <c r="AN34" s="289"/>
      <c r="AO34" s="289"/>
      <c r="AP34" s="289"/>
      <c r="AQ34" s="289"/>
      <c r="AR34" s="289"/>
      <c r="AS34" s="289"/>
      <c r="AT34" s="289"/>
      <c r="AU34" s="289"/>
      <c r="AV34" s="289"/>
      <c r="AW34" s="289"/>
      <c r="AX34" s="289"/>
      <c r="AY34" s="290"/>
      <c r="AZ34" s="288">
        <f>IF(入力!P25="","",入力!P25)</f>
        <v>148</v>
      </c>
      <c r="BA34" s="289"/>
      <c r="BB34" s="289"/>
      <c r="BC34" s="289"/>
      <c r="BD34" s="289"/>
      <c r="BE34" s="289"/>
      <c r="BF34" s="300"/>
    </row>
    <row r="35" spans="3:58" ht="15" customHeight="1">
      <c r="C35" s="302"/>
      <c r="D35" s="303"/>
      <c r="E35" s="304"/>
      <c r="F35" s="305"/>
      <c r="G35" s="306"/>
      <c r="H35" s="306"/>
      <c r="I35" s="306"/>
      <c r="J35" s="306"/>
      <c r="K35" s="306"/>
      <c r="L35" s="306"/>
      <c r="M35" s="306"/>
      <c r="N35" s="306"/>
      <c r="O35" s="306"/>
      <c r="P35" s="307"/>
      <c r="Q35" s="308"/>
      <c r="R35" s="309"/>
      <c r="S35" s="310"/>
      <c r="T35" s="311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3"/>
      <c r="AJ35" s="308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10"/>
      <c r="AZ35" s="308"/>
      <c r="BA35" s="309"/>
      <c r="BB35" s="309"/>
      <c r="BC35" s="309"/>
      <c r="BD35" s="309"/>
      <c r="BE35" s="309"/>
      <c r="BF35" s="314"/>
    </row>
    <row r="36" spans="3:58" ht="15" customHeight="1">
      <c r="C36" s="276">
        <f>IF(入力!B27="","",入力!B27)</f>
        <v>2</v>
      </c>
      <c r="D36" s="277"/>
      <c r="E36" s="278"/>
      <c r="F36" s="282" t="str">
        <f>IF(入力!C28="","",入力!C27&amp;"　"&amp;入力!E27&amp;"
"&amp;入力!C28&amp;"　"&amp;入力!E28)</f>
        <v>スズキ　ヒヨリ
鈴木　ひより</v>
      </c>
      <c r="G36" s="283"/>
      <c r="H36" s="283"/>
      <c r="I36" s="283"/>
      <c r="J36" s="283"/>
      <c r="K36" s="283"/>
      <c r="L36" s="283"/>
      <c r="M36" s="283"/>
      <c r="N36" s="283"/>
      <c r="O36" s="283"/>
      <c r="P36" s="284"/>
      <c r="Q36" s="288">
        <f>IF(入力!G27="","",入力!G27)</f>
        <v>6</v>
      </c>
      <c r="R36" s="289"/>
      <c r="S36" s="290"/>
      <c r="T36" s="294" t="str">
        <f>IF(入力!I27="","",入力!I27)</f>
        <v>実花小学校</v>
      </c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6"/>
      <c r="AJ36" s="288">
        <f>IF(入力!M27="","",入力!M27)</f>
        <v>518648107</v>
      </c>
      <c r="AK36" s="289"/>
      <c r="AL36" s="289"/>
      <c r="AM36" s="289"/>
      <c r="AN36" s="289"/>
      <c r="AO36" s="289"/>
      <c r="AP36" s="289"/>
      <c r="AQ36" s="289"/>
      <c r="AR36" s="289"/>
      <c r="AS36" s="289"/>
      <c r="AT36" s="289"/>
      <c r="AU36" s="289"/>
      <c r="AV36" s="289"/>
      <c r="AW36" s="289"/>
      <c r="AX36" s="289"/>
      <c r="AY36" s="290"/>
      <c r="AZ36" s="288">
        <f>IF(入力!P27="","",入力!P27)</f>
        <v>148</v>
      </c>
      <c r="BA36" s="289"/>
      <c r="BB36" s="289"/>
      <c r="BC36" s="289"/>
      <c r="BD36" s="289"/>
      <c r="BE36" s="289"/>
      <c r="BF36" s="300"/>
    </row>
    <row r="37" spans="3:58" ht="15" customHeight="1">
      <c r="C37" s="302"/>
      <c r="D37" s="303"/>
      <c r="E37" s="304"/>
      <c r="F37" s="305"/>
      <c r="G37" s="306"/>
      <c r="H37" s="306"/>
      <c r="I37" s="306"/>
      <c r="J37" s="306"/>
      <c r="K37" s="306"/>
      <c r="L37" s="306"/>
      <c r="M37" s="306"/>
      <c r="N37" s="306"/>
      <c r="O37" s="306"/>
      <c r="P37" s="307"/>
      <c r="Q37" s="308"/>
      <c r="R37" s="309"/>
      <c r="S37" s="310"/>
      <c r="T37" s="311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3"/>
      <c r="AJ37" s="308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10"/>
      <c r="AZ37" s="308"/>
      <c r="BA37" s="309"/>
      <c r="BB37" s="309"/>
      <c r="BC37" s="309"/>
      <c r="BD37" s="309"/>
      <c r="BE37" s="309"/>
      <c r="BF37" s="314"/>
    </row>
    <row r="38" spans="3:58" ht="15" customHeight="1">
      <c r="C38" s="276">
        <f>IF(入力!B29="","",入力!B29)</f>
        <v>3</v>
      </c>
      <c r="D38" s="277"/>
      <c r="E38" s="278"/>
      <c r="F38" s="282" t="str">
        <f>IF(入力!C30="","",入力!C29&amp;"　"&amp;入力!E29&amp;"
"&amp;入力!C30&amp;"　"&amp;入力!E30)</f>
        <v>チバ　ヒナノ
千葉　日菜乃</v>
      </c>
      <c r="G38" s="283"/>
      <c r="H38" s="283"/>
      <c r="I38" s="283"/>
      <c r="J38" s="283"/>
      <c r="K38" s="283"/>
      <c r="L38" s="283"/>
      <c r="M38" s="283"/>
      <c r="N38" s="283"/>
      <c r="O38" s="283"/>
      <c r="P38" s="284"/>
      <c r="Q38" s="288">
        <f>IF(入力!G29="","",入力!G29)</f>
        <v>6</v>
      </c>
      <c r="R38" s="289"/>
      <c r="S38" s="290"/>
      <c r="T38" s="294" t="str">
        <f>IF(入力!I29="","",入力!I29)</f>
        <v>実花小学校</v>
      </c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6"/>
      <c r="AJ38" s="288">
        <f>IF(入力!M29="","",入力!M29)</f>
        <v>516008241</v>
      </c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90"/>
      <c r="AZ38" s="288">
        <f>IF(入力!P29="","",入力!P29)</f>
        <v>142</v>
      </c>
      <c r="BA38" s="289"/>
      <c r="BB38" s="289"/>
      <c r="BC38" s="289"/>
      <c r="BD38" s="289"/>
      <c r="BE38" s="289"/>
      <c r="BF38" s="300"/>
    </row>
    <row r="39" spans="3:58" ht="15" customHeight="1">
      <c r="C39" s="302"/>
      <c r="D39" s="303"/>
      <c r="E39" s="304"/>
      <c r="F39" s="305"/>
      <c r="G39" s="306"/>
      <c r="H39" s="306"/>
      <c r="I39" s="306"/>
      <c r="J39" s="306"/>
      <c r="K39" s="306"/>
      <c r="L39" s="306"/>
      <c r="M39" s="306"/>
      <c r="N39" s="306"/>
      <c r="O39" s="306"/>
      <c r="P39" s="307"/>
      <c r="Q39" s="308"/>
      <c r="R39" s="309"/>
      <c r="S39" s="310"/>
      <c r="T39" s="311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3"/>
      <c r="AJ39" s="308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10"/>
      <c r="AZ39" s="308"/>
      <c r="BA39" s="309"/>
      <c r="BB39" s="309"/>
      <c r="BC39" s="309"/>
      <c r="BD39" s="309"/>
      <c r="BE39" s="309"/>
      <c r="BF39" s="314"/>
    </row>
    <row r="40" spans="3:58" ht="15" customHeight="1">
      <c r="C40" s="276">
        <f>IF(入力!B31="","",入力!B31)</f>
        <v>4</v>
      </c>
      <c r="D40" s="277"/>
      <c r="E40" s="278"/>
      <c r="F40" s="282" t="str">
        <f>IF(入力!C32="","",入力!C31&amp;"　"&amp;入力!E31&amp;"
"&amp;入力!C32&amp;"　"&amp;入力!E32)</f>
        <v>ナオイ　シオン
直井　詩音</v>
      </c>
      <c r="G40" s="283"/>
      <c r="H40" s="283"/>
      <c r="I40" s="283"/>
      <c r="J40" s="283"/>
      <c r="K40" s="283"/>
      <c r="L40" s="283"/>
      <c r="M40" s="283"/>
      <c r="N40" s="283"/>
      <c r="O40" s="283"/>
      <c r="P40" s="284"/>
      <c r="Q40" s="288">
        <f>IF(入力!G31="","",入力!G31)</f>
        <v>6</v>
      </c>
      <c r="R40" s="289"/>
      <c r="S40" s="290"/>
      <c r="T40" s="294" t="str">
        <f>IF(入力!I31="","",入力!I31)</f>
        <v>八千代台西小学校</v>
      </c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6"/>
      <c r="AJ40" s="288">
        <f>IF(入力!M31="","",入力!M31)</f>
        <v>519022111</v>
      </c>
      <c r="AK40" s="289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90"/>
      <c r="AZ40" s="288">
        <f>IF(入力!P31="","",入力!P31)</f>
        <v>146</v>
      </c>
      <c r="BA40" s="289"/>
      <c r="BB40" s="289"/>
      <c r="BC40" s="289"/>
      <c r="BD40" s="289"/>
      <c r="BE40" s="289"/>
      <c r="BF40" s="300"/>
    </row>
    <row r="41" spans="3:58" ht="15" customHeight="1">
      <c r="C41" s="302"/>
      <c r="D41" s="303"/>
      <c r="E41" s="304"/>
      <c r="F41" s="305"/>
      <c r="G41" s="306"/>
      <c r="H41" s="306"/>
      <c r="I41" s="306"/>
      <c r="J41" s="306"/>
      <c r="K41" s="306"/>
      <c r="L41" s="306"/>
      <c r="M41" s="306"/>
      <c r="N41" s="306"/>
      <c r="O41" s="306"/>
      <c r="P41" s="307"/>
      <c r="Q41" s="308"/>
      <c r="R41" s="309"/>
      <c r="S41" s="310"/>
      <c r="T41" s="311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3"/>
      <c r="AJ41" s="308"/>
      <c r="AK41" s="309"/>
      <c r="AL41" s="309"/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09"/>
      <c r="AY41" s="310"/>
      <c r="AZ41" s="308"/>
      <c r="BA41" s="309"/>
      <c r="BB41" s="309"/>
      <c r="BC41" s="309"/>
      <c r="BD41" s="309"/>
      <c r="BE41" s="309"/>
      <c r="BF41" s="314"/>
    </row>
    <row r="42" spans="3:58" ht="15" customHeight="1">
      <c r="C42" s="276">
        <f>IF(入力!B33="","",入力!B33)</f>
        <v>5</v>
      </c>
      <c r="D42" s="277"/>
      <c r="E42" s="278"/>
      <c r="F42" s="282" t="str">
        <f>IF(入力!C34="","",入力!C33&amp;"　"&amp;入力!E33&amp;"
"&amp;入力!C34&amp;"　"&amp;入力!E34)</f>
        <v>ハセガワ　ミオ
長谷川　未桜</v>
      </c>
      <c r="G42" s="283"/>
      <c r="H42" s="283"/>
      <c r="I42" s="283"/>
      <c r="J42" s="283"/>
      <c r="K42" s="283"/>
      <c r="L42" s="283"/>
      <c r="M42" s="283"/>
      <c r="N42" s="283"/>
      <c r="O42" s="283"/>
      <c r="P42" s="284"/>
      <c r="Q42" s="288">
        <f>IF(入力!G33="","",入力!G33)</f>
        <v>6</v>
      </c>
      <c r="R42" s="289"/>
      <c r="S42" s="290"/>
      <c r="T42" s="294" t="str">
        <f>IF(入力!I33="","",入力!I33)</f>
        <v>東習志野小学校</v>
      </c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6"/>
      <c r="AJ42" s="288">
        <f>IF(入力!M33="","",入力!M33)</f>
        <v>519693342</v>
      </c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90"/>
      <c r="AZ42" s="288">
        <f>IF(入力!P33="","",入力!P33)</f>
        <v>143</v>
      </c>
      <c r="BA42" s="289"/>
      <c r="BB42" s="289"/>
      <c r="BC42" s="289"/>
      <c r="BD42" s="289"/>
      <c r="BE42" s="289"/>
      <c r="BF42" s="300"/>
    </row>
    <row r="43" spans="3:58" ht="15" customHeight="1">
      <c r="C43" s="302"/>
      <c r="D43" s="303"/>
      <c r="E43" s="304"/>
      <c r="F43" s="305"/>
      <c r="G43" s="306"/>
      <c r="H43" s="306"/>
      <c r="I43" s="306"/>
      <c r="J43" s="306"/>
      <c r="K43" s="306"/>
      <c r="L43" s="306"/>
      <c r="M43" s="306"/>
      <c r="N43" s="306"/>
      <c r="O43" s="306"/>
      <c r="P43" s="307"/>
      <c r="Q43" s="308"/>
      <c r="R43" s="309"/>
      <c r="S43" s="310"/>
      <c r="T43" s="311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3"/>
      <c r="AJ43" s="308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10"/>
      <c r="AZ43" s="308"/>
      <c r="BA43" s="309"/>
      <c r="BB43" s="309"/>
      <c r="BC43" s="309"/>
      <c r="BD43" s="309"/>
      <c r="BE43" s="309"/>
      <c r="BF43" s="314"/>
    </row>
    <row r="44" spans="3:58" ht="15" customHeight="1">
      <c r="C44" s="276">
        <f>IF(入力!B35="","",入力!B35)</f>
        <v>6</v>
      </c>
      <c r="D44" s="277"/>
      <c r="E44" s="278"/>
      <c r="F44" s="282" t="str">
        <f>IF(入力!C36="","",入力!C35&amp;"　"&amp;入力!E35&amp;"
"&amp;入力!C36&amp;"　"&amp;入力!E36)</f>
        <v>ウオズミ　ルルカ
魚住　瑠々花</v>
      </c>
      <c r="G44" s="283"/>
      <c r="H44" s="283"/>
      <c r="I44" s="283"/>
      <c r="J44" s="283"/>
      <c r="K44" s="283"/>
      <c r="L44" s="283"/>
      <c r="M44" s="283"/>
      <c r="N44" s="283"/>
      <c r="O44" s="283"/>
      <c r="P44" s="284"/>
      <c r="Q44" s="288">
        <f>IF(入力!G35="","",入力!G35)</f>
        <v>5</v>
      </c>
      <c r="R44" s="289"/>
      <c r="S44" s="290"/>
      <c r="T44" s="294" t="str">
        <f>IF(入力!I35="","",入力!I35)</f>
        <v>実花小学校</v>
      </c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6"/>
      <c r="AJ44" s="288">
        <f>IF(入力!M35="","",入力!M35)</f>
        <v>518648169</v>
      </c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90"/>
      <c r="AZ44" s="288">
        <f>IF(入力!P35="","",入力!P35)</f>
        <v>157</v>
      </c>
      <c r="BA44" s="289"/>
      <c r="BB44" s="289"/>
      <c r="BC44" s="289"/>
      <c r="BD44" s="289"/>
      <c r="BE44" s="289"/>
      <c r="BF44" s="300"/>
    </row>
    <row r="45" spans="3:58" ht="15" customHeight="1">
      <c r="C45" s="302"/>
      <c r="D45" s="303"/>
      <c r="E45" s="304"/>
      <c r="F45" s="305"/>
      <c r="G45" s="306"/>
      <c r="H45" s="306"/>
      <c r="I45" s="306"/>
      <c r="J45" s="306"/>
      <c r="K45" s="306"/>
      <c r="L45" s="306"/>
      <c r="M45" s="306"/>
      <c r="N45" s="306"/>
      <c r="O45" s="306"/>
      <c r="P45" s="307"/>
      <c r="Q45" s="308"/>
      <c r="R45" s="309"/>
      <c r="S45" s="310"/>
      <c r="T45" s="311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3"/>
      <c r="AJ45" s="308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10"/>
      <c r="AZ45" s="308"/>
      <c r="BA45" s="309"/>
      <c r="BB45" s="309"/>
      <c r="BC45" s="309"/>
      <c r="BD45" s="309"/>
      <c r="BE45" s="309"/>
      <c r="BF45" s="314"/>
    </row>
    <row r="46" spans="3:58" ht="15" customHeight="1">
      <c r="C46" s="276">
        <f>IF(入力!B37="","",入力!B37)</f>
        <v>7</v>
      </c>
      <c r="D46" s="277"/>
      <c r="E46" s="278"/>
      <c r="F46" s="282" t="str">
        <f>IF(入力!C38="","",入力!C37&amp;"　"&amp;入力!E37&amp;"
"&amp;入力!C38&amp;"　"&amp;入力!E38)</f>
        <v>ムラヤマ　ネネ
村山　寧音</v>
      </c>
      <c r="G46" s="283"/>
      <c r="H46" s="283"/>
      <c r="I46" s="283"/>
      <c r="J46" s="283"/>
      <c r="K46" s="283"/>
      <c r="L46" s="283"/>
      <c r="M46" s="283"/>
      <c r="N46" s="283"/>
      <c r="O46" s="283"/>
      <c r="P46" s="284"/>
      <c r="Q46" s="288">
        <f>IF(入力!G37="","",入力!G37)</f>
        <v>5</v>
      </c>
      <c r="R46" s="289"/>
      <c r="S46" s="290"/>
      <c r="T46" s="294" t="str">
        <f>IF(入力!I37="","",入力!I37)</f>
        <v>萱田小学校</v>
      </c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6"/>
      <c r="AJ46" s="288">
        <f>IF(入力!M37="","",入力!M37)</f>
        <v>518648183</v>
      </c>
      <c r="AK46" s="289"/>
      <c r="AL46" s="289"/>
      <c r="AM46" s="289"/>
      <c r="AN46" s="289"/>
      <c r="AO46" s="289"/>
      <c r="AP46" s="289"/>
      <c r="AQ46" s="289"/>
      <c r="AR46" s="289"/>
      <c r="AS46" s="289"/>
      <c r="AT46" s="289"/>
      <c r="AU46" s="289"/>
      <c r="AV46" s="289"/>
      <c r="AW46" s="289"/>
      <c r="AX46" s="289"/>
      <c r="AY46" s="290"/>
      <c r="AZ46" s="288">
        <f>IF(入力!P37="","",入力!P37)</f>
        <v>147</v>
      </c>
      <c r="BA46" s="289"/>
      <c r="BB46" s="289"/>
      <c r="BC46" s="289"/>
      <c r="BD46" s="289"/>
      <c r="BE46" s="289"/>
      <c r="BF46" s="300"/>
    </row>
    <row r="47" spans="3:58" ht="15" customHeight="1">
      <c r="C47" s="302"/>
      <c r="D47" s="303"/>
      <c r="E47" s="304"/>
      <c r="F47" s="305"/>
      <c r="G47" s="306"/>
      <c r="H47" s="306"/>
      <c r="I47" s="306"/>
      <c r="J47" s="306"/>
      <c r="K47" s="306"/>
      <c r="L47" s="306"/>
      <c r="M47" s="306"/>
      <c r="N47" s="306"/>
      <c r="O47" s="306"/>
      <c r="P47" s="307"/>
      <c r="Q47" s="308"/>
      <c r="R47" s="309"/>
      <c r="S47" s="310"/>
      <c r="T47" s="311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3"/>
      <c r="AJ47" s="308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10"/>
      <c r="AZ47" s="308"/>
      <c r="BA47" s="309"/>
      <c r="BB47" s="309"/>
      <c r="BC47" s="309"/>
      <c r="BD47" s="309"/>
      <c r="BE47" s="309"/>
      <c r="BF47" s="314"/>
    </row>
    <row r="48" spans="3:58" ht="15" customHeight="1">
      <c r="C48" s="276">
        <f>IF(入力!B39="","",入力!B39)</f>
        <v>8</v>
      </c>
      <c r="D48" s="277"/>
      <c r="E48" s="278"/>
      <c r="F48" s="282" t="str">
        <f>IF(入力!C40="","",入力!C39&amp;"　"&amp;入力!E39&amp;"
"&amp;入力!C40&amp;"　"&amp;入力!E40)</f>
        <v>トモエ　ナツカ
巴　夏花</v>
      </c>
      <c r="G48" s="283"/>
      <c r="H48" s="283"/>
      <c r="I48" s="283"/>
      <c r="J48" s="283"/>
      <c r="K48" s="283"/>
      <c r="L48" s="283"/>
      <c r="M48" s="283"/>
      <c r="N48" s="283"/>
      <c r="O48" s="283"/>
      <c r="P48" s="284"/>
      <c r="Q48" s="288">
        <f>IF(入力!G39="","",入力!G39)</f>
        <v>5</v>
      </c>
      <c r="R48" s="289"/>
      <c r="S48" s="290"/>
      <c r="T48" s="294" t="str">
        <f>IF(入力!I39="","",入力!I39)</f>
        <v>実花小学校</v>
      </c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6"/>
      <c r="AJ48" s="288">
        <f>IF(入力!M39="","",入力!M39)</f>
        <v>518014483</v>
      </c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90"/>
      <c r="AZ48" s="288">
        <f>IF(入力!P39="","",入力!P39)</f>
        <v>142</v>
      </c>
      <c r="BA48" s="289"/>
      <c r="BB48" s="289"/>
      <c r="BC48" s="289"/>
      <c r="BD48" s="289"/>
      <c r="BE48" s="289"/>
      <c r="BF48" s="300"/>
    </row>
    <row r="49" spans="3:58" ht="15" customHeight="1">
      <c r="C49" s="302"/>
      <c r="D49" s="303"/>
      <c r="E49" s="304"/>
      <c r="F49" s="305"/>
      <c r="G49" s="306"/>
      <c r="H49" s="306"/>
      <c r="I49" s="306"/>
      <c r="J49" s="306"/>
      <c r="K49" s="306"/>
      <c r="L49" s="306"/>
      <c r="M49" s="306"/>
      <c r="N49" s="306"/>
      <c r="O49" s="306"/>
      <c r="P49" s="307"/>
      <c r="Q49" s="308"/>
      <c r="R49" s="309"/>
      <c r="S49" s="310"/>
      <c r="T49" s="311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3"/>
      <c r="AJ49" s="308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10"/>
      <c r="AZ49" s="308"/>
      <c r="BA49" s="309"/>
      <c r="BB49" s="309"/>
      <c r="BC49" s="309"/>
      <c r="BD49" s="309"/>
      <c r="BE49" s="309"/>
      <c r="BF49" s="314"/>
    </row>
    <row r="50" spans="3:58" ht="15" customHeight="1">
      <c r="C50" s="276">
        <f>IF(入力!B41="","",入力!B41)</f>
        <v>9</v>
      </c>
      <c r="D50" s="277"/>
      <c r="E50" s="278"/>
      <c r="F50" s="282" t="str">
        <f>IF(入力!C42="","",入力!C41&amp;"　"&amp;入力!E41&amp;"
"&amp;入力!C42&amp;"　"&amp;入力!E42)</f>
        <v>タカハシ　サエカ
髙橋　沙依夏</v>
      </c>
      <c r="G50" s="283"/>
      <c r="H50" s="283"/>
      <c r="I50" s="283"/>
      <c r="J50" s="283"/>
      <c r="K50" s="283"/>
      <c r="L50" s="283"/>
      <c r="M50" s="283"/>
      <c r="N50" s="283"/>
      <c r="O50" s="283"/>
      <c r="P50" s="284"/>
      <c r="Q50" s="288">
        <f>IF(入力!G41="","",入力!G41)</f>
        <v>4</v>
      </c>
      <c r="R50" s="289"/>
      <c r="S50" s="290"/>
      <c r="T50" s="294" t="str">
        <f>IF(入力!I41="","",入力!I41)</f>
        <v>実花小学校</v>
      </c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6"/>
      <c r="AJ50" s="288">
        <f>IF(入力!M41="","",入力!M41)</f>
        <v>515199998</v>
      </c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90"/>
      <c r="AZ50" s="288">
        <f>IF(入力!P41="","",入力!P41)</f>
        <v>126</v>
      </c>
      <c r="BA50" s="289"/>
      <c r="BB50" s="289"/>
      <c r="BC50" s="289"/>
      <c r="BD50" s="289"/>
      <c r="BE50" s="289"/>
      <c r="BF50" s="300"/>
    </row>
    <row r="51" spans="3:58" ht="15" customHeight="1">
      <c r="C51" s="302"/>
      <c r="D51" s="303"/>
      <c r="E51" s="304"/>
      <c r="F51" s="305"/>
      <c r="G51" s="306"/>
      <c r="H51" s="306"/>
      <c r="I51" s="306"/>
      <c r="J51" s="306"/>
      <c r="K51" s="306"/>
      <c r="L51" s="306"/>
      <c r="M51" s="306"/>
      <c r="N51" s="306"/>
      <c r="O51" s="306"/>
      <c r="P51" s="307"/>
      <c r="Q51" s="308"/>
      <c r="R51" s="309"/>
      <c r="S51" s="310"/>
      <c r="T51" s="311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3"/>
      <c r="AJ51" s="308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10"/>
      <c r="AZ51" s="308"/>
      <c r="BA51" s="309"/>
      <c r="BB51" s="309"/>
      <c r="BC51" s="309"/>
      <c r="BD51" s="309"/>
      <c r="BE51" s="309"/>
      <c r="BF51" s="314"/>
    </row>
    <row r="52" spans="3:58" ht="15" customHeight="1">
      <c r="C52" s="276">
        <f>IF(入力!B43="","",入力!B43)</f>
        <v>10</v>
      </c>
      <c r="D52" s="277"/>
      <c r="E52" s="278"/>
      <c r="F52" s="282" t="str">
        <f>IF(入力!C44="","",入力!C43&amp;"　"&amp;入力!E43&amp;"
"&amp;入力!C44&amp;"　"&amp;入力!E44)</f>
        <v>ウチダ　アヤネ
内田　彩音</v>
      </c>
      <c r="G52" s="283"/>
      <c r="H52" s="283"/>
      <c r="I52" s="283"/>
      <c r="J52" s="283"/>
      <c r="K52" s="283"/>
      <c r="L52" s="283"/>
      <c r="M52" s="283"/>
      <c r="N52" s="283"/>
      <c r="O52" s="283"/>
      <c r="P52" s="284"/>
      <c r="Q52" s="288">
        <f>IF(入力!G43="","",入力!G43)</f>
        <v>4</v>
      </c>
      <c r="R52" s="289"/>
      <c r="S52" s="290"/>
      <c r="T52" s="294" t="str">
        <f>IF(入力!I43="","",入力!I43)</f>
        <v>峰台小学校</v>
      </c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6"/>
      <c r="AJ52" s="288">
        <f>IF(入力!M43="","",入力!M43)</f>
        <v>516267833</v>
      </c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90"/>
      <c r="AZ52" s="288">
        <f>IF(入力!P43="","",入力!P43)</f>
        <v>127</v>
      </c>
      <c r="BA52" s="289"/>
      <c r="BB52" s="289"/>
      <c r="BC52" s="289"/>
      <c r="BD52" s="289"/>
      <c r="BE52" s="289"/>
      <c r="BF52" s="300"/>
    </row>
    <row r="53" spans="3:58" ht="15" customHeight="1">
      <c r="C53" s="302"/>
      <c r="D53" s="303"/>
      <c r="E53" s="304"/>
      <c r="F53" s="305"/>
      <c r="G53" s="306"/>
      <c r="H53" s="306"/>
      <c r="I53" s="306"/>
      <c r="J53" s="306"/>
      <c r="K53" s="306"/>
      <c r="L53" s="306"/>
      <c r="M53" s="306"/>
      <c r="N53" s="306"/>
      <c r="O53" s="306"/>
      <c r="P53" s="307"/>
      <c r="Q53" s="308"/>
      <c r="R53" s="309"/>
      <c r="S53" s="310"/>
      <c r="T53" s="311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3"/>
      <c r="AJ53" s="308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10"/>
      <c r="AZ53" s="308"/>
      <c r="BA53" s="309"/>
      <c r="BB53" s="309"/>
      <c r="BC53" s="309"/>
      <c r="BD53" s="309"/>
      <c r="BE53" s="309"/>
      <c r="BF53" s="314"/>
    </row>
    <row r="54" spans="3:58" ht="15" customHeight="1">
      <c r="C54" s="276">
        <f>IF(入力!B45="","",入力!B45)</f>
        <v>11</v>
      </c>
      <c r="D54" s="277"/>
      <c r="E54" s="278"/>
      <c r="F54" s="282" t="str">
        <f>IF(入力!C46="","",入力!C45&amp;"　"&amp;入力!E45&amp;"
"&amp;入力!C46&amp;"　"&amp;入力!E46)</f>
        <v>ハセガワ　エナ
長谷川　愛波</v>
      </c>
      <c r="G54" s="283"/>
      <c r="H54" s="283"/>
      <c r="I54" s="283"/>
      <c r="J54" s="283"/>
      <c r="K54" s="283"/>
      <c r="L54" s="283"/>
      <c r="M54" s="283"/>
      <c r="N54" s="283"/>
      <c r="O54" s="283"/>
      <c r="P54" s="284"/>
      <c r="Q54" s="288">
        <f>IF(入力!G45="","",入力!G45)</f>
        <v>4</v>
      </c>
      <c r="R54" s="289"/>
      <c r="S54" s="290"/>
      <c r="T54" s="294" t="str">
        <f>IF(入力!I45="","",入力!I45)</f>
        <v>東習志野小学校</v>
      </c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6"/>
      <c r="AJ54" s="288">
        <f>IF(入力!M45="","",入力!M45)</f>
        <v>518927721</v>
      </c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90"/>
      <c r="AZ54" s="288">
        <f>IF(入力!P45="","",入力!P45)</f>
        <v>137</v>
      </c>
      <c r="BA54" s="289"/>
      <c r="BB54" s="289"/>
      <c r="BC54" s="289"/>
      <c r="BD54" s="289"/>
      <c r="BE54" s="289"/>
      <c r="BF54" s="300"/>
    </row>
    <row r="55" spans="3:58" ht="15" customHeight="1">
      <c r="C55" s="302"/>
      <c r="D55" s="303"/>
      <c r="E55" s="304"/>
      <c r="F55" s="305"/>
      <c r="G55" s="306"/>
      <c r="H55" s="306"/>
      <c r="I55" s="306"/>
      <c r="J55" s="306"/>
      <c r="K55" s="306"/>
      <c r="L55" s="306"/>
      <c r="M55" s="306"/>
      <c r="N55" s="306"/>
      <c r="O55" s="306"/>
      <c r="P55" s="307"/>
      <c r="Q55" s="308"/>
      <c r="R55" s="309"/>
      <c r="S55" s="310"/>
      <c r="T55" s="311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3"/>
      <c r="AJ55" s="308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09"/>
      <c r="AY55" s="310"/>
      <c r="AZ55" s="308"/>
      <c r="BA55" s="309"/>
      <c r="BB55" s="309"/>
      <c r="BC55" s="309"/>
      <c r="BD55" s="309"/>
      <c r="BE55" s="309"/>
      <c r="BF55" s="314"/>
    </row>
    <row r="56" spans="3:58" ht="15" customHeight="1">
      <c r="C56" s="276">
        <f>IF(入力!B47="","",入力!B47)</f>
        <v>12</v>
      </c>
      <c r="D56" s="277"/>
      <c r="E56" s="278"/>
      <c r="F56" s="282" t="str">
        <f>IF(入力!C48="","",入力!C47&amp;"　"&amp;入力!E47&amp;"
"&amp;入力!C48&amp;"　"&amp;入力!E48)</f>
        <v>アクタガワ　ミサキ
芥川　心咲</v>
      </c>
      <c r="G56" s="283"/>
      <c r="H56" s="283"/>
      <c r="I56" s="283"/>
      <c r="J56" s="283"/>
      <c r="K56" s="283"/>
      <c r="L56" s="283"/>
      <c r="M56" s="283"/>
      <c r="N56" s="283"/>
      <c r="O56" s="283"/>
      <c r="P56" s="284"/>
      <c r="Q56" s="288">
        <f>IF(入力!G47="","",入力!G47)</f>
        <v>3</v>
      </c>
      <c r="R56" s="289"/>
      <c r="S56" s="290"/>
      <c r="T56" s="294" t="str">
        <f>IF(入力!I47="","",入力!I47)</f>
        <v>二宮小学校</v>
      </c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6"/>
      <c r="AJ56" s="288">
        <f>IF(入力!M47="","",入力!M47)</f>
        <v>516658514</v>
      </c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90"/>
      <c r="AZ56" s="288">
        <f>IF(入力!P47="","",入力!P47)</f>
        <v>138</v>
      </c>
      <c r="BA56" s="289"/>
      <c r="BB56" s="289"/>
      <c r="BC56" s="289"/>
      <c r="BD56" s="289"/>
      <c r="BE56" s="289"/>
      <c r="BF56" s="300"/>
    </row>
    <row r="57" spans="3:58" ht="15" customHeight="1" thickBot="1">
      <c r="C57" s="279"/>
      <c r="D57" s="280"/>
      <c r="E57" s="281"/>
      <c r="F57" s="285"/>
      <c r="G57" s="286"/>
      <c r="H57" s="286"/>
      <c r="I57" s="286"/>
      <c r="J57" s="286"/>
      <c r="K57" s="286"/>
      <c r="L57" s="286"/>
      <c r="M57" s="286"/>
      <c r="N57" s="286"/>
      <c r="O57" s="286"/>
      <c r="P57" s="287"/>
      <c r="Q57" s="291"/>
      <c r="R57" s="292"/>
      <c r="S57" s="293"/>
      <c r="T57" s="297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9"/>
      <c r="AJ57" s="291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3"/>
      <c r="AZ57" s="291"/>
      <c r="BA57" s="292"/>
      <c r="BB57" s="292"/>
      <c r="BC57" s="292"/>
      <c r="BD57" s="292"/>
      <c r="BE57" s="292"/>
      <c r="BF57" s="30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6"/>
      <c r="AS64" s="316"/>
      <c r="AT64" s="316"/>
      <c r="AU64" s="316"/>
      <c r="AV64" s="316"/>
      <c r="AW64" s="316"/>
      <c r="AX64" s="316"/>
      <c r="AY64" s="316"/>
      <c r="AZ64" s="316"/>
      <c r="BA64" s="316"/>
      <c r="BB64" s="316"/>
      <c r="BC64" s="316"/>
      <c r="BD64" s="316"/>
      <c r="BE64" s="316"/>
      <c r="BF64" s="31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58" t="s">
        <v>0</v>
      </c>
      <c r="B2" s="258"/>
      <c r="C2" s="269" t="str">
        <f>IF(入力!C3="","",入力!C3)</f>
        <v>実花バレーボールクラブ</v>
      </c>
      <c r="D2" s="269"/>
      <c r="E2" s="269"/>
      <c r="F2" s="269"/>
      <c r="G2" s="269"/>
      <c r="H2" s="269"/>
      <c r="I2" s="269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70">
        <f>IF(入力!C4="","",IF(入力!C5="",入力!C4,入力!C4&amp;"　　"&amp;入力!C5))</f>
        <v>435608802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58" t="s">
        <v>1</v>
      </c>
      <c r="B6" s="258"/>
      <c r="C6" s="259" t="str">
        <f>IF(入力!C8="","",入力!C8&amp;"　"&amp;入力!E8)</f>
        <v>髙橋　保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58"/>
      <c r="B7" s="258"/>
      <c r="C7" s="261"/>
      <c r="D7" s="262"/>
      <c r="E7" s="262"/>
      <c r="F7" s="262"/>
      <c r="G7" s="266">
        <f>IF(入力!G7="","",入力!G7)</f>
        <v>508706391</v>
      </c>
      <c r="H7" s="266"/>
      <c r="I7" s="266"/>
      <c r="J7" s="266">
        <f>IF(入力!J7="","",入力!J7)</f>
        <v>282190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8" t="s">
        <v>19</v>
      </c>
      <c r="B9" s="258"/>
      <c r="C9" s="259" t="str">
        <f>IF(入力!C10="","",入力!C10&amp;"　"&amp;入力!E10)</f>
        <v>木村　和揮</v>
      </c>
      <c r="D9" s="260"/>
      <c r="E9" s="260"/>
      <c r="F9" s="260"/>
      <c r="G9" s="266">
        <f>IF(入力!G9="","",入力!G9)</f>
        <v>518649210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8" t="s">
        <v>20</v>
      </c>
      <c r="B11" s="258"/>
      <c r="C11" s="259" t="str">
        <f>IF(入力!C12="","",入力!C12&amp;"　"&amp;入力!E12)</f>
        <v>髙橋　史郎</v>
      </c>
      <c r="D11" s="260"/>
      <c r="E11" s="260"/>
      <c r="F11" s="260"/>
      <c r="G11" s="266">
        <f>IF(入力!G11="","",入力!G11)</f>
        <v>518648176</v>
      </c>
      <c r="H11" s="266"/>
      <c r="I11" s="266"/>
      <c r="J11" s="266">
        <f>IF(入力!J11="","",入力!J11)</f>
        <v>282191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8" t="s">
        <v>4</v>
      </c>
      <c r="B13" s="258"/>
      <c r="C13" s="259" t="str">
        <f>IF(入力!C14="","",入力!C14&amp;"　"&amp;入力!E14)</f>
        <v>若梅　裕樹</v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8" t="s">
        <v>5</v>
      </c>
      <c r="B15" s="258"/>
      <c r="C15" s="259" t="str">
        <f>IF(入力!C16="","",入力!C16&amp;"　"&amp;入力!E16)</f>
        <v>髙橋　史郎</v>
      </c>
      <c r="D15" s="260"/>
      <c r="E15" s="260"/>
      <c r="F15" s="267" t="s">
        <v>22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8" t="s">
        <v>6</v>
      </c>
      <c r="B17" s="258"/>
      <c r="C17" s="269" t="str">
        <f>IF(入力!C17="","",入力!C17&amp;"　"&amp;入力!E17)</f>
        <v>習志野市東習志野8-21-8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58" t="s">
        <v>7</v>
      </c>
      <c r="B19" s="258"/>
      <c r="C19" s="269" t="str">
        <f>IF(入力!C19="","",入力!C19&amp;"　"&amp;入力!E19)</f>
        <v>070-5469-1462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58" t="s">
        <v>8</v>
      </c>
      <c r="B21" s="258"/>
      <c r="C21" s="269" t="str">
        <f>IF(入力!C21="","",入力!C21&amp;"－"&amp;入力!E21&amp;"－"&amp;入力!G21)</f>
        <v>70－5469－1462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髙橋　穂乃圭</v>
      </c>
      <c r="D25" s="260"/>
      <c r="E25" s="260"/>
      <c r="F25" s="260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実花小学校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514269785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59" t="str">
        <f>IF(入力!C28="","",入力!C28&amp;"　"&amp;入力!E28)</f>
        <v>鈴木　ひより</v>
      </c>
      <c r="D27" s="260"/>
      <c r="E27" s="260"/>
      <c r="F27" s="260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実花小学校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518648107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59" t="str">
        <f>IF(入力!C30="","",入力!C30&amp;"　"&amp;入力!E30)</f>
        <v>千葉　日菜乃</v>
      </c>
      <c r="D29" s="260"/>
      <c r="E29" s="260"/>
      <c r="F29" s="260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実花小学校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516008241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59" t="str">
        <f>IF(入力!C32="","",入力!C32&amp;"　"&amp;入力!E32)</f>
        <v>直井　詩音</v>
      </c>
      <c r="D31" s="260"/>
      <c r="E31" s="260"/>
      <c r="F31" s="260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八千代台西小学校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519022111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59" t="str">
        <f>IF(入力!C34="","",入力!C34&amp;"　"&amp;入力!E34)</f>
        <v>長谷川　未桜</v>
      </c>
      <c r="D33" s="260"/>
      <c r="E33" s="260"/>
      <c r="F33" s="260"/>
      <c r="G33" s="258">
        <f>IF(入力!G33="","",入力!G33)</f>
        <v>6</v>
      </c>
      <c r="H33" s="258" t="str">
        <f>IF(入力!H33="","",入力!H33)</f>
        <v/>
      </c>
      <c r="I33" s="258" t="str">
        <f>IF(入力!I33="","",入力!I33)</f>
        <v>東習志野小学校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519693342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6</v>
      </c>
      <c r="C35" s="259" t="str">
        <f>IF(入力!C36="","",入力!C36&amp;"　"&amp;入力!E36)</f>
        <v>魚住　瑠々花</v>
      </c>
      <c r="D35" s="260"/>
      <c r="E35" s="260"/>
      <c r="F35" s="260"/>
      <c r="G35" s="258">
        <f>IF(入力!G35="","",入力!G35)</f>
        <v>5</v>
      </c>
      <c r="H35" s="258" t="str">
        <f>IF(入力!H35="","",入力!H35)</f>
        <v/>
      </c>
      <c r="I35" s="258" t="str">
        <f>IF(入力!I35="","",入力!I35)</f>
        <v>実花小学校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518648169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7</v>
      </c>
      <c r="C37" s="259" t="str">
        <f>IF(入力!C38="","",入力!C38&amp;"　"&amp;入力!E38)</f>
        <v>村山　寧音</v>
      </c>
      <c r="D37" s="260"/>
      <c r="E37" s="260"/>
      <c r="F37" s="260"/>
      <c r="G37" s="258">
        <f>IF(入力!G37="","",入力!G37)</f>
        <v>5</v>
      </c>
      <c r="H37" s="258" t="str">
        <f>IF(入力!H37="","",入力!H37)</f>
        <v/>
      </c>
      <c r="I37" s="258" t="str">
        <f>IF(入力!I37="","",入力!I37)</f>
        <v>萱田小学校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518648183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8</v>
      </c>
      <c r="C39" s="259" t="str">
        <f>IF(入力!C40="","",入力!C40&amp;"　"&amp;入力!E40)</f>
        <v>巴　夏花</v>
      </c>
      <c r="D39" s="260"/>
      <c r="E39" s="260"/>
      <c r="F39" s="260"/>
      <c r="G39" s="258">
        <f>IF(入力!G39="","",入力!G39)</f>
        <v>5</v>
      </c>
      <c r="H39" s="258" t="str">
        <f>IF(入力!H39="","",入力!H39)</f>
        <v/>
      </c>
      <c r="I39" s="258" t="str">
        <f>IF(入力!I39="","",入力!I39)</f>
        <v>実花小学校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518014483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>
        <f>IF(入力!B41="","",入力!B41)</f>
        <v>9</v>
      </c>
      <c r="C41" s="259" t="str">
        <f>IF(入力!C42="","",入力!C42&amp;"　"&amp;入力!E42)</f>
        <v>髙橋　沙依夏</v>
      </c>
      <c r="D41" s="260"/>
      <c r="E41" s="260"/>
      <c r="F41" s="260"/>
      <c r="G41" s="258">
        <f>IF(入力!G41="","",入力!G41)</f>
        <v>4</v>
      </c>
      <c r="H41" s="258" t="str">
        <f>IF(入力!H41="","",入力!H41)</f>
        <v/>
      </c>
      <c r="I41" s="258" t="str">
        <f>IF(入力!I41="","",入力!I41)</f>
        <v>実花小学校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515199998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>
        <f>IF(入力!B43="","",入力!B43)</f>
        <v>10</v>
      </c>
      <c r="C43" s="259" t="str">
        <f>IF(入力!C44="","",入力!C44&amp;"　"&amp;入力!E44)</f>
        <v>内田　彩音</v>
      </c>
      <c r="D43" s="260"/>
      <c r="E43" s="260"/>
      <c r="F43" s="260"/>
      <c r="G43" s="258">
        <f>IF(入力!G43="","",入力!G43)</f>
        <v>4</v>
      </c>
      <c r="H43" s="258" t="str">
        <f>IF(入力!H43="","",入力!H43)</f>
        <v/>
      </c>
      <c r="I43" s="258" t="str">
        <f>IF(入力!I43="","",入力!I43)</f>
        <v>峰台小学校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516267833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>
        <f>IF(入力!B45="","",入力!B45)</f>
        <v>11</v>
      </c>
      <c r="C45" s="259" t="str">
        <f>IF(入力!C46="","",入力!C46&amp;"　"&amp;入力!E46)</f>
        <v>長谷川　愛波</v>
      </c>
      <c r="D45" s="260"/>
      <c r="E45" s="260"/>
      <c r="F45" s="260"/>
      <c r="G45" s="258">
        <f>IF(入力!G45="","",入力!G45)</f>
        <v>4</v>
      </c>
      <c r="H45" s="258" t="str">
        <f>IF(入力!H45="","",入力!H45)</f>
        <v/>
      </c>
      <c r="I45" s="258" t="str">
        <f>IF(入力!I45="","",入力!I45)</f>
        <v>東習志野小学校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518927721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>
        <f>IF(入力!B47="","",入力!B47)</f>
        <v>12</v>
      </c>
      <c r="C47" s="259" t="str">
        <f>IF(入力!C48="","",入力!C48&amp;"　"&amp;入力!E48)</f>
        <v>芥川　心咲</v>
      </c>
      <c r="D47" s="260"/>
      <c r="E47" s="260"/>
      <c r="F47" s="260"/>
      <c r="G47" s="258">
        <f>IF(入力!G47="","",入力!G47)</f>
        <v>3</v>
      </c>
      <c r="H47" s="258" t="str">
        <f>IF(入力!H47="","",入力!H47)</f>
        <v/>
      </c>
      <c r="I47" s="258" t="str">
        <f>IF(入力!I47="","",入力!I47)</f>
        <v>二宮小学校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516658514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 t="str">
        <f>IF(入力!B49="","",入力!B49)</f>
        <v/>
      </c>
      <c r="C49" s="259" t="str">
        <f>IF(入力!C50="","",入力!C50&amp;"　"&amp;入力!E50)</f>
        <v/>
      </c>
      <c r="D49" s="260"/>
      <c r="E49" s="260"/>
      <c r="F49" s="260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63"/>
      <c r="D50" s="264"/>
      <c r="E50" s="264"/>
      <c r="F50" s="264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63"/>
      <c r="D52" s="264"/>
      <c r="E52" s="264"/>
      <c r="F52" s="264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58" t="s">
        <v>0</v>
      </c>
      <c r="B2" s="258"/>
      <c r="C2" s="269" t="str">
        <f>IF(入力!C3="","",入力!C3)</f>
        <v>実花バレーボールクラブ</v>
      </c>
      <c r="D2" s="269"/>
      <c r="E2" s="269"/>
      <c r="F2" s="269"/>
      <c r="G2" s="269"/>
      <c r="H2" s="269"/>
      <c r="I2" s="269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70">
        <f>IF(入力!C4="","",IF(入力!C5="",入力!C4,入力!C4&amp;"　　"&amp;入力!C5))</f>
        <v>435608802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58" t="s">
        <v>1</v>
      </c>
      <c r="B6" s="258"/>
      <c r="C6" s="259" t="str">
        <f>IF(入力!C8="","",入力!C8&amp;"　"&amp;入力!E8)</f>
        <v>髙橋　保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58"/>
      <c r="B7" s="258"/>
      <c r="C7" s="261"/>
      <c r="D7" s="262"/>
      <c r="E7" s="262"/>
      <c r="F7" s="262"/>
      <c r="G7" s="266">
        <f>IF(入力!G7="","",入力!G7)</f>
        <v>508706391</v>
      </c>
      <c r="H7" s="266"/>
      <c r="I7" s="266"/>
      <c r="J7" s="266">
        <f>IF(入力!J7="","",入力!J7)</f>
        <v>282190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8" t="s">
        <v>19</v>
      </c>
      <c r="B9" s="258"/>
      <c r="C9" s="259" t="str">
        <f>IF(入力!C10="","",入力!C10&amp;"　"&amp;入力!E10)</f>
        <v>木村　和揮</v>
      </c>
      <c r="D9" s="260"/>
      <c r="E9" s="260"/>
      <c r="F9" s="260"/>
      <c r="G9" s="266">
        <f>IF(入力!G9="","",入力!G9)</f>
        <v>518649210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8" t="s">
        <v>20</v>
      </c>
      <c r="B11" s="258"/>
      <c r="C11" s="259" t="str">
        <f>IF(入力!C12="","",入力!C12&amp;"　"&amp;入力!E12)</f>
        <v>髙橋　史郎</v>
      </c>
      <c r="D11" s="260"/>
      <c r="E11" s="260"/>
      <c r="F11" s="260"/>
      <c r="G11" s="266">
        <f>IF(入力!G11="","",入力!G11)</f>
        <v>518648176</v>
      </c>
      <c r="H11" s="266"/>
      <c r="I11" s="266"/>
      <c r="J11" s="266">
        <f>IF(入力!J11="","",入力!J11)</f>
        <v>282191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8" t="s">
        <v>4</v>
      </c>
      <c r="B13" s="258"/>
      <c r="C13" s="259" t="str">
        <f>IF(入力!C14="","",入力!C14&amp;"　"&amp;入力!E14)</f>
        <v>若梅　裕樹</v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8" t="s">
        <v>5</v>
      </c>
      <c r="B15" s="258"/>
      <c r="C15" s="259" t="str">
        <f>IF(入力!C16="","",入力!C16&amp;"　"&amp;入力!E16)</f>
        <v>髙橋　史郎</v>
      </c>
      <c r="D15" s="260"/>
      <c r="E15" s="260"/>
      <c r="F15" s="267" t="s">
        <v>22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8" t="s">
        <v>6</v>
      </c>
      <c r="B17" s="258"/>
      <c r="C17" s="269" t="str">
        <f>IF(入力!C17="","",入力!C17&amp;"　"&amp;入力!E17)</f>
        <v>習志野市東習志野8-21-8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58" t="s">
        <v>7</v>
      </c>
      <c r="B19" s="258"/>
      <c r="C19" s="269" t="str">
        <f>IF(入力!C19="","",入力!C19&amp;"　"&amp;入力!E19)</f>
        <v>070-5469-1462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58" t="s">
        <v>8</v>
      </c>
      <c r="B21" s="258"/>
      <c r="C21" s="269" t="str">
        <f>IF(入力!C21="","",入力!C21&amp;"－"&amp;入力!E21&amp;"－"&amp;入力!G21)</f>
        <v>70－5469－1462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髙橋　穂乃圭</v>
      </c>
      <c r="D25" s="260"/>
      <c r="E25" s="260"/>
      <c r="F25" s="260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実花小学校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514269785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59" t="str">
        <f>IF(入力!C28="","",入力!C28&amp;"　"&amp;入力!E28)</f>
        <v>鈴木　ひより</v>
      </c>
      <c r="D27" s="260"/>
      <c r="E27" s="260"/>
      <c r="F27" s="260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実花小学校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518648107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59" t="str">
        <f>IF(入力!C30="","",入力!C30&amp;"　"&amp;入力!E30)</f>
        <v>千葉　日菜乃</v>
      </c>
      <c r="D29" s="260"/>
      <c r="E29" s="260"/>
      <c r="F29" s="260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実花小学校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516008241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59" t="str">
        <f>IF(入力!C32="","",入力!C32&amp;"　"&amp;入力!E32)</f>
        <v>直井　詩音</v>
      </c>
      <c r="D31" s="260"/>
      <c r="E31" s="260"/>
      <c r="F31" s="260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八千代台西小学校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519022111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59" t="str">
        <f>IF(入力!C34="","",入力!C34&amp;"　"&amp;入力!E34)</f>
        <v>長谷川　未桜</v>
      </c>
      <c r="D33" s="260"/>
      <c r="E33" s="260"/>
      <c r="F33" s="260"/>
      <c r="G33" s="258">
        <f>IF(入力!G33="","",入力!G33)</f>
        <v>6</v>
      </c>
      <c r="H33" s="258" t="str">
        <f>IF(入力!H33="","",入力!H33)</f>
        <v/>
      </c>
      <c r="I33" s="258" t="str">
        <f>IF(入力!I33="","",入力!I33)</f>
        <v>東習志野小学校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519693342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6</v>
      </c>
      <c r="C35" s="259" t="str">
        <f>IF(入力!C36="","",入力!C36&amp;"　"&amp;入力!E36)</f>
        <v>魚住　瑠々花</v>
      </c>
      <c r="D35" s="260"/>
      <c r="E35" s="260"/>
      <c r="F35" s="260"/>
      <c r="G35" s="258">
        <f>IF(入力!G35="","",入力!G35)</f>
        <v>5</v>
      </c>
      <c r="H35" s="258" t="str">
        <f>IF(入力!H35="","",入力!H35)</f>
        <v/>
      </c>
      <c r="I35" s="258" t="str">
        <f>IF(入力!I35="","",入力!I35)</f>
        <v>実花小学校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518648169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7</v>
      </c>
      <c r="C37" s="259" t="str">
        <f>IF(入力!C38="","",入力!C38&amp;"　"&amp;入力!E38)</f>
        <v>村山　寧音</v>
      </c>
      <c r="D37" s="260"/>
      <c r="E37" s="260"/>
      <c r="F37" s="260"/>
      <c r="G37" s="258">
        <f>IF(入力!G37="","",入力!G37)</f>
        <v>5</v>
      </c>
      <c r="H37" s="258" t="str">
        <f>IF(入力!H37="","",入力!H37)</f>
        <v/>
      </c>
      <c r="I37" s="258" t="str">
        <f>IF(入力!I37="","",入力!I37)</f>
        <v>萱田小学校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518648183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8</v>
      </c>
      <c r="C39" s="259" t="str">
        <f>IF(入力!C40="","",入力!C40&amp;"　"&amp;入力!E40)</f>
        <v>巴　夏花</v>
      </c>
      <c r="D39" s="260"/>
      <c r="E39" s="260"/>
      <c r="F39" s="260"/>
      <c r="G39" s="258">
        <f>IF(入力!G39="","",入力!G39)</f>
        <v>5</v>
      </c>
      <c r="H39" s="258" t="str">
        <f>IF(入力!H39="","",入力!H39)</f>
        <v/>
      </c>
      <c r="I39" s="258" t="str">
        <f>IF(入力!I39="","",入力!I39)</f>
        <v>実花小学校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518014483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>
        <f>IF(入力!B41="","",入力!B41)</f>
        <v>9</v>
      </c>
      <c r="C41" s="259" t="str">
        <f>IF(入力!C42="","",入力!C42&amp;"　"&amp;入力!E42)</f>
        <v>髙橋　沙依夏</v>
      </c>
      <c r="D41" s="260"/>
      <c r="E41" s="260"/>
      <c r="F41" s="260"/>
      <c r="G41" s="258">
        <f>IF(入力!G41="","",入力!G41)</f>
        <v>4</v>
      </c>
      <c r="H41" s="258" t="str">
        <f>IF(入力!H41="","",入力!H41)</f>
        <v/>
      </c>
      <c r="I41" s="258" t="str">
        <f>IF(入力!I41="","",入力!I41)</f>
        <v>実花小学校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515199998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>
        <f>IF(入力!B43="","",入力!B43)</f>
        <v>10</v>
      </c>
      <c r="C43" s="259" t="str">
        <f>IF(入力!C44="","",入力!C44&amp;"　"&amp;入力!E44)</f>
        <v>内田　彩音</v>
      </c>
      <c r="D43" s="260"/>
      <c r="E43" s="260"/>
      <c r="F43" s="260"/>
      <c r="G43" s="258">
        <f>IF(入力!G43="","",入力!G43)</f>
        <v>4</v>
      </c>
      <c r="H43" s="258" t="str">
        <f>IF(入力!H43="","",入力!H43)</f>
        <v/>
      </c>
      <c r="I43" s="258" t="str">
        <f>IF(入力!I43="","",入力!I43)</f>
        <v>峰台小学校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516267833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>
        <f>IF(入力!B45="","",入力!B45)</f>
        <v>11</v>
      </c>
      <c r="C45" s="259" t="str">
        <f>IF(入力!C46="","",入力!C46&amp;"　"&amp;入力!E46)</f>
        <v>長谷川　愛波</v>
      </c>
      <c r="D45" s="260"/>
      <c r="E45" s="260"/>
      <c r="F45" s="260"/>
      <c r="G45" s="258">
        <f>IF(入力!G45="","",入力!G45)</f>
        <v>4</v>
      </c>
      <c r="H45" s="258" t="str">
        <f>IF(入力!H45="","",入力!H45)</f>
        <v/>
      </c>
      <c r="I45" s="258" t="str">
        <f>IF(入力!I45="","",入力!I45)</f>
        <v>東習志野小学校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518927721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>
        <f>IF(入力!B47="","",入力!B47)</f>
        <v>12</v>
      </c>
      <c r="C47" s="259" t="str">
        <f>IF(入力!C48="","",入力!C48&amp;"　"&amp;入力!E48)</f>
        <v>芥川　心咲</v>
      </c>
      <c r="D47" s="260"/>
      <c r="E47" s="260"/>
      <c r="F47" s="260"/>
      <c r="G47" s="258">
        <f>IF(入力!G47="","",入力!G47)</f>
        <v>3</v>
      </c>
      <c r="H47" s="258" t="str">
        <f>IF(入力!H47="","",入力!H47)</f>
        <v/>
      </c>
      <c r="I47" s="258" t="str">
        <f>IF(入力!I47="","",入力!I47)</f>
        <v>二宮小学校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516658514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 t="str">
        <f>IF(入力!B49="","",入力!B49)</f>
        <v/>
      </c>
      <c r="C49" s="259" t="str">
        <f>IF(入力!C50="","",入力!C50&amp;"　"&amp;入力!E50)</f>
        <v/>
      </c>
      <c r="D49" s="260"/>
      <c r="E49" s="260"/>
      <c r="F49" s="260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63"/>
      <c r="D50" s="264"/>
      <c r="E50" s="264"/>
      <c r="F50" s="264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63"/>
      <c r="D52" s="264"/>
      <c r="E52" s="264"/>
      <c r="F52" s="264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B36" sqref="B36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0" t="s">
        <v>80</v>
      </c>
      <c r="B1" s="43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0"/>
      <c r="B2" s="43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5" t="s">
        <v>88</v>
      </c>
      <c r="I4" s="25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9" t="str">
        <f>IF(入力!J3="","",入力!J3)</f>
        <v>女子</v>
      </c>
      <c r="I5" s="29">
        <f>入力!Y25</f>
        <v>10</v>
      </c>
      <c r="J5" s="438" t="str">
        <f>IF(入力!A55="","",入力!A55)</f>
        <v>チームコンセプトは「一緒に」「感謝」「チームワーク」。
選手を中心に、スタッフ、保護者とバレーボールを楽しむチーム！！
学ぶ姿勢を忘れず、選手たちとともに多くの感動をつくります。
感謝の気持ちを忘れずボールを繋ぎます！</v>
      </c>
      <c r="K5" s="439"/>
      <c r="L5" s="439"/>
      <c r="M5" s="439"/>
      <c r="N5" s="439"/>
      <c r="O5" s="439"/>
      <c r="P5" s="439"/>
      <c r="Q5" s="44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21025</v>
      </c>
      <c r="B7" s="33" t="str">
        <f>IF(入力!C3="","",入力!C3)</f>
        <v>実花バレーボールクラブ</v>
      </c>
      <c r="C7" s="33" t="str">
        <f>IF(入力!C2="","",入力!C2)</f>
        <v>ミハナバレーボールクラブ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実籾</v>
      </c>
      <c r="T7" s="33"/>
      <c r="U7" s="33">
        <f>IF(入力!C4="","",入力!C4)</f>
        <v>435608802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保</v>
      </c>
      <c r="E16" s="33" t="str">
        <f>IF(入力!C7="","",入力!C7)</f>
        <v>タカハシ</v>
      </c>
      <c r="F16" s="33" t="str">
        <f>IF(入力!E7="","",入力!E7)</f>
        <v>タモツ</v>
      </c>
      <c r="G16" s="33">
        <f>IF(入力!G7="","",入力!G7)</f>
        <v>508706391</v>
      </c>
      <c r="H16" s="33">
        <f>IF(入力!J7="","",入力!J7)</f>
        <v>282190</v>
      </c>
      <c r="I16" s="33" t="str">
        <f>IF(入力!M7="","",入力!M7)</f>
        <v/>
      </c>
      <c r="J16" s="33"/>
      <c r="K16" s="33"/>
      <c r="L16" s="33">
        <f>IF(入力!AT7="","",入力!AT7)</f>
        <v>72</v>
      </c>
      <c r="M16" s="33"/>
      <c r="N16" s="33"/>
      <c r="O16" s="33"/>
      <c r="P16" s="33"/>
      <c r="Q16" s="33"/>
      <c r="R16" s="33" t="str">
        <f>IF(入力!R7="","",入力!R7)</f>
        <v>275</v>
      </c>
      <c r="S16" s="33" t="str">
        <f>IF(入力!W7="","",入力!W7)</f>
        <v>0001</v>
      </c>
      <c r="T16" s="33" t="str">
        <f>IF(入力!P8="","",入力!P8)</f>
        <v>習志野市東習志野5-30-4-606</v>
      </c>
      <c r="U16" s="33" t="str">
        <f>IF(入力!AL7="","",入力!AL7)</f>
        <v>080</v>
      </c>
      <c r="V16" s="33" t="str">
        <f>IF(入力!AK8="","",入力!AK8)</f>
        <v>5533</v>
      </c>
      <c r="W16" s="33" t="str">
        <f>IF(入力!AP8="","",入力!AP8)</f>
        <v>2638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木村</v>
      </c>
      <c r="D17" s="33" t="str">
        <f>IF(入力!E10="","",入力!E10)</f>
        <v>和揮</v>
      </c>
      <c r="E17" s="33" t="str">
        <f>IF(入力!C9="","",入力!C9)</f>
        <v>キムラ</v>
      </c>
      <c r="F17" s="33" t="str">
        <f>IF(入力!E9="","",入力!E9)</f>
        <v>カズキ</v>
      </c>
      <c r="G17" s="33">
        <f>IF(入力!G9="","",入力!G9)</f>
        <v>518649210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0051</v>
      </c>
      <c r="T17" s="33" t="str">
        <f>IF(入力!P10="","",入力!P10)</f>
        <v>千葉市稲毛区園生町394-3</v>
      </c>
      <c r="U17" s="33" t="str">
        <f>IF(入力!AL9="","",入力!AL9)</f>
        <v>090</v>
      </c>
      <c r="V17" s="33" t="str">
        <f>IF(入力!AK10="","",入力!AK10)</f>
        <v>2424</v>
      </c>
      <c r="W17" s="33" t="str">
        <f>IF(入力!AP10="","",入力!AP10)</f>
        <v>9210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髙橋</v>
      </c>
      <c r="D20" s="33" t="str">
        <f>IF(入力!E12="","",入力!E12)</f>
        <v>史郎</v>
      </c>
      <c r="E20" s="33" t="str">
        <f>IF(入力!C11="","",入力!C11)</f>
        <v>タカハシ</v>
      </c>
      <c r="F20" s="33" t="str">
        <f>IF(入力!E11="","",入力!E11)</f>
        <v>フミオ</v>
      </c>
      <c r="G20" s="33">
        <f>IF(入力!G11="","",入力!G11)</f>
        <v>518648176</v>
      </c>
      <c r="H20" s="33">
        <f>IF(入力!J11="","",入力!J11)</f>
        <v>282191</v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275</v>
      </c>
      <c r="S20" s="33" t="str">
        <f>IF(入力!W11="","",入力!W11)</f>
        <v>0001</v>
      </c>
      <c r="T20" s="33" t="str">
        <f>IF(入力!P12="","",入力!P12)</f>
        <v>習志野市東習志野8-21-8</v>
      </c>
      <c r="U20" s="33" t="str">
        <f>IF(入力!AL11="","",入力!AL11)</f>
        <v>070</v>
      </c>
      <c r="V20" s="33" t="str">
        <f>IF(入力!AK12="","",入力!AK12)</f>
        <v>5469</v>
      </c>
      <c r="W20" s="33" t="str">
        <f>IF(入力!AP12="","",入力!AP12)</f>
        <v>1462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髙橋</v>
      </c>
      <c r="D22" s="33" t="str">
        <f>IF(入力!E16="","",入力!E16)</f>
        <v>史郎</v>
      </c>
      <c r="E22" s="33" t="str">
        <f>IF(入力!C15="","",入力!C15)</f>
        <v>タカハシ</v>
      </c>
      <c r="F22" s="33" t="str">
        <f>IF(入力!E15="","",入力!E15)</f>
        <v>フミオ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>
        <f>IF(入力!C21="","",入力!C21)</f>
        <v>70</v>
      </c>
      <c r="O22" s="33">
        <f>IF(入力!E21="","",入力!E21)</f>
        <v>5469</v>
      </c>
      <c r="P22" s="33">
        <f>IF(入力!G21="","",入力!G21)</f>
        <v>1462</v>
      </c>
      <c r="Q22" s="33"/>
      <c r="R22" s="33" t="str">
        <f>IF(入力!R15="","",入力!R15)</f>
        <v>275</v>
      </c>
      <c r="S22" s="33" t="str">
        <f>IF(入力!W15="","",入力!W15)</f>
        <v>0001</v>
      </c>
      <c r="T22" s="33" t="str">
        <f>IF(入力!P16="","",入力!P16)</f>
        <v>習志野市東習志野8-21-8</v>
      </c>
      <c r="U22" s="33" t="str">
        <f>IF(入力!AL15="","",入力!AL15)</f>
        <v>070</v>
      </c>
      <c r="V22" s="33" t="str">
        <f>IF(入力!AK16="","",入力!AK16)</f>
        <v>5469</v>
      </c>
      <c r="W22" s="33" t="str">
        <f>IF(入力!AP16="","",入力!AP16)</f>
        <v>1462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若梅</v>
      </c>
      <c r="D23" s="33" t="str">
        <f>IF(入力!$E$14="","",入力!$E$14)</f>
        <v>裕樹</v>
      </c>
      <c r="E23" s="33" t="str">
        <f>IF(入力!$C$13="","",入力!$C$13)</f>
        <v>ワカウメ</v>
      </c>
      <c r="F23" s="33" t="str">
        <f>IF(入力!$E$13="","",入力!$E$13)</f>
        <v>ユウキ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髙橋</v>
      </c>
      <c r="D24" s="75" t="str">
        <f>VLOOKUP($B$51,$A$53:$F$352,4)</f>
        <v>穂乃圭</v>
      </c>
      <c r="E24" s="75" t="str">
        <f>VLOOKUP($B$51,$A$53:$F$352,5)</f>
        <v>タカハシ</v>
      </c>
      <c r="F24" s="75" t="str">
        <f>VLOOKUP($B$51,$A$53:$F$352,6)</f>
        <v>ホノカ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髙橋</v>
      </c>
      <c r="D53" s="33" t="str">
        <f>IF(入力!E26="","",入力!E26)</f>
        <v>穂乃圭</v>
      </c>
      <c r="E53" s="33" t="str">
        <f>IF(入力!C25="","",入力!C25)</f>
        <v>タカハシ</v>
      </c>
      <c r="F53" s="33" t="str">
        <f>IF(入力!E25="","",入力!E25)</f>
        <v>ホノカ</v>
      </c>
      <c r="G53" s="33">
        <f>IF(入力!M25="","",入力!M25)</f>
        <v>514269785</v>
      </c>
      <c r="H53" s="33" t="str">
        <f>IF(入力!I25="","",入力!I25)</f>
        <v>実花小学校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ひより</v>
      </c>
      <c r="E54" s="33" t="str">
        <f>IF(入力!C27="","",入力!C27)</f>
        <v>スズキ</v>
      </c>
      <c r="F54" s="33" t="str">
        <f>IF(入力!E27="","",入力!E27)</f>
        <v>ヒヨリ</v>
      </c>
      <c r="G54" s="33">
        <f>IF(入力!M27="","",入力!M27)</f>
        <v>518648107</v>
      </c>
      <c r="H54" s="33" t="str">
        <f>IF(入力!I27="","",入力!I27)</f>
        <v>実花小学校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千葉</v>
      </c>
      <c r="D55" s="33" t="str">
        <f>IF(入力!E30="","",入力!E30)</f>
        <v>日菜乃</v>
      </c>
      <c r="E55" s="33" t="str">
        <f>IF(入力!C29="","",入力!C29)</f>
        <v>チバ</v>
      </c>
      <c r="F55" s="33" t="str">
        <f>IF(入力!E29="","",入力!E29)</f>
        <v>ヒナノ</v>
      </c>
      <c r="G55" s="33">
        <f>IF(入力!M29="","",入力!M29)</f>
        <v>516008241</v>
      </c>
      <c r="H55" s="33" t="str">
        <f>IF(入力!I29="","",入力!I29)</f>
        <v>実花小学校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直井</v>
      </c>
      <c r="D56" s="33" t="str">
        <f>IF(入力!E32="","",入力!E32)</f>
        <v>詩音</v>
      </c>
      <c r="E56" s="33" t="str">
        <f>IF(入力!C31="","",入力!C31)</f>
        <v>ナオイ</v>
      </c>
      <c r="F56" s="33" t="str">
        <f>IF(入力!E31="","",入力!E31)</f>
        <v>シオン</v>
      </c>
      <c r="G56" s="33">
        <f>IF(入力!M31="","",入力!M31)</f>
        <v>519022111</v>
      </c>
      <c r="H56" s="33" t="str">
        <f>IF(入力!I31="","",入力!I31)</f>
        <v>八千代台西小学校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長谷川</v>
      </c>
      <c r="D57" s="33" t="str">
        <f>IF(入力!E34="","",入力!E34)</f>
        <v>未桜</v>
      </c>
      <c r="E57" s="33" t="str">
        <f>IF(入力!C33="","",入力!C33)</f>
        <v>ハセガワ</v>
      </c>
      <c r="F57" s="33" t="str">
        <f>IF(入力!E33="","",入力!E33)</f>
        <v>ミオ</v>
      </c>
      <c r="G57" s="33">
        <f>IF(入力!M33="","",入力!M33)</f>
        <v>519693342</v>
      </c>
      <c r="H57" s="33" t="str">
        <f>IF(入力!I33="","",入力!I33)</f>
        <v>東習志野小学校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魚住</v>
      </c>
      <c r="D58" s="33" t="str">
        <f>IF(入力!E36="","",入力!E36)</f>
        <v>瑠々花</v>
      </c>
      <c r="E58" s="33" t="str">
        <f>IF(入力!C35="","",入力!C35)</f>
        <v>ウオズミ</v>
      </c>
      <c r="F58" s="33" t="str">
        <f>IF(入力!E35="","",入力!E35)</f>
        <v>ルルカ</v>
      </c>
      <c r="G58" s="33">
        <f>IF(入力!M35="","",入力!M35)</f>
        <v>518648169</v>
      </c>
      <c r="H58" s="33" t="str">
        <f>IF(入力!I35="","",入力!I35)</f>
        <v>実花小学校</v>
      </c>
      <c r="I58" s="33">
        <f>IF(入力!G35="","",入力!G35)</f>
        <v>5</v>
      </c>
      <c r="J58" s="33">
        <f>IF(入力!P35="","",入力!P35)</f>
        <v>157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村山</v>
      </c>
      <c r="D59" s="33" t="str">
        <f>IF(入力!E38="","",入力!E38)</f>
        <v>寧音</v>
      </c>
      <c r="E59" s="33" t="str">
        <f>IF(入力!C37="","",入力!C37)</f>
        <v>ムラヤマ</v>
      </c>
      <c r="F59" s="33" t="str">
        <f>IF(入力!E37="","",入力!E37)</f>
        <v>ネネ</v>
      </c>
      <c r="G59" s="33">
        <f>IF(入力!M37="","",入力!M37)</f>
        <v>518648183</v>
      </c>
      <c r="H59" s="33" t="str">
        <f>IF(入力!I37="","",入力!I37)</f>
        <v>萱田小学校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巴</v>
      </c>
      <c r="D60" s="33" t="str">
        <f>IF(入力!E40="","",入力!E40)</f>
        <v>夏花</v>
      </c>
      <c r="E60" s="33" t="str">
        <f>IF(入力!C39="","",入力!C39)</f>
        <v>トモエ</v>
      </c>
      <c r="F60" s="33" t="str">
        <f>IF(入力!E39="","",入力!E39)</f>
        <v>ナツカ</v>
      </c>
      <c r="G60" s="33">
        <f>IF(入力!M39="","",入力!M39)</f>
        <v>518014483</v>
      </c>
      <c r="H60" s="33" t="str">
        <f>IF(入力!I39="","",入力!I39)</f>
        <v>実花小学校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沙依夏</v>
      </c>
      <c r="E61" s="33" t="str">
        <f>IF(入力!C41="","",入力!C41)</f>
        <v>タカハシ</v>
      </c>
      <c r="F61" s="33" t="str">
        <f>IF(入力!E41="","",入力!E41)</f>
        <v>サエカ</v>
      </c>
      <c r="G61" s="33">
        <f>IF(入力!M41="","",入力!M41)</f>
        <v>515199998</v>
      </c>
      <c r="H61" s="33" t="str">
        <f>IF(入力!I41="","",入力!I41)</f>
        <v>実花小学校</v>
      </c>
      <c r="I61" s="33">
        <f>IF(入力!G41="","",入力!G41)</f>
        <v>4</v>
      </c>
      <c r="J61" s="33">
        <f>IF(入力!P41="","",入力!P41)</f>
        <v>126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内田</v>
      </c>
      <c r="D62" s="33" t="str">
        <f>IF(入力!E44="","",入力!E44)</f>
        <v>彩音</v>
      </c>
      <c r="E62" s="33" t="str">
        <f>IF(入力!C43="","",入力!C43)</f>
        <v>ウチダ</v>
      </c>
      <c r="F62" s="33" t="str">
        <f>IF(入力!E43="","",入力!E43)</f>
        <v>アヤネ</v>
      </c>
      <c r="G62" s="33">
        <f>IF(入力!M43="","",入力!M43)</f>
        <v>516267833</v>
      </c>
      <c r="H62" s="33" t="str">
        <f>IF(入力!I43="","",入力!I43)</f>
        <v>峰台小学校</v>
      </c>
      <c r="I62" s="33">
        <f>IF(入力!G43="","",入力!G43)</f>
        <v>4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長谷川</v>
      </c>
      <c r="D63" s="33" t="str">
        <f>IF(入力!E46="","",入力!E46)</f>
        <v>愛波</v>
      </c>
      <c r="E63" s="33" t="str">
        <f>IF(入力!C45="","",入力!C45)</f>
        <v>ハセガワ</v>
      </c>
      <c r="F63" s="33" t="str">
        <f>IF(入力!E45="","",入力!E45)</f>
        <v>エナ</v>
      </c>
      <c r="G63" s="33">
        <f>IF(入力!M45="","",入力!M45)</f>
        <v>518927721</v>
      </c>
      <c r="H63" s="33" t="str">
        <f>IF(入力!I45="","",入力!I45)</f>
        <v>東習志野小学校</v>
      </c>
      <c r="I63" s="33">
        <f>IF(入力!G45="","",入力!G45)</f>
        <v>4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芥川</v>
      </c>
      <c r="D64" s="33" t="str">
        <f>IF(入力!E48="","",入力!E48)</f>
        <v>心咲</v>
      </c>
      <c r="E64" s="33" t="str">
        <f>IF(入力!C47="","",入力!C47)</f>
        <v>アクタガワ</v>
      </c>
      <c r="F64" s="33" t="str">
        <f>IF(入力!E47="","",入力!E47)</f>
        <v>ミサキ</v>
      </c>
      <c r="G64" s="33">
        <f>IF(入力!M47="","",入力!M47)</f>
        <v>516658514</v>
      </c>
      <c r="H64" s="33" t="str">
        <f>IF(入力!I47="","",入力!I47)</f>
        <v>二宮小学校</v>
      </c>
      <c r="I64" s="33">
        <f>IF(入力!G47="","",入力!G47)</f>
        <v>3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Fumio</cp:lastModifiedBy>
  <cp:lastPrinted>2019-09-24T06:46:16Z</cp:lastPrinted>
  <dcterms:created xsi:type="dcterms:W3CDTF">2014-04-05T09:56:00Z</dcterms:created>
  <dcterms:modified xsi:type="dcterms:W3CDTF">2019-09-24T06:46:20Z</dcterms:modified>
</cp:coreProperties>
</file>