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貞勝\Documents\貞勝\バレー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<sst xmlns="http://schemas.openxmlformats.org/spreadsheetml/2006/main" count="399" uniqueCount="270">
  <si>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</si>
  <si>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</si>
  <si>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</si>
  <si>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</si>
  <si>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</si>
  <si>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</si>
  <si>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</si>
  <si>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</si>
  <si>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</si>
  <si>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</si>
  <si>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</si>
  <si>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</si>
  <si>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</si>
  <si>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</si>
  <si>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</si>
  <si>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</si>
  <si>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</si>
  <si>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</si>
  <si>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</si>
  <si>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</si>
  <si>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</si>
  <si>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</si>
  <si>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</si>
  <si>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</si>
  <si>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</si>
  <si>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</si>
  <si>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</si>
  <si>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</si>
  <si>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</si>
  <si>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</si>
  <si>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</si>
  <si>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</si>
  <si>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</si>
  <si>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</si>
  <si>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</si>
  <si>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</si>
  <si>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</si>
  <si>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</si>
  <si>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</si>
  <si>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</si>
  <si>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</si>
  <si>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</si>
  <si>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</si>
  <si>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</si>
  <si>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</si>
  <si>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</si>
  <si>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</si>
  <si>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</si>
  <si>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</si>
  <si>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</si>
  <si>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</si>
  <si>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</si>
  <si>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</si>
  <si>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</si>
  <si>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</si>
  <si>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</si>
  <si>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</si>
  <si>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</si>
  <si>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</si>
  <si>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</si>
  <si>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</si>
  <si>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</si>
  <si>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</si>
  <si>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</si>
  <si>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</si>
  <si>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</si>
  <si>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</si>
  <si>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</si>
  <si>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</si>
  <si>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</si>
  <si>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</si>
  <si>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</si>
  <si>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</si>
  <si>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</si>
  <si>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</si>
  <si>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</si>
  <si>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</si>
  <si>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</si>
  <si>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</si>
  <si>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</si>
  <si>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</si>
  <si>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</si>
  <si>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</si>
  <si>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</si>
  <si>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</si>
  <si>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</si>
  <si>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</si>
  <si>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</si>
  <si>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</si>
  <si>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</si>
  <si>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</si>
  <si>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</si>
  <si>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</si>
  <si>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</si>
  <si>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</si>
  <si>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</si>
  <si>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</si>
  <si>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</si>
  <si>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</si>
  <si>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</si>
  <si>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</si>
  <si>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</si>
  <si>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</si>
  <si>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</si>
  <si>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</si>
  <si>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</si>
  <si>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</si>
  <si>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</si>
  <si>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</si>
  <si>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</si>
  <si>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</si>
  <si>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</si>
  <si>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</si>
  <si>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</si>
  <si>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</si>
  <si>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</si>
  <si>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</si>
  <si>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</si>
  <si>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</si>
  <si>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</si>
  <si>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</si>
  <si>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</si>
  <si>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</si>
  <si>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</si>
  <si>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</si>
  <si>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</si>
  <si>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</si>
  <si>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</si>
  <si>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</si>
  <si>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</si>
  <si>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</si>
  <si>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</si>
  <si>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</si>
  <si>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</si>
  <si>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</si>
  <si>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</si>
  <si>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</si>
  <si>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</si>
  <si>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</si>
  <si>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</si>
  <si>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</si>
  <si>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</si>
  <si>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</si>
  <si>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</si>
  <si>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</si>
  <si>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</si>
  <si>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</si>
  <si>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</si>
  <si>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</si>
  <si>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</si>
  <si>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</si>
  <si>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</si>
  <si>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</si>
  <si>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</si>
  <si>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</si>
  <si>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</si>
  <si>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</si>
  <si>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</si>
  <si>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</si>
  <si>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</si>
  <si>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</si>
  <si>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</si>
  <si>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</si>
  <si>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</si>
  <si>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</si>
  <si>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</si>
  <si>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</si>
  <si>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</si>
  <si>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</si>
  <si>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</si>
  <si>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</si>
  <si>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</si>
  <si>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</si>
  <si>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</si>
  <si>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</si>
  <si>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</si>
  <si>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</si>
  <si>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</si>
  <si>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</si>
  <si>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</si>
  <si>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</si>
  <si>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</si>
  <si>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</si>
  <si>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</si>
  <si>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</si>
  <si>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</si>
  <si>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</si>
  <si>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</si>
  <si>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</si>
  <si>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</si>
  <si>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</si>
  <si>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</si>
  <si>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</si>
  <si>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</si>
  <si>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</si>
  <si>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</si>
  <si>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</si>
  <si>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</si>
  <si>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</si>
  <si>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</si>
  <si>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大網白里ジュニアバレーボールクラブ</t>
    <rPh sb="0" eb="2">
      <t>オオアミ</t>
    </rPh>
    <rPh sb="2" eb="4">
      <t>シラサト</t>
    </rPh>
    <phoneticPr fontId="2"/>
  </si>
  <si>
    <t>大網白里市</t>
    <rPh sb="0" eb="2">
      <t>オオアミ</t>
    </rPh>
    <rPh sb="2" eb="4">
      <t>シラサト</t>
    </rPh>
    <rPh sb="4" eb="5">
      <t>シ</t>
    </rPh>
    <phoneticPr fontId="2"/>
  </si>
  <si>
    <t>JR外房</t>
    <rPh sb="2" eb="4">
      <t>ソトボウ</t>
    </rPh>
    <phoneticPr fontId="2"/>
  </si>
  <si>
    <t>大網</t>
    <rPh sb="0" eb="2">
      <t>オオアミ</t>
    </rPh>
    <phoneticPr fontId="2"/>
  </si>
  <si>
    <t>直樹</t>
    <rPh sb="0" eb="2">
      <t>ナオキ</t>
    </rPh>
    <phoneticPr fontId="2"/>
  </si>
  <si>
    <t>八街市泉台2-15-6</t>
    <rPh sb="0" eb="3">
      <t>ヤチマタシ</t>
    </rPh>
    <rPh sb="3" eb="5">
      <t>イズミダイ</t>
    </rPh>
    <phoneticPr fontId="2"/>
  </si>
  <si>
    <t>松田</t>
    <rPh sb="0" eb="2">
      <t>マツダ</t>
    </rPh>
    <phoneticPr fontId="2"/>
  </si>
  <si>
    <t>俊昭</t>
    <rPh sb="0" eb="1">
      <t>トシ</t>
    </rPh>
    <rPh sb="1" eb="2">
      <t>アキラ</t>
    </rPh>
    <phoneticPr fontId="2"/>
  </si>
  <si>
    <t>大網白里市みずほ台3-8-32</t>
    <rPh sb="0" eb="2">
      <t>オオアミ</t>
    </rPh>
    <rPh sb="2" eb="4">
      <t>シラサト</t>
    </rPh>
    <rPh sb="4" eb="5">
      <t>シ</t>
    </rPh>
    <rPh sb="8" eb="9">
      <t>ダイ</t>
    </rPh>
    <phoneticPr fontId="2"/>
  </si>
  <si>
    <t>ひろみ</t>
    <phoneticPr fontId="2"/>
  </si>
  <si>
    <t>斉藤</t>
    <rPh sb="0" eb="2">
      <t>サイトウ</t>
    </rPh>
    <phoneticPr fontId="2"/>
  </si>
  <si>
    <t>貞勝</t>
    <rPh sb="0" eb="2">
      <t>サダカツ</t>
    </rPh>
    <phoneticPr fontId="2"/>
  </si>
  <si>
    <t>サイトウ</t>
    <phoneticPr fontId="2"/>
  </si>
  <si>
    <t>サダカツ</t>
    <phoneticPr fontId="2"/>
  </si>
  <si>
    <t>299</t>
    <phoneticPr fontId="2"/>
  </si>
  <si>
    <t>3255</t>
    <phoneticPr fontId="2"/>
  </si>
  <si>
    <t>大網白里市みどりが丘3-22-8</t>
    <rPh sb="0" eb="2">
      <t>オオアミ</t>
    </rPh>
    <rPh sb="2" eb="4">
      <t>シラサト</t>
    </rPh>
    <rPh sb="4" eb="5">
      <t>シ</t>
    </rPh>
    <rPh sb="9" eb="10">
      <t>オカ</t>
    </rPh>
    <phoneticPr fontId="2"/>
  </si>
  <si>
    <t>0475</t>
    <phoneticPr fontId="2"/>
  </si>
  <si>
    <t>72</t>
    <phoneticPr fontId="2"/>
  </si>
  <si>
    <t>4135</t>
    <phoneticPr fontId="2"/>
  </si>
  <si>
    <t>龍星</t>
    <rPh sb="0" eb="2">
      <t>リュウセイ</t>
    </rPh>
    <phoneticPr fontId="2"/>
  </si>
  <si>
    <t>大網白里市立瑞穂小学校</t>
    <rPh sb="0" eb="2">
      <t>オオアミ</t>
    </rPh>
    <rPh sb="2" eb="4">
      <t>シラサト</t>
    </rPh>
    <rPh sb="4" eb="6">
      <t>シリツ</t>
    </rPh>
    <rPh sb="6" eb="8">
      <t>ミズホ</t>
    </rPh>
    <rPh sb="8" eb="9">
      <t>ショウ</t>
    </rPh>
    <rPh sb="9" eb="11">
      <t>ガッコウ</t>
    </rPh>
    <phoneticPr fontId="2"/>
  </si>
  <si>
    <t>マツダ</t>
    <phoneticPr fontId="2"/>
  </si>
  <si>
    <t>リュウセイ</t>
    <phoneticPr fontId="2"/>
  </si>
  <si>
    <t>片岡</t>
    <rPh sb="0" eb="2">
      <t>カタオカ</t>
    </rPh>
    <phoneticPr fontId="2"/>
  </si>
  <si>
    <t>優心</t>
    <rPh sb="0" eb="1">
      <t>ユウ</t>
    </rPh>
    <rPh sb="1" eb="2">
      <t>ココロ</t>
    </rPh>
    <phoneticPr fontId="2"/>
  </si>
  <si>
    <t>カタオカ</t>
    <phoneticPr fontId="2"/>
  </si>
  <si>
    <t>ユウシン</t>
    <phoneticPr fontId="2"/>
  </si>
  <si>
    <t>前田</t>
    <rPh sb="0" eb="2">
      <t>マエダ</t>
    </rPh>
    <phoneticPr fontId="2"/>
  </si>
  <si>
    <t>裕雅</t>
    <rPh sb="0" eb="1">
      <t>ユタカ</t>
    </rPh>
    <rPh sb="1" eb="2">
      <t>ミヤビ</t>
    </rPh>
    <phoneticPr fontId="2"/>
  </si>
  <si>
    <t>マエダ</t>
    <phoneticPr fontId="2"/>
  </si>
  <si>
    <t>ユウガ</t>
    <phoneticPr fontId="2"/>
  </si>
  <si>
    <t>池田</t>
    <rPh sb="0" eb="2">
      <t>イケダ</t>
    </rPh>
    <phoneticPr fontId="2"/>
  </si>
  <si>
    <t>大和</t>
    <rPh sb="0" eb="2">
      <t>ヤマト</t>
    </rPh>
    <phoneticPr fontId="2"/>
  </si>
  <si>
    <t>イケダ</t>
    <phoneticPr fontId="2"/>
  </si>
  <si>
    <t>ヤマト</t>
    <phoneticPr fontId="2"/>
  </si>
  <si>
    <t>大網白里市立白里小学校</t>
    <rPh sb="0" eb="2">
      <t>オオアミ</t>
    </rPh>
    <rPh sb="2" eb="4">
      <t>シラサト</t>
    </rPh>
    <rPh sb="4" eb="6">
      <t>シリツ</t>
    </rPh>
    <rPh sb="6" eb="8">
      <t>シラサト</t>
    </rPh>
    <rPh sb="8" eb="9">
      <t>ショウ</t>
    </rPh>
    <rPh sb="9" eb="11">
      <t>ガッコウ</t>
    </rPh>
    <phoneticPr fontId="2"/>
  </si>
  <si>
    <t>樹</t>
    <rPh sb="0" eb="1">
      <t>イツキ</t>
    </rPh>
    <phoneticPr fontId="2"/>
  </si>
  <si>
    <t>タカハシ</t>
    <phoneticPr fontId="2"/>
  </si>
  <si>
    <t>イツキ</t>
    <phoneticPr fontId="2"/>
  </si>
  <si>
    <t>井坂</t>
    <rPh sb="0" eb="2">
      <t>イサカ</t>
    </rPh>
    <phoneticPr fontId="2"/>
  </si>
  <si>
    <t>イサカ</t>
    <phoneticPr fontId="2"/>
  </si>
  <si>
    <t>陽侑</t>
    <rPh sb="0" eb="1">
      <t>ヨウ</t>
    </rPh>
    <rPh sb="1" eb="2">
      <t>ユウ</t>
    </rPh>
    <phoneticPr fontId="2"/>
  </si>
  <si>
    <t>ヒユウ</t>
    <phoneticPr fontId="2"/>
  </si>
  <si>
    <t>大網白里市立大網東小学校</t>
    <rPh sb="0" eb="2">
      <t>オオアミ</t>
    </rPh>
    <rPh sb="2" eb="4">
      <t>シラサト</t>
    </rPh>
    <rPh sb="4" eb="6">
      <t>シリツ</t>
    </rPh>
    <rPh sb="6" eb="8">
      <t>オオアミ</t>
    </rPh>
    <rPh sb="8" eb="9">
      <t>ヒガシ</t>
    </rPh>
    <rPh sb="9" eb="12">
      <t>ショウガッコウ</t>
    </rPh>
    <phoneticPr fontId="2"/>
  </si>
  <si>
    <t>①</t>
    <phoneticPr fontId="2"/>
  </si>
  <si>
    <t>289</t>
    <phoneticPr fontId="2"/>
  </si>
  <si>
    <t>1105</t>
    <phoneticPr fontId="2"/>
  </si>
  <si>
    <t>299</t>
    <phoneticPr fontId="2"/>
  </si>
  <si>
    <t>3234</t>
    <phoneticPr fontId="2"/>
  </si>
  <si>
    <t>3234</t>
    <phoneticPr fontId="2"/>
  </si>
  <si>
    <t>090</t>
    <phoneticPr fontId="2"/>
  </si>
  <si>
    <t>2333</t>
    <phoneticPr fontId="2"/>
  </si>
  <si>
    <t>8302</t>
    <phoneticPr fontId="2"/>
  </si>
  <si>
    <t>080</t>
    <phoneticPr fontId="2"/>
  </si>
  <si>
    <t>8476</t>
    <phoneticPr fontId="2"/>
  </si>
  <si>
    <t>0418</t>
    <phoneticPr fontId="2"/>
  </si>
  <si>
    <t>043</t>
    <phoneticPr fontId="2"/>
  </si>
  <si>
    <t>442</t>
    <phoneticPr fontId="2"/>
  </si>
  <si>
    <t>1993</t>
    <phoneticPr fontId="2"/>
  </si>
  <si>
    <r>
      <t>H30.8</t>
    </r>
    <r>
      <rPr>
        <sz val="12"/>
        <color indexed="8"/>
        <rFont val="ＭＳ Ｐゴシック"/>
        <family val="3"/>
        <charset val="128"/>
      </rPr>
      <t>受講済</t>
    </r>
    <rPh sb="5" eb="7">
      <t>ジュコウ</t>
    </rPh>
    <rPh sb="7" eb="8">
      <t>ズ</t>
    </rPh>
    <phoneticPr fontId="2"/>
  </si>
  <si>
    <t>タカハシ</t>
    <phoneticPr fontId="2"/>
  </si>
  <si>
    <t>ナオキ</t>
    <phoneticPr fontId="2"/>
  </si>
  <si>
    <t>マツダ</t>
    <phoneticPr fontId="2"/>
  </si>
  <si>
    <t>トシアキ</t>
    <phoneticPr fontId="2"/>
  </si>
  <si>
    <t>ヒロミ</t>
    <phoneticPr fontId="2"/>
  </si>
  <si>
    <t>八街市立八街北小学校</t>
    <rPh sb="0" eb="4">
      <t>ヤチマタシリツ</t>
    </rPh>
    <rPh sb="4" eb="6">
      <t>ヤチマタ</t>
    </rPh>
    <rPh sb="6" eb="7">
      <t>キタ</t>
    </rPh>
    <rPh sb="7" eb="10">
      <t>ショウガッコウ</t>
    </rPh>
    <phoneticPr fontId="2"/>
  </si>
  <si>
    <t>オオアミシラサトジュニアバレーボールクラブ</t>
    <phoneticPr fontId="2"/>
  </si>
  <si>
    <t>九十九里浜の「海の街」で育った男子６人です！
日頃の練習成果を大いに発揮せん夢舞台！
走って！繋いで！最後まで諦めない！「全員バレー」で挑みます！！</t>
    <rPh sb="0" eb="5">
      <t>クジュウクリハマ</t>
    </rPh>
    <rPh sb="7" eb="8">
      <t>ウミ</t>
    </rPh>
    <rPh sb="9" eb="10">
      <t>マチ</t>
    </rPh>
    <rPh sb="12" eb="13">
      <t>ソダ</t>
    </rPh>
    <rPh sb="15" eb="17">
      <t>ダンシ</t>
    </rPh>
    <rPh sb="18" eb="19">
      <t>ニン</t>
    </rPh>
    <rPh sb="23" eb="25">
      <t>ヒゴロ</t>
    </rPh>
    <rPh sb="26" eb="28">
      <t>レンシュウ</t>
    </rPh>
    <rPh sb="28" eb="30">
      <t>セイカ</t>
    </rPh>
    <rPh sb="31" eb="32">
      <t>オオ</t>
    </rPh>
    <rPh sb="34" eb="36">
      <t>ハッキ</t>
    </rPh>
    <rPh sb="38" eb="39">
      <t>ユメ</t>
    </rPh>
    <rPh sb="39" eb="40">
      <t>ブ</t>
    </rPh>
    <rPh sb="40" eb="41">
      <t>ダイ</t>
    </rPh>
    <rPh sb="43" eb="44">
      <t>ハシ</t>
    </rPh>
    <rPh sb="47" eb="48">
      <t>ツナ</t>
    </rPh>
    <rPh sb="51" eb="53">
      <t>サイゴ</t>
    </rPh>
    <rPh sb="55" eb="56">
      <t>アキラ</t>
    </rPh>
    <rPh sb="61" eb="63">
      <t>ゼンイン</t>
    </rPh>
    <rPh sb="68" eb="69">
      <t>イド</t>
    </rPh>
    <phoneticPr fontId="2"/>
  </si>
  <si>
    <t>髙橋</t>
    <rPh sb="0" eb="2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</si>
</sst>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C35" sqref="C35:D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267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158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180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435697202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3">
        <v>15003</v>
      </c>
      <c r="K5" s="143"/>
      <c r="L5" s="143"/>
      <c r="M5" s="143"/>
      <c r="N5" s="143"/>
      <c r="O5" s="143"/>
      <c r="P5" s="198" t="s">
        <v>202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203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44" t="s">
        <v>261</v>
      </c>
      <c r="D7" s="110"/>
      <c r="E7" s="145" t="s">
        <v>262</v>
      </c>
      <c r="F7" s="111"/>
      <c r="G7" s="92">
        <v>518135928</v>
      </c>
      <c r="H7" s="92"/>
      <c r="I7" s="92"/>
      <c r="J7" s="92"/>
      <c r="K7" s="92"/>
      <c r="L7" s="92"/>
      <c r="M7" s="92" t="s">
        <v>260</v>
      </c>
      <c r="N7" s="92"/>
      <c r="O7" s="92"/>
      <c r="P7" s="89" t="s">
        <v>72</v>
      </c>
      <c r="Q7" s="90"/>
      <c r="R7" s="108" t="s">
        <v>246</v>
      </c>
      <c r="S7" s="108"/>
      <c r="T7" s="108"/>
      <c r="U7" s="108"/>
      <c r="V7" s="50" t="s">
        <v>73</v>
      </c>
      <c r="W7" s="107" t="s">
        <v>247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257</v>
      </c>
      <c r="AM7" s="146"/>
      <c r="AN7" s="146"/>
      <c r="AO7" s="146"/>
      <c r="AP7" s="146"/>
      <c r="AQ7" s="146"/>
      <c r="AR7" s="146"/>
      <c r="AS7" s="59" t="s">
        <v>75</v>
      </c>
      <c r="AT7" s="257">
        <v>40</v>
      </c>
    </row>
    <row r="8" spans="1:51" ht="18" customHeight="1">
      <c r="A8" s="99"/>
      <c r="B8" s="100"/>
      <c r="C8" s="153" t="s">
        <v>269</v>
      </c>
      <c r="D8" s="137"/>
      <c r="E8" s="152" t="s">
        <v>204</v>
      </c>
      <c r="F8" s="138"/>
      <c r="G8" s="92"/>
      <c r="H8" s="92"/>
      <c r="I8" s="92"/>
      <c r="J8" s="92"/>
      <c r="K8" s="92"/>
      <c r="L8" s="92"/>
      <c r="M8" s="92"/>
      <c r="N8" s="92"/>
      <c r="O8" s="92"/>
      <c r="P8" s="147" t="s">
        <v>205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258</v>
      </c>
      <c r="AL8" s="150"/>
      <c r="AM8" s="150"/>
      <c r="AN8" s="150"/>
      <c r="AO8" s="60" t="s">
        <v>76</v>
      </c>
      <c r="AP8" s="150" t="s">
        <v>259</v>
      </c>
      <c r="AQ8" s="150"/>
      <c r="AR8" s="150"/>
      <c r="AS8" s="151"/>
      <c r="AT8" s="257"/>
    </row>
    <row r="9" spans="1:51" ht="14.45" customHeight="1">
      <c r="A9" s="99" t="s">
        <v>150</v>
      </c>
      <c r="B9" s="100"/>
      <c r="C9" s="144" t="s">
        <v>263</v>
      </c>
      <c r="D9" s="110"/>
      <c r="E9" s="145" t="s">
        <v>264</v>
      </c>
      <c r="F9" s="111"/>
      <c r="G9" s="92">
        <v>518994600</v>
      </c>
      <c r="H9" s="92"/>
      <c r="I9" s="92"/>
      <c r="J9" s="92">
        <v>304176</v>
      </c>
      <c r="K9" s="92"/>
      <c r="L9" s="92"/>
      <c r="M9" s="92"/>
      <c r="N9" s="92"/>
      <c r="O9" s="92"/>
      <c r="P9" s="89" t="s">
        <v>72</v>
      </c>
      <c r="Q9" s="90"/>
      <c r="R9" s="108" t="s">
        <v>248</v>
      </c>
      <c r="S9" s="108"/>
      <c r="T9" s="108"/>
      <c r="U9" s="108"/>
      <c r="V9" s="50" t="s">
        <v>73</v>
      </c>
      <c r="W9" s="107" t="s">
        <v>249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254</v>
      </c>
      <c r="AM9" s="146"/>
      <c r="AN9" s="146"/>
      <c r="AO9" s="146"/>
      <c r="AP9" s="146"/>
      <c r="AQ9" s="146"/>
      <c r="AR9" s="146"/>
      <c r="AS9" s="59" t="s">
        <v>194</v>
      </c>
      <c r="AT9" s="258">
        <v>47</v>
      </c>
    </row>
    <row r="10" spans="1:51" ht="18" customHeight="1">
      <c r="A10" s="99"/>
      <c r="B10" s="100"/>
      <c r="C10" s="153" t="s">
        <v>206</v>
      </c>
      <c r="D10" s="137"/>
      <c r="E10" s="152" t="s">
        <v>207</v>
      </c>
      <c r="F10" s="138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208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 t="s">
        <v>255</v>
      </c>
      <c r="AL10" s="150"/>
      <c r="AM10" s="150"/>
      <c r="AN10" s="150"/>
      <c r="AO10" s="60" t="s">
        <v>195</v>
      </c>
      <c r="AP10" s="150" t="s">
        <v>256</v>
      </c>
      <c r="AQ10" s="150"/>
      <c r="AR10" s="150"/>
      <c r="AS10" s="151"/>
      <c r="AT10" s="258"/>
    </row>
    <row r="11" spans="1:51" ht="14.45" customHeight="1">
      <c r="A11" s="99" t="s">
        <v>151</v>
      </c>
      <c r="B11" s="100"/>
      <c r="C11" s="144" t="s">
        <v>263</v>
      </c>
      <c r="D11" s="110"/>
      <c r="E11" s="145" t="s">
        <v>265</v>
      </c>
      <c r="F11" s="111"/>
      <c r="G11" s="92">
        <v>519268502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248</v>
      </c>
      <c r="S11" s="108"/>
      <c r="T11" s="108"/>
      <c r="U11" s="108"/>
      <c r="V11" s="50" t="s">
        <v>73</v>
      </c>
      <c r="W11" s="107" t="s">
        <v>250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251</v>
      </c>
      <c r="AM11" s="146"/>
      <c r="AN11" s="146"/>
      <c r="AO11" s="146"/>
      <c r="AP11" s="146"/>
      <c r="AQ11" s="146"/>
      <c r="AR11" s="146"/>
      <c r="AS11" s="59" t="s">
        <v>194</v>
      </c>
      <c r="AT11" s="258">
        <v>39</v>
      </c>
    </row>
    <row r="12" spans="1:51" ht="18" customHeight="1">
      <c r="A12" s="99"/>
      <c r="B12" s="100"/>
      <c r="C12" s="153" t="s">
        <v>206</v>
      </c>
      <c r="D12" s="137"/>
      <c r="E12" s="152" t="s">
        <v>209</v>
      </c>
      <c r="F12" s="138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208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 t="s">
        <v>252</v>
      </c>
      <c r="AL12" s="150"/>
      <c r="AM12" s="150"/>
      <c r="AN12" s="150"/>
      <c r="AO12" s="60" t="s">
        <v>195</v>
      </c>
      <c r="AP12" s="150" t="s">
        <v>253</v>
      </c>
      <c r="AQ12" s="150"/>
      <c r="AR12" s="150"/>
      <c r="AS12" s="151"/>
      <c r="AT12" s="258"/>
    </row>
    <row r="13" spans="1:51" ht="15" customHeight="1">
      <c r="A13" s="99" t="s">
        <v>152</v>
      </c>
      <c r="B13" s="100"/>
      <c r="C13" s="134"/>
      <c r="D13" s="110"/>
      <c r="E13" s="110"/>
      <c r="F13" s="111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36"/>
      <c r="D14" s="137"/>
      <c r="E14" s="137"/>
      <c r="F14" s="138"/>
      <c r="G14" s="135"/>
      <c r="H14" s="135"/>
      <c r="I14" s="135"/>
      <c r="J14" s="135"/>
      <c r="K14" s="135"/>
      <c r="L14" s="135"/>
      <c r="M14" s="135"/>
      <c r="N14" s="135"/>
      <c r="O14" s="135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2" t="s">
        <v>166</v>
      </c>
      <c r="B15" s="100"/>
      <c r="C15" s="144" t="s">
        <v>212</v>
      </c>
      <c r="D15" s="110"/>
      <c r="E15" s="145" t="s">
        <v>213</v>
      </c>
      <c r="F15" s="111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08" t="s">
        <v>214</v>
      </c>
      <c r="S15" s="108"/>
      <c r="T15" s="108"/>
      <c r="U15" s="108"/>
      <c r="V15" s="49" t="s">
        <v>73</v>
      </c>
      <c r="W15" s="107" t="s">
        <v>215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217</v>
      </c>
      <c r="AM15" s="146"/>
      <c r="AN15" s="146"/>
      <c r="AO15" s="146"/>
      <c r="AP15" s="146"/>
      <c r="AQ15" s="146"/>
      <c r="AR15" s="146"/>
      <c r="AS15" s="59" t="s">
        <v>194</v>
      </c>
      <c r="AT15" s="258">
        <v>44</v>
      </c>
    </row>
    <row r="16" spans="1:51" ht="18" customHeight="1">
      <c r="A16" s="99"/>
      <c r="B16" s="100"/>
      <c r="C16" s="153" t="s">
        <v>210</v>
      </c>
      <c r="D16" s="137"/>
      <c r="E16" s="152" t="s">
        <v>211</v>
      </c>
      <c r="F16" s="138"/>
      <c r="G16" s="135"/>
      <c r="H16" s="135"/>
      <c r="I16" s="135"/>
      <c r="J16" s="135"/>
      <c r="K16" s="135"/>
      <c r="L16" s="135"/>
      <c r="M16" s="135"/>
      <c r="N16" s="135"/>
      <c r="O16" s="135"/>
      <c r="P16" s="147" t="s">
        <v>216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218</v>
      </c>
      <c r="AL16" s="150"/>
      <c r="AM16" s="150"/>
      <c r="AN16" s="150"/>
      <c r="AO16" s="60" t="s">
        <v>195</v>
      </c>
      <c r="AP16" s="150" t="s">
        <v>219</v>
      </c>
      <c r="AQ16" s="150"/>
      <c r="AR16" s="150"/>
      <c r="AS16" s="151"/>
      <c r="AT16" s="258"/>
    </row>
    <row r="17" spans="1:46">
      <c r="A17" s="99" t="s">
        <v>6</v>
      </c>
      <c r="B17" s="100"/>
      <c r="C17" s="158" t="str">
        <f>IF(P16="","",P16)</f>
        <v>大網白里市みどりが丘3-22-8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0475-72-4135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4207</v>
      </c>
      <c r="F21" s="78"/>
      <c r="G21" s="78">
        <v>5962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0" t="s">
        <v>198</v>
      </c>
      <c r="B23" s="139" t="s">
        <v>154</v>
      </c>
      <c r="C23" s="159" t="s">
        <v>173</v>
      </c>
      <c r="D23" s="160"/>
      <c r="E23" s="161" t="s">
        <v>174</v>
      </c>
      <c r="F23" s="162"/>
      <c r="G23" s="139" t="s">
        <v>155</v>
      </c>
      <c r="H23" s="139"/>
      <c r="I23" s="139" t="s">
        <v>156</v>
      </c>
      <c r="J23" s="139"/>
      <c r="K23" s="139"/>
      <c r="L23" s="139"/>
      <c r="M23" s="139" t="s">
        <v>157</v>
      </c>
      <c r="N23" s="139"/>
      <c r="O23" s="139"/>
      <c r="P23" s="227" t="s">
        <v>167</v>
      </c>
      <c r="Q23" s="139"/>
      <c r="R23" s="139"/>
      <c r="S23" s="139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1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7" t="s">
        <v>245</v>
      </c>
      <c r="C25" s="144" t="s">
        <v>222</v>
      </c>
      <c r="D25" s="110"/>
      <c r="E25" s="145" t="s">
        <v>223</v>
      </c>
      <c r="F25" s="111"/>
      <c r="G25" s="115">
        <v>6</v>
      </c>
      <c r="H25" s="117"/>
      <c r="I25" s="129" t="s">
        <v>221</v>
      </c>
      <c r="J25" s="116"/>
      <c r="K25" s="116"/>
      <c r="L25" s="117"/>
      <c r="M25" s="115">
        <v>518158613</v>
      </c>
      <c r="N25" s="116"/>
      <c r="O25" s="117"/>
      <c r="P25" s="115">
        <v>159</v>
      </c>
      <c r="Q25" s="116"/>
      <c r="R25" s="116"/>
      <c r="S25" s="116"/>
      <c r="T25" s="121"/>
      <c r="U25" s="1"/>
      <c r="V25" s="1"/>
      <c r="W25" s="1"/>
      <c r="X25" s="1"/>
      <c r="Y25" s="123">
        <v>13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53" t="s">
        <v>206</v>
      </c>
      <c r="D26" s="137"/>
      <c r="E26" s="152" t="s">
        <v>220</v>
      </c>
      <c r="F26" s="138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44" t="s">
        <v>226</v>
      </c>
      <c r="D27" s="110"/>
      <c r="E27" s="145" t="s">
        <v>227</v>
      </c>
      <c r="F27" s="111"/>
      <c r="G27" s="115">
        <v>6</v>
      </c>
      <c r="H27" s="117"/>
      <c r="I27" s="129" t="s">
        <v>221</v>
      </c>
      <c r="J27" s="116"/>
      <c r="K27" s="116"/>
      <c r="L27" s="117"/>
      <c r="M27" s="115">
        <v>518158620</v>
      </c>
      <c r="N27" s="116"/>
      <c r="O27" s="117"/>
      <c r="P27" s="115">
        <v>168.5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53" t="s">
        <v>224</v>
      </c>
      <c r="D28" s="137"/>
      <c r="E28" s="152" t="s">
        <v>225</v>
      </c>
      <c r="F28" s="138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44" t="s">
        <v>230</v>
      </c>
      <c r="D29" s="110"/>
      <c r="E29" s="145" t="s">
        <v>231</v>
      </c>
      <c r="F29" s="111"/>
      <c r="G29" s="115">
        <v>6</v>
      </c>
      <c r="H29" s="117"/>
      <c r="I29" s="129" t="s">
        <v>221</v>
      </c>
      <c r="J29" s="116"/>
      <c r="K29" s="116"/>
      <c r="L29" s="117"/>
      <c r="M29" s="115">
        <v>518158637</v>
      </c>
      <c r="N29" s="116"/>
      <c r="O29" s="117"/>
      <c r="P29" s="115">
        <v>149.5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53" t="s">
        <v>228</v>
      </c>
      <c r="D30" s="137"/>
      <c r="E30" s="152" t="s">
        <v>229</v>
      </c>
      <c r="F30" s="138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44" t="s">
        <v>234</v>
      </c>
      <c r="D31" s="110"/>
      <c r="E31" s="145" t="s">
        <v>235</v>
      </c>
      <c r="F31" s="111"/>
      <c r="G31" s="115">
        <v>6</v>
      </c>
      <c r="H31" s="117"/>
      <c r="I31" s="129" t="s">
        <v>236</v>
      </c>
      <c r="J31" s="116"/>
      <c r="K31" s="116"/>
      <c r="L31" s="117"/>
      <c r="M31" s="115">
        <v>518158644</v>
      </c>
      <c r="N31" s="116"/>
      <c r="O31" s="117"/>
      <c r="P31" s="115">
        <v>137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53" t="s">
        <v>232</v>
      </c>
      <c r="D32" s="137"/>
      <c r="E32" s="152" t="s">
        <v>233</v>
      </c>
      <c r="F32" s="138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44" t="s">
        <v>238</v>
      </c>
      <c r="D33" s="110"/>
      <c r="E33" s="145" t="s">
        <v>239</v>
      </c>
      <c r="F33" s="111"/>
      <c r="G33" s="115">
        <v>5</v>
      </c>
      <c r="H33" s="117"/>
      <c r="I33" s="129" t="s">
        <v>266</v>
      </c>
      <c r="J33" s="116"/>
      <c r="K33" s="116"/>
      <c r="L33" s="117"/>
      <c r="M33" s="115">
        <v>518158651</v>
      </c>
      <c r="N33" s="116"/>
      <c r="O33" s="117"/>
      <c r="P33" s="115">
        <v>137</v>
      </c>
      <c r="Q33" s="116"/>
      <c r="R33" s="116"/>
      <c r="S33" s="116"/>
      <c r="T33" s="121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53" t="s">
        <v>269</v>
      </c>
      <c r="D34" s="137"/>
      <c r="E34" s="152" t="s">
        <v>237</v>
      </c>
      <c r="F34" s="138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44" t="s">
        <v>241</v>
      </c>
      <c r="D35" s="110"/>
      <c r="E35" s="145" t="s">
        <v>243</v>
      </c>
      <c r="F35" s="111"/>
      <c r="G35" s="115">
        <v>4</v>
      </c>
      <c r="H35" s="117"/>
      <c r="I35" s="129" t="s">
        <v>244</v>
      </c>
      <c r="J35" s="116"/>
      <c r="K35" s="116"/>
      <c r="L35" s="117"/>
      <c r="M35" s="115">
        <v>519131424</v>
      </c>
      <c r="N35" s="116"/>
      <c r="O35" s="117"/>
      <c r="P35" s="115">
        <v>141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53" t="s">
        <v>240</v>
      </c>
      <c r="D36" s="137"/>
      <c r="E36" s="152" t="s">
        <v>242</v>
      </c>
      <c r="F36" s="138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/>
      <c r="C37" s="134"/>
      <c r="D37" s="110"/>
      <c r="E37" s="110"/>
      <c r="F37" s="111"/>
      <c r="G37" s="115"/>
      <c r="H37" s="117"/>
      <c r="I37" s="115"/>
      <c r="J37" s="116"/>
      <c r="K37" s="116"/>
      <c r="L37" s="117"/>
      <c r="M37" s="115"/>
      <c r="N37" s="116"/>
      <c r="O37" s="117"/>
      <c r="P37" s="115"/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6"/>
      <c r="D38" s="137"/>
      <c r="E38" s="137"/>
      <c r="F38" s="138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/>
      <c r="C39" s="134"/>
      <c r="D39" s="110"/>
      <c r="E39" s="110"/>
      <c r="F39" s="111"/>
      <c r="G39" s="115"/>
      <c r="H39" s="117"/>
      <c r="I39" s="115"/>
      <c r="J39" s="116"/>
      <c r="K39" s="116"/>
      <c r="L39" s="117"/>
      <c r="M39" s="115"/>
      <c r="N39" s="116"/>
      <c r="O39" s="117"/>
      <c r="P39" s="115"/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6"/>
      <c r="D40" s="137"/>
      <c r="E40" s="137"/>
      <c r="F40" s="138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/>
      <c r="C41" s="134"/>
      <c r="D41" s="110"/>
      <c r="E41" s="110"/>
      <c r="F41" s="111"/>
      <c r="G41" s="115"/>
      <c r="H41" s="117"/>
      <c r="I41" s="115"/>
      <c r="J41" s="116"/>
      <c r="K41" s="116"/>
      <c r="L41" s="117"/>
      <c r="M41" s="115"/>
      <c r="N41" s="116"/>
      <c r="O41" s="117"/>
      <c r="P41" s="115"/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6"/>
      <c r="D42" s="137"/>
      <c r="E42" s="137"/>
      <c r="F42" s="138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/>
      <c r="C43" s="134"/>
      <c r="D43" s="110"/>
      <c r="E43" s="110"/>
      <c r="F43" s="111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6"/>
      <c r="D44" s="137"/>
      <c r="E44" s="137"/>
      <c r="F44" s="138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34"/>
      <c r="D45" s="110"/>
      <c r="E45" s="110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6"/>
      <c r="D46" s="137"/>
      <c r="E46" s="137"/>
      <c r="F46" s="138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34"/>
      <c r="D47" s="110"/>
      <c r="E47" s="110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268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74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大網白里ジュニアバレーボールクラブ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435697202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髙橋　直樹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518135928</v>
      </c>
      <c r="H7" s="265"/>
      <c r="I7" s="265"/>
      <c r="J7" s="265" t="str">
        <f>IF(入力!J7="","",入力!J7)</f>
        <v/>
      </c>
      <c r="K7" s="265"/>
      <c r="L7" s="265"/>
      <c r="M7" s="265" t="str">
        <f>IF(入力!M7="","",入力!M7)</f>
        <v>H30.8受講済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松田　俊昭</v>
      </c>
      <c r="D9" s="276"/>
      <c r="E9" s="276"/>
      <c r="F9" s="276"/>
      <c r="G9" s="265">
        <f>IF(入力!G9="","",入力!G9)</f>
        <v>518994600</v>
      </c>
      <c r="H9" s="265"/>
      <c r="I9" s="265"/>
      <c r="J9" s="265">
        <f>IF(入力!J9="","",入力!J9)</f>
        <v>304176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松田　ひろみ</v>
      </c>
      <c r="D11" s="276"/>
      <c r="E11" s="276"/>
      <c r="F11" s="276"/>
      <c r="G11" s="265">
        <f>IF(入力!G11="","",入力!G11)</f>
        <v>519268502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3"/>
      <c r="B14" s="263"/>
      <c r="C14" s="277"/>
      <c r="D14" s="278"/>
      <c r="E14" s="278"/>
      <c r="F14" s="278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3" t="s">
        <v>5</v>
      </c>
      <c r="B15" s="263"/>
      <c r="C15" s="275" t="str">
        <f>IF(入力!C16="","",入力!C16&amp;"　"&amp;入力!E16)</f>
        <v>斉藤　貞勝</v>
      </c>
      <c r="D15" s="276"/>
      <c r="E15" s="276"/>
      <c r="F15" s="273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3"/>
      <c r="B16" s="263"/>
      <c r="C16" s="277"/>
      <c r="D16" s="278"/>
      <c r="E16" s="278"/>
      <c r="F16" s="274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63" t="s">
        <v>6</v>
      </c>
      <c r="B17" s="263"/>
      <c r="C17" s="266" t="str">
        <f>IF(入力!C17="","",入力!C17&amp;"　"&amp;入力!E17)</f>
        <v>大網白里市みどりが丘3-22-8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0475-72-4135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90－4207－5962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松田　龍星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大網白里市立瑞穂小学校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518158613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片岡　優心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大網白里市立瑞穂小学校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518158620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前田　裕雅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大網白里市立瑞穂小学校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518158637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池田　大和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大網白里市立白里小学校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518158644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髙橋　樹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八街市立八街北小学校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518158651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井坂　陽侑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大網白里市立大網東小学校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519131424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63" t="str">
        <f>IF(入力!G37="","",入力!G37)</f>
        <v/>
      </c>
      <c r="H37" s="263" t="str">
        <f>IF(入力!H37="","",入力!H37)</f>
        <v/>
      </c>
      <c r="I37" s="263" t="str">
        <f>IF(入力!I37="","",入力!I37)</f>
        <v/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 t="str">
        <f>IF(入力!M37="","",入力!M37)</f>
        <v/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63" t="str">
        <f>IF(入力!G39="","",入力!G39)</f>
        <v/>
      </c>
      <c r="H39" s="263" t="str">
        <f>IF(入力!H39="","",入力!H39)</f>
        <v/>
      </c>
      <c r="I39" s="263" t="str">
        <f>IF(入力!I39="","",入力!I39)</f>
        <v/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 t="str">
        <f>IF(入力!M39="","",入力!M39)</f>
        <v/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9"/>
      <c r="AW1" s="299"/>
      <c r="AX1" s="4" t="s">
        <v>28</v>
      </c>
      <c r="AY1" s="5"/>
      <c r="AZ1" s="299"/>
      <c r="BA1" s="299"/>
      <c r="BB1" s="4" t="s">
        <v>29</v>
      </c>
      <c r="BC1" s="5"/>
      <c r="BD1" s="299"/>
      <c r="BE1" s="29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0" t="s">
        <v>65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36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1"/>
      <c r="E16" s="311"/>
      <c r="F16" s="311"/>
      <c r="G16" s="312"/>
      <c r="H16" s="337" t="s">
        <v>66</v>
      </c>
      <c r="I16" s="338"/>
      <c r="J16" s="338"/>
      <c r="K16" s="311" t="str">
        <f>IF(入力!C2="","",入力!C2)</f>
        <v>オオアミシラサトジュニアバレーボールクラブ</v>
      </c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2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2" t="s">
        <v>38</v>
      </c>
      <c r="AK16" s="303"/>
      <c r="AL16" s="303"/>
      <c r="AM16" s="304"/>
      <c r="AN16" s="331" t="str">
        <f>IF(入力!P3="","",入力!P3)</f>
        <v>大網白里市</v>
      </c>
      <c r="AO16" s="332"/>
      <c r="AP16" s="332"/>
      <c r="AQ16" s="332"/>
      <c r="AR16" s="332"/>
      <c r="AS16" s="332"/>
      <c r="AT16" s="303" t="s">
        <v>68</v>
      </c>
      <c r="AU16" s="304"/>
      <c r="AV16" s="310" t="s">
        <v>39</v>
      </c>
      <c r="AW16" s="311"/>
      <c r="AX16" s="311"/>
      <c r="AY16" s="312"/>
      <c r="AZ16" s="317" t="str">
        <f>IF(入力!P5="","",入力!P5)</f>
        <v>JR外房</v>
      </c>
      <c r="BA16" s="318"/>
      <c r="BB16" s="318"/>
      <c r="BC16" s="318"/>
      <c r="BD16" s="318"/>
      <c r="BE16" s="318"/>
      <c r="BF16" s="371" t="s">
        <v>40</v>
      </c>
    </row>
    <row r="17" spans="3:58" ht="4.5" customHeight="1">
      <c r="C17" s="369"/>
      <c r="D17" s="314"/>
      <c r="E17" s="314"/>
      <c r="F17" s="314"/>
      <c r="G17" s="315"/>
      <c r="H17" s="327" t="str">
        <f>IF(入力!C3="","",入力!C3)</f>
        <v>大網白里ジュニアバレーボールクラブ</v>
      </c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3" t="str">
        <f>IF(入力!J3="","","("&amp;入力!J3&amp;")")</f>
        <v>(男子)</v>
      </c>
      <c r="V17" s="323"/>
      <c r="W17" s="323"/>
      <c r="X17" s="324"/>
      <c r="Y17" s="353">
        <f>IF(入力!C4="","",入力!C4)</f>
        <v>435697202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5"/>
      <c r="AK17" s="306"/>
      <c r="AL17" s="306"/>
      <c r="AM17" s="307"/>
      <c r="AN17" s="333"/>
      <c r="AO17" s="334"/>
      <c r="AP17" s="334"/>
      <c r="AQ17" s="334"/>
      <c r="AR17" s="334"/>
      <c r="AS17" s="334"/>
      <c r="AT17" s="306"/>
      <c r="AU17" s="307"/>
      <c r="AV17" s="313"/>
      <c r="AW17" s="314"/>
      <c r="AX17" s="314"/>
      <c r="AY17" s="315"/>
      <c r="AZ17" s="319"/>
      <c r="BA17" s="320"/>
      <c r="BB17" s="320"/>
      <c r="BC17" s="320"/>
      <c r="BD17" s="320"/>
      <c r="BE17" s="320"/>
      <c r="BF17" s="372"/>
    </row>
    <row r="18" spans="3:58" ht="16.5" customHeight="1">
      <c r="C18" s="370"/>
      <c r="D18" s="296"/>
      <c r="E18" s="296"/>
      <c r="F18" s="296"/>
      <c r="G18" s="316"/>
      <c r="H18" s="329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25"/>
      <c r="V18" s="325"/>
      <c r="W18" s="325"/>
      <c r="X18" s="326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08"/>
      <c r="AK18" s="283"/>
      <c r="AL18" s="283"/>
      <c r="AM18" s="309"/>
      <c r="AN18" s="335"/>
      <c r="AO18" s="336"/>
      <c r="AP18" s="336"/>
      <c r="AQ18" s="336"/>
      <c r="AR18" s="336"/>
      <c r="AS18" s="336"/>
      <c r="AT18" s="283"/>
      <c r="AU18" s="309"/>
      <c r="AV18" s="297"/>
      <c r="AW18" s="296"/>
      <c r="AX18" s="296"/>
      <c r="AY18" s="316"/>
      <c r="AZ18" s="321" t="str">
        <f>IF(入力!AE5="","",入力!AE5)</f>
        <v>大網</v>
      </c>
      <c r="BA18" s="322"/>
      <c r="BB18" s="322"/>
      <c r="BC18" s="322"/>
      <c r="BD18" s="322"/>
      <c r="BE18" s="322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4" t="s">
        <v>42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69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70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301"/>
    </row>
    <row r="20" spans="3:58" ht="15" customHeight="1">
      <c r="C20" s="286" t="s">
        <v>43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5" t="str">
        <f>IF(入力!J7="","",入力!J7)</f>
        <v/>
      </c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>
        <f>IF(入力!J9="","",入力!J9)</f>
        <v>304176</v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 t="str">
        <f>IF(入力!J11="","",入力!J11)</f>
        <v/>
      </c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95"/>
    </row>
    <row r="21" spans="3:58" ht="15" customHeight="1">
      <c r="C21" s="286" t="s">
        <v>44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5" t="str">
        <f>IF(入力!M7="","",入力!M7)</f>
        <v>H30.8受講済</v>
      </c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 t="str">
        <f>IF(入力!M9="","",入力!M9)</f>
        <v/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 t="str">
        <f>IF(入力!M11="","",入力!M11)</f>
        <v/>
      </c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95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タカハシ　ナオキ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82" t="s">
        <v>45</v>
      </c>
      <c r="S22" s="287"/>
      <c r="T22" s="289">
        <f>IF(入力!AT7="","",入力!AT7)</f>
        <v>40</v>
      </c>
      <c r="U22" s="290"/>
      <c r="V22" s="291"/>
      <c r="W22" s="282" t="s">
        <v>46</v>
      </c>
      <c r="X22" s="282"/>
      <c r="Y22" s="282"/>
      <c r="Z22" s="14" t="s">
        <v>72</v>
      </c>
      <c r="AA22" s="15"/>
      <c r="AB22" s="287" t="str">
        <f>IF(入力!R7="","",入力!R7)</f>
        <v>289</v>
      </c>
      <c r="AC22" s="287"/>
      <c r="AD22" s="287"/>
      <c r="AE22" s="287"/>
      <c r="AF22" s="16" t="s">
        <v>73</v>
      </c>
      <c r="AG22" s="287" t="str">
        <f>IF(入力!W7="","",入力!W7)</f>
        <v>1105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82" t="s">
        <v>47</v>
      </c>
      <c r="AV22" s="287"/>
      <c r="AW22" s="287"/>
      <c r="AX22" s="17" t="s">
        <v>74</v>
      </c>
      <c r="AY22" s="287" t="str">
        <f>IF(入力!AL7="","",入力!AL7)</f>
        <v>043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0" t="s">
        <v>48</v>
      </c>
      <c r="D23" s="296"/>
      <c r="E23" s="296"/>
      <c r="F23" s="296"/>
      <c r="G23" s="316"/>
      <c r="H23" s="345" t="str">
        <f>IF(入力!C8="","",入力!C8&amp;"　"&amp;入力!E8)</f>
        <v>髙橋　直樹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6"/>
      <c r="S23" s="296"/>
      <c r="T23" s="292"/>
      <c r="U23" s="293"/>
      <c r="V23" s="294"/>
      <c r="W23" s="283"/>
      <c r="X23" s="283"/>
      <c r="Y23" s="283"/>
      <c r="Z23" s="329" t="str">
        <f>IF(入力!P8="","",入力!P8)</f>
        <v>八街市泉台2-15-6</v>
      </c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80"/>
      <c r="AU23" s="296"/>
      <c r="AV23" s="296"/>
      <c r="AW23" s="296"/>
      <c r="AX23" s="297" t="str">
        <f>IF(入力!AK8="","",入力!AK8)</f>
        <v>442</v>
      </c>
      <c r="AY23" s="296"/>
      <c r="AZ23" s="296"/>
      <c r="BA23" s="296"/>
      <c r="BB23" s="19" t="s">
        <v>76</v>
      </c>
      <c r="BC23" s="296" t="str">
        <f>IF(入力!AP8="","",入力!AP8)</f>
        <v>1993</v>
      </c>
      <c r="BD23" s="296"/>
      <c r="BE23" s="296"/>
      <c r="BF23" s="298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マツダ　トシアキ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82" t="s">
        <v>45</v>
      </c>
      <c r="S24" s="287"/>
      <c r="T24" s="289">
        <f>IF(入力!AT9="","",入力!AT9)</f>
        <v>47</v>
      </c>
      <c r="U24" s="290"/>
      <c r="V24" s="291"/>
      <c r="W24" s="282" t="s">
        <v>46</v>
      </c>
      <c r="X24" s="282"/>
      <c r="Y24" s="282"/>
      <c r="Z24" s="14" t="s">
        <v>72</v>
      </c>
      <c r="AA24" s="15"/>
      <c r="AB24" s="287" t="str">
        <f>IF(入力!R9="","",入力!R9)</f>
        <v>299</v>
      </c>
      <c r="AC24" s="287"/>
      <c r="AD24" s="287"/>
      <c r="AE24" s="287"/>
      <c r="AF24" s="16" t="s">
        <v>73</v>
      </c>
      <c r="AG24" s="287" t="str">
        <f>IF(入力!W9="","",入力!W9)</f>
        <v>3234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82" t="s">
        <v>47</v>
      </c>
      <c r="AV24" s="287"/>
      <c r="AW24" s="287"/>
      <c r="AX24" s="17" t="s">
        <v>74</v>
      </c>
      <c r="AY24" s="287" t="str">
        <f>IF(入力!AL9="","",入力!AL9)</f>
        <v>080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0" t="s">
        <v>78</v>
      </c>
      <c r="D25" s="296"/>
      <c r="E25" s="296"/>
      <c r="F25" s="296"/>
      <c r="G25" s="316"/>
      <c r="H25" s="345" t="str">
        <f>IF(入力!C10="","",入力!C10&amp;"　"&amp;入力!E10)</f>
        <v>松田　俊昭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6"/>
      <c r="S25" s="296"/>
      <c r="T25" s="292"/>
      <c r="U25" s="293"/>
      <c r="V25" s="294"/>
      <c r="W25" s="283"/>
      <c r="X25" s="283"/>
      <c r="Y25" s="283"/>
      <c r="Z25" s="329" t="str">
        <f>IF(入力!P10="","",入力!P10)</f>
        <v>大網白里市みずほ台3-8-32</v>
      </c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80"/>
      <c r="AU25" s="296"/>
      <c r="AV25" s="296"/>
      <c r="AW25" s="296"/>
      <c r="AX25" s="297" t="str">
        <f>IF(入力!AK10="","",入力!AK10)</f>
        <v>8476</v>
      </c>
      <c r="AY25" s="296"/>
      <c r="AZ25" s="296"/>
      <c r="BA25" s="296"/>
      <c r="BB25" s="19" t="s">
        <v>76</v>
      </c>
      <c r="BC25" s="296" t="str">
        <f>IF(入力!AP10="","",入力!AP10)</f>
        <v>0418</v>
      </c>
      <c r="BD25" s="296"/>
      <c r="BE25" s="296"/>
      <c r="BF25" s="298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マツダ　ヒロミ</v>
      </c>
      <c r="I26" s="287"/>
      <c r="J26" s="287"/>
      <c r="K26" s="287"/>
      <c r="L26" s="287"/>
      <c r="M26" s="287"/>
      <c r="N26" s="287"/>
      <c r="O26" s="287"/>
      <c r="P26" s="287"/>
      <c r="Q26" s="288"/>
      <c r="R26" s="282" t="s">
        <v>45</v>
      </c>
      <c r="S26" s="287"/>
      <c r="T26" s="289">
        <f>IF(入力!AT11="","",入力!AT11)</f>
        <v>39</v>
      </c>
      <c r="U26" s="290"/>
      <c r="V26" s="291"/>
      <c r="W26" s="282" t="s">
        <v>46</v>
      </c>
      <c r="X26" s="282"/>
      <c r="Y26" s="282"/>
      <c r="Z26" s="14" t="s">
        <v>72</v>
      </c>
      <c r="AA26" s="15"/>
      <c r="AB26" s="287" t="str">
        <f>IF(入力!R11="","",入力!R11)</f>
        <v>299</v>
      </c>
      <c r="AC26" s="287"/>
      <c r="AD26" s="287"/>
      <c r="AE26" s="287"/>
      <c r="AF26" s="16" t="s">
        <v>73</v>
      </c>
      <c r="AG26" s="287" t="str">
        <f>IF(入力!W11="","",入力!W11)</f>
        <v>3234</v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82" t="s">
        <v>47</v>
      </c>
      <c r="AV26" s="287"/>
      <c r="AW26" s="287"/>
      <c r="AX26" s="17" t="s">
        <v>74</v>
      </c>
      <c r="AY26" s="287" t="str">
        <f>IF(入力!AL11="","",入力!AL11)</f>
        <v>090</v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0" t="s">
        <v>79</v>
      </c>
      <c r="D27" s="296"/>
      <c r="E27" s="296"/>
      <c r="F27" s="296"/>
      <c r="G27" s="316"/>
      <c r="H27" s="345" t="str">
        <f>IF(入力!C12="","",入力!C12&amp;"　"&amp;入力!E12)</f>
        <v>松田　ひろみ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6"/>
      <c r="S27" s="296"/>
      <c r="T27" s="292"/>
      <c r="U27" s="293"/>
      <c r="V27" s="294"/>
      <c r="W27" s="283"/>
      <c r="X27" s="283"/>
      <c r="Y27" s="283"/>
      <c r="Z27" s="329" t="str">
        <f>IF(入力!P12="","",入力!P12)</f>
        <v>大網白里市みずほ台3-8-32</v>
      </c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80"/>
      <c r="AU27" s="296"/>
      <c r="AV27" s="296"/>
      <c r="AW27" s="296"/>
      <c r="AX27" s="297" t="str">
        <f>IF(入力!AK12="","",入力!AK12)</f>
        <v>2333</v>
      </c>
      <c r="AY27" s="296"/>
      <c r="AZ27" s="296"/>
      <c r="BA27" s="296"/>
      <c r="BB27" s="19" t="s">
        <v>76</v>
      </c>
      <c r="BC27" s="296" t="str">
        <f>IF(入力!AP12="","",入力!AP12)</f>
        <v>8302</v>
      </c>
      <c r="BD27" s="296"/>
      <c r="BE27" s="296"/>
      <c r="BF27" s="298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サイトウ　サダカツ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82" t="s">
        <v>45</v>
      </c>
      <c r="S28" s="287"/>
      <c r="T28" s="289">
        <f>IF(入力!AT15="","",入力!AT15)</f>
        <v>44</v>
      </c>
      <c r="U28" s="290"/>
      <c r="V28" s="291"/>
      <c r="W28" s="282" t="s">
        <v>46</v>
      </c>
      <c r="X28" s="282"/>
      <c r="Y28" s="282"/>
      <c r="Z28" s="14" t="s">
        <v>72</v>
      </c>
      <c r="AA28" s="15"/>
      <c r="AB28" s="287" t="str">
        <f>IF(入力!R15="","",入力!R15)</f>
        <v>299</v>
      </c>
      <c r="AC28" s="287"/>
      <c r="AD28" s="287"/>
      <c r="AE28" s="287"/>
      <c r="AF28" s="16" t="s">
        <v>73</v>
      </c>
      <c r="AG28" s="287" t="str">
        <f>IF(入力!W15="","",入力!W15)</f>
        <v>3255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82" t="s">
        <v>47</v>
      </c>
      <c r="AV28" s="287"/>
      <c r="AW28" s="287"/>
      <c r="AX28" s="17" t="s">
        <v>74</v>
      </c>
      <c r="AY28" s="287" t="str">
        <f>IF(入力!AL15="","",入力!AL15)</f>
        <v>0475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5" t="str">
        <f>IF(入力!C16="","",入力!C16&amp;"　"&amp;入力!E16)</f>
        <v>斉藤　貞勝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74"/>
      <c r="S29" s="374"/>
      <c r="T29" s="382"/>
      <c r="U29" s="383"/>
      <c r="V29" s="384"/>
      <c r="W29" s="381"/>
      <c r="X29" s="381"/>
      <c r="Y29" s="381"/>
      <c r="Z29" s="398" t="str">
        <f>IF(入力!P16="","",入力!P16)</f>
        <v>大網白里市みどりが丘3-22-8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74"/>
      <c r="AV29" s="374"/>
      <c r="AW29" s="374"/>
      <c r="AX29" s="401" t="str">
        <f>IF(入力!AK16="","",入力!AK16)</f>
        <v>72</v>
      </c>
      <c r="AY29" s="374"/>
      <c r="AZ29" s="374"/>
      <c r="BA29" s="374"/>
      <c r="BB29" s="73" t="s">
        <v>76</v>
      </c>
      <c r="BC29" s="374" t="str">
        <f>IF(入力!AP16="","",入力!AP16)</f>
        <v>4135</v>
      </c>
      <c r="BD29" s="374"/>
      <c r="BE29" s="374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マツダ　リュウセイ
松田　龍星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大網白里市立瑞穂小学校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518158613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159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カタオカ　ユウシン
片岡　優心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大網白里市立瑞穂小学校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518158620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168.5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マエダ　ユウガ
前田　裕雅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6</v>
      </c>
      <c r="R38" s="391"/>
      <c r="S38" s="392"/>
      <c r="T38" s="409" t="str">
        <f>IF(入力!I29="","",入力!I29)</f>
        <v>大網白里市立瑞穂小学校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518158637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149.5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イケダ　ヤマト
池田　大和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6</v>
      </c>
      <c r="R40" s="391"/>
      <c r="S40" s="392"/>
      <c r="T40" s="409" t="str">
        <f>IF(入力!I31="","",入力!I31)</f>
        <v>大網白里市立白里小学校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518158644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137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タカハシ　イツキ
髙橋　樹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5</v>
      </c>
      <c r="R42" s="391"/>
      <c r="S42" s="392"/>
      <c r="T42" s="409" t="str">
        <f>IF(入力!I33="","",入力!I33)</f>
        <v>八街市立八街北小学校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518158651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137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イサカ　ヒユウ
井坂　陽侑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4</v>
      </c>
      <c r="R44" s="391"/>
      <c r="S44" s="392"/>
      <c r="T44" s="409" t="str">
        <f>IF(入力!I35="","",入力!I35)</f>
        <v>大網白里市立大網東小学校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519131424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141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 t="str">
        <f>IF(入力!B37="","",入力!B37)</f>
        <v/>
      </c>
      <c r="D46" s="417"/>
      <c r="E46" s="418"/>
      <c r="F46" s="403" t="str">
        <f>IF(入力!C38="","",入力!C37&amp;"　"&amp;入力!E37&amp;"
"&amp;入力!C38&amp;"　"&amp;入力!E38)</f>
        <v/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 t="str">
        <f>IF(入力!G37="","",入力!G37)</f>
        <v/>
      </c>
      <c r="R46" s="391"/>
      <c r="S46" s="392"/>
      <c r="T46" s="409" t="str">
        <f>IF(入力!I37="","",入力!I37)</f>
        <v/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 t="str">
        <f>IF(入力!M37="","",入力!M37)</f>
        <v/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 t="str">
        <f>IF(入力!P37="","",入力!P37)</f>
        <v/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 t="str">
        <f>IF(入力!B39="","",入力!B39)</f>
        <v/>
      </c>
      <c r="D48" s="417"/>
      <c r="E48" s="418"/>
      <c r="F48" s="403" t="str">
        <f>IF(入力!C40="","",入力!C39&amp;"　"&amp;入力!E39&amp;"
"&amp;入力!C40&amp;"　"&amp;入力!E40)</f>
        <v/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 t="str">
        <f>IF(入力!G39="","",入力!G39)</f>
        <v/>
      </c>
      <c r="R48" s="391"/>
      <c r="S48" s="392"/>
      <c r="T48" s="409" t="str">
        <f>IF(入力!I39="","",入力!I39)</f>
        <v/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 t="str">
        <f>IF(入力!M39="","",入力!M39)</f>
        <v/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 t="str">
        <f>IF(入力!P39="","",入力!P39)</f>
        <v/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 t="str">
        <f>IF(入力!B41="","",入力!B41)</f>
        <v/>
      </c>
      <c r="D50" s="417"/>
      <c r="E50" s="418"/>
      <c r="F50" s="403" t="str">
        <f>IF(入力!C42="","",入力!C41&amp;"　"&amp;入力!E41&amp;"
"&amp;入力!C42&amp;"　"&amp;入力!E42)</f>
        <v/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 t="str">
        <f>IF(入力!G41="","",入力!G41)</f>
        <v/>
      </c>
      <c r="R50" s="391"/>
      <c r="S50" s="392"/>
      <c r="T50" s="409" t="str">
        <f>IF(入力!I41="","",入力!I41)</f>
        <v/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 t="str">
        <f>IF(入力!M41="","",入力!M41)</f>
        <v/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 t="str">
        <f>IF(入力!P41="","",入力!P41)</f>
        <v/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 t="str">
        <f>IF(入力!B43="","",入力!B43)</f>
        <v/>
      </c>
      <c r="D52" s="417"/>
      <c r="E52" s="418"/>
      <c r="F52" s="403" t="str">
        <f>IF(入力!C44="","",入力!C43&amp;"　"&amp;入力!E43&amp;"
"&amp;入力!C44&amp;"　"&amp;入力!E44)</f>
        <v/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/>
      </c>
      <c r="R52" s="391"/>
      <c r="S52" s="392"/>
      <c r="T52" s="409" t="str">
        <f>IF(入力!I43="","",入力!I43)</f>
        <v/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 t="str">
        <f>IF(入力!M43="","",入力!M43)</f>
        <v/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 t="str">
        <f>IF(入力!P43="","",入力!P43)</f>
        <v/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大網白里ジュニアバレーボールクラブ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435697202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髙橋　直樹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518135928</v>
      </c>
      <c r="H7" s="265"/>
      <c r="I7" s="265"/>
      <c r="J7" s="265" t="str">
        <f>IF(入力!J7="","",入力!J7)</f>
        <v/>
      </c>
      <c r="K7" s="265"/>
      <c r="L7" s="265"/>
      <c r="M7" s="265" t="str">
        <f>IF(入力!M7="","",入力!M7)</f>
        <v>H30.8受講済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松田　俊昭</v>
      </c>
      <c r="D9" s="276"/>
      <c r="E9" s="276"/>
      <c r="F9" s="276"/>
      <c r="G9" s="265">
        <f>IF(入力!G9="","",入力!G9)</f>
        <v>518994600</v>
      </c>
      <c r="H9" s="265"/>
      <c r="I9" s="265"/>
      <c r="J9" s="265">
        <f>IF(入力!J9="","",入力!J9)</f>
        <v>304176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松田　ひろみ</v>
      </c>
      <c r="D11" s="276"/>
      <c r="E11" s="276"/>
      <c r="F11" s="276"/>
      <c r="G11" s="265">
        <f>IF(入力!G11="","",入力!G11)</f>
        <v>519268502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3"/>
      <c r="B14" s="263"/>
      <c r="C14" s="277"/>
      <c r="D14" s="278"/>
      <c r="E14" s="278"/>
      <c r="F14" s="278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3" t="s">
        <v>5</v>
      </c>
      <c r="B15" s="263"/>
      <c r="C15" s="275" t="str">
        <f>IF(入力!C16="","",入力!C16&amp;"　"&amp;入力!E16)</f>
        <v>斉藤　貞勝</v>
      </c>
      <c r="D15" s="276"/>
      <c r="E15" s="276"/>
      <c r="F15" s="273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3"/>
      <c r="B16" s="263"/>
      <c r="C16" s="277"/>
      <c r="D16" s="278"/>
      <c r="E16" s="278"/>
      <c r="F16" s="274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3" t="s">
        <v>6</v>
      </c>
      <c r="B17" s="263"/>
      <c r="C17" s="266" t="str">
        <f>IF(入力!C17="","",入力!C17&amp;"　"&amp;入力!E17)</f>
        <v>大網白里市みどりが丘3-22-8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0475-72-4135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90－4207－5962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松田　龍星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大網白里市立瑞穂小学校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518158613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片岡　優心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大網白里市立瑞穂小学校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518158620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前田　裕雅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大網白里市立瑞穂小学校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518158637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池田　大和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大網白里市立白里小学校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518158644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髙橋　樹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八街市立八街北小学校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518158651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井坂　陽侑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大網白里市立大網東小学校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519131424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63" t="str">
        <f>IF(入力!G37="","",入力!G37)</f>
        <v/>
      </c>
      <c r="H37" s="263" t="str">
        <f>IF(入力!H37="","",入力!H37)</f>
        <v/>
      </c>
      <c r="I37" s="263" t="str">
        <f>IF(入力!I37="","",入力!I37)</f>
        <v/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 t="str">
        <f>IF(入力!M37="","",入力!M37)</f>
        <v/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63" t="str">
        <f>IF(入力!G39="","",入力!G39)</f>
        <v/>
      </c>
      <c r="H39" s="263" t="str">
        <f>IF(入力!H39="","",入力!H39)</f>
        <v/>
      </c>
      <c r="I39" s="263" t="str">
        <f>IF(入力!I39="","",入力!I39)</f>
        <v/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 t="str">
        <f>IF(入力!M39="","",入力!M39)</f>
        <v/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大網白里ジュニアバレーボールクラブ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435697202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髙橋　直樹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518135928</v>
      </c>
      <c r="H7" s="265"/>
      <c r="I7" s="265"/>
      <c r="J7" s="265" t="str">
        <f>IF(入力!J7="","",入力!J7)</f>
        <v/>
      </c>
      <c r="K7" s="265"/>
      <c r="L7" s="265"/>
      <c r="M7" s="265" t="str">
        <f>IF(入力!M7="","",入力!M7)</f>
        <v>H30.8受講済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松田　俊昭</v>
      </c>
      <c r="D9" s="276"/>
      <c r="E9" s="276"/>
      <c r="F9" s="276"/>
      <c r="G9" s="265">
        <f>IF(入力!G9="","",入力!G9)</f>
        <v>518994600</v>
      </c>
      <c r="H9" s="265"/>
      <c r="I9" s="265"/>
      <c r="J9" s="265">
        <f>IF(入力!J9="","",入力!J9)</f>
        <v>304176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松田　ひろみ</v>
      </c>
      <c r="D11" s="276"/>
      <c r="E11" s="276"/>
      <c r="F11" s="276"/>
      <c r="G11" s="265">
        <f>IF(入力!G11="","",入力!G11)</f>
        <v>519268502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3"/>
      <c r="B14" s="263"/>
      <c r="C14" s="277"/>
      <c r="D14" s="278"/>
      <c r="E14" s="278"/>
      <c r="F14" s="278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3" t="s">
        <v>5</v>
      </c>
      <c r="B15" s="263"/>
      <c r="C15" s="275" t="str">
        <f>IF(入力!C16="","",入力!C16&amp;"　"&amp;入力!E16)</f>
        <v>斉藤　貞勝</v>
      </c>
      <c r="D15" s="276"/>
      <c r="E15" s="276"/>
      <c r="F15" s="273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3"/>
      <c r="B16" s="263"/>
      <c r="C16" s="277"/>
      <c r="D16" s="278"/>
      <c r="E16" s="278"/>
      <c r="F16" s="274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3" t="s">
        <v>6</v>
      </c>
      <c r="B17" s="263"/>
      <c r="C17" s="266" t="str">
        <f>IF(入力!C17="","",入力!C17&amp;"　"&amp;入力!E17)</f>
        <v>大網白里市みどりが丘3-22-8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0475-72-4135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90－4207－5962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松田　龍星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大網白里市立瑞穂小学校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518158613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片岡　優心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大網白里市立瑞穂小学校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518158620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前田　裕雅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大網白里市立瑞穂小学校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518158637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池田　大和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大網白里市立白里小学校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518158644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髙橋　樹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八街市立八街北小学校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518158651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井坂　陽侑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大網白里市立大網東小学校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519131424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63" t="str">
        <f>IF(入力!G37="","",入力!G37)</f>
        <v/>
      </c>
      <c r="H37" s="263" t="str">
        <f>IF(入力!H37="","",入力!H37)</f>
        <v/>
      </c>
      <c r="I37" s="263" t="str">
        <f>IF(入力!I37="","",入力!I37)</f>
        <v/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 t="str">
        <f>IF(入力!M37="","",入力!M37)</f>
        <v/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63" t="str">
        <f>IF(入力!G39="","",入力!G39)</f>
        <v/>
      </c>
      <c r="H39" s="263" t="str">
        <f>IF(入力!H39="","",入力!H39)</f>
        <v/>
      </c>
      <c r="I39" s="263" t="str">
        <f>IF(入力!I39="","",入力!I39)</f>
        <v/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 t="str">
        <f>IF(入力!M39="","",入力!M39)</f>
        <v/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13</v>
      </c>
      <c r="J5" s="444" t="str">
        <f>IF(入力!A55="","",入力!A55)</f>
        <v>九十九里浜の「海の街」で育った男子６人です！
日頃の練習成果を大いに発揮せん夢舞台！
走って！繋いで！最後まで諦めない！「全員バレー」で挑みます！！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15003</v>
      </c>
      <c r="B7" s="33" t="str">
        <f>IF(入力!C3="","",入力!C3)</f>
        <v>大網白里ジュニアバレーボールクラブ</v>
      </c>
      <c r="C7" s="33" t="str">
        <f>IF(入力!C2="","",入力!C2)</f>
        <v>オオアミシラサトジュニアバレーボールクラブ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JR外房</v>
      </c>
      <c r="S7" s="33" t="str">
        <f>IF(入力!AE5="","",入力!AE5)</f>
        <v>大網</v>
      </c>
      <c r="T7" s="33"/>
      <c r="U7" s="33">
        <f>IF(入力!C4="","",入力!C4)</f>
        <v>435697202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髙橋</v>
      </c>
      <c r="D16" s="33" t="str">
        <f>IF(入力!E8="","",入力!E8)</f>
        <v>直樹</v>
      </c>
      <c r="E16" s="33" t="str">
        <f>IF(入力!C7="","",入力!C7)</f>
        <v>タカハシ</v>
      </c>
      <c r="F16" s="33" t="str">
        <f>IF(入力!E7="","",入力!E7)</f>
        <v>ナオキ</v>
      </c>
      <c r="G16" s="33">
        <f>IF(入力!G7="","",入力!G7)</f>
        <v>518135928</v>
      </c>
      <c r="H16" s="33" t="str">
        <f>IF(入力!J7="","",入力!J7)</f>
        <v/>
      </c>
      <c r="I16" s="33" t="str">
        <f>IF(入力!M7="","",入力!M7)</f>
        <v>H30.8受講済</v>
      </c>
      <c r="J16" s="33"/>
      <c r="K16" s="33"/>
      <c r="L16" s="33">
        <f>IF(入力!AT7="","",入力!AT7)</f>
        <v>40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1105</v>
      </c>
      <c r="T16" s="33" t="str">
        <f>IF(入力!P8="","",入力!P8)</f>
        <v>八街市泉台2-15-6</v>
      </c>
      <c r="U16" s="33" t="str">
        <f>IF(入力!AL7="","",入力!AL7)</f>
        <v>043</v>
      </c>
      <c r="V16" s="33" t="str">
        <f>IF(入力!AK8="","",入力!AK8)</f>
        <v>442</v>
      </c>
      <c r="W16" s="33" t="str">
        <f>IF(入力!AP8="","",入力!AP8)</f>
        <v>1993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松田</v>
      </c>
      <c r="D17" s="33" t="str">
        <f>IF(入力!E10="","",入力!E10)</f>
        <v>俊昭</v>
      </c>
      <c r="E17" s="33" t="str">
        <f>IF(入力!C9="","",入力!C9)</f>
        <v>マツダ</v>
      </c>
      <c r="F17" s="33" t="str">
        <f>IF(入力!E9="","",入力!E9)</f>
        <v>トシアキ</v>
      </c>
      <c r="G17" s="33">
        <f>IF(入力!G9="","",入力!G9)</f>
        <v>518994600</v>
      </c>
      <c r="H17" s="33">
        <f>IF(入力!J9="","",入力!J9)</f>
        <v>304176</v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3234</v>
      </c>
      <c r="T17" s="33" t="str">
        <f>IF(入力!P10="","",入力!P10)</f>
        <v>大網白里市みずほ台3-8-32</v>
      </c>
      <c r="U17" s="33" t="str">
        <f>IF(入力!AL9="","",入力!AL9)</f>
        <v>080</v>
      </c>
      <c r="V17" s="33" t="str">
        <f>IF(入力!AK10="","",入力!AK10)</f>
        <v>8476</v>
      </c>
      <c r="W17" s="33" t="str">
        <f>IF(入力!AP10="","",入力!AP10)</f>
        <v>0418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松田</v>
      </c>
      <c r="D20" s="33" t="str">
        <f>IF(入力!E12="","",入力!E12)</f>
        <v>ひろみ</v>
      </c>
      <c r="E20" s="33" t="str">
        <f>IF(入力!C11="","",入力!C11)</f>
        <v>マツダ</v>
      </c>
      <c r="F20" s="33" t="str">
        <f>IF(入力!E11="","",入力!E11)</f>
        <v>ヒロミ</v>
      </c>
      <c r="G20" s="33">
        <f>IF(入力!G11="","",入力!G11)</f>
        <v>519268502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39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3234</v>
      </c>
      <c r="T20" s="33" t="str">
        <f>IF(入力!P12="","",入力!P12)</f>
        <v>大網白里市みずほ台3-8-32</v>
      </c>
      <c r="U20" s="33" t="str">
        <f>IF(入力!AL11="","",入力!AL11)</f>
        <v>090</v>
      </c>
      <c r="V20" s="33" t="str">
        <f>IF(入力!AK12="","",入力!AK12)</f>
        <v>2333</v>
      </c>
      <c r="W20" s="33" t="str">
        <f>IF(入力!AP12="","",入力!AP12)</f>
        <v>8302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斉藤</v>
      </c>
      <c r="D22" s="33" t="str">
        <f>IF(入力!E16="","",入力!E16)</f>
        <v>貞勝</v>
      </c>
      <c r="E22" s="33" t="str">
        <f>IF(入力!C15="","",入力!C15)</f>
        <v>サイトウ</v>
      </c>
      <c r="F22" s="33" t="str">
        <f>IF(入力!E15="","",入力!E15)</f>
        <v>サダカツ</v>
      </c>
      <c r="G22" s="33"/>
      <c r="H22" s="33"/>
      <c r="I22" s="33"/>
      <c r="J22" s="33"/>
      <c r="K22" s="33"/>
      <c r="L22" s="33">
        <f>IF(入力!AT15="","",入力!AT15)</f>
        <v>44</v>
      </c>
      <c r="M22" s="33"/>
      <c r="N22" s="33">
        <f>IF(入力!C21="","",入力!C21)</f>
        <v>90</v>
      </c>
      <c r="O22" s="33">
        <f>IF(入力!E21="","",入力!E21)</f>
        <v>4207</v>
      </c>
      <c r="P22" s="33">
        <f>IF(入力!G21="","",入力!G21)</f>
        <v>5962</v>
      </c>
      <c r="Q22" s="33"/>
      <c r="R22" s="33" t="str">
        <f>IF(入力!R15="","",入力!R15)</f>
        <v>299</v>
      </c>
      <c r="S22" s="33" t="str">
        <f>IF(入力!W15="","",入力!W15)</f>
        <v>3255</v>
      </c>
      <c r="T22" s="33" t="str">
        <f>IF(入力!P16="","",入力!P16)</f>
        <v>大網白里市みどりが丘3-22-8</v>
      </c>
      <c r="U22" s="33" t="str">
        <f>IF(入力!AL15="","",入力!AL15)</f>
        <v>0475</v>
      </c>
      <c r="V22" s="33" t="str">
        <f>IF(入力!AK16="","",入力!AK16)</f>
        <v>72</v>
      </c>
      <c r="W22" s="33" t="str">
        <f>IF(入力!AP16="","",入力!AP16)</f>
        <v>4135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松田</v>
      </c>
      <c r="D24" s="75" t="str">
        <f>VLOOKUP($B$51,$A$53:$F$352,4)</f>
        <v>龍星</v>
      </c>
      <c r="E24" s="75" t="str">
        <f>VLOOKUP($B$51,$A$53:$F$352,5)</f>
        <v>マツダ</v>
      </c>
      <c r="F24" s="75" t="str">
        <f>VLOOKUP($B$51,$A$53:$F$352,6)</f>
        <v>リュウセイ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松田</v>
      </c>
      <c r="D53" s="33" t="str">
        <f>IF(入力!E26="","",入力!E26)</f>
        <v>龍星</v>
      </c>
      <c r="E53" s="33" t="str">
        <f>IF(入力!C25="","",入力!C25)</f>
        <v>マツダ</v>
      </c>
      <c r="F53" s="33" t="str">
        <f>IF(入力!E25="","",入力!E25)</f>
        <v>リュウセイ</v>
      </c>
      <c r="G53" s="33">
        <f>IF(入力!M25="","",入力!M25)</f>
        <v>518158613</v>
      </c>
      <c r="H53" s="33" t="str">
        <f>IF(入力!I25="","",入力!I25)</f>
        <v>大網白里市立瑞穂小学校</v>
      </c>
      <c r="I53" s="33">
        <f>IF(入力!G25="","",入力!G25)</f>
        <v>6</v>
      </c>
      <c r="J53" s="33">
        <f>IF(入力!P25="","",入力!P25)</f>
        <v>159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片岡</v>
      </c>
      <c r="D54" s="33" t="str">
        <f>IF(入力!E28="","",入力!E28)</f>
        <v>優心</v>
      </c>
      <c r="E54" s="33" t="str">
        <f>IF(入力!C27="","",入力!C27)</f>
        <v>カタオカ</v>
      </c>
      <c r="F54" s="33" t="str">
        <f>IF(入力!E27="","",入力!E27)</f>
        <v>ユウシン</v>
      </c>
      <c r="G54" s="33">
        <f>IF(入力!M27="","",入力!M27)</f>
        <v>518158620</v>
      </c>
      <c r="H54" s="33" t="str">
        <f>IF(入力!I27="","",入力!I27)</f>
        <v>大網白里市立瑞穂小学校</v>
      </c>
      <c r="I54" s="33">
        <f>IF(入力!G27="","",入力!G27)</f>
        <v>6</v>
      </c>
      <c r="J54" s="33">
        <f>IF(入力!P27="","",入力!P27)</f>
        <v>168.5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前田</v>
      </c>
      <c r="D55" s="33" t="str">
        <f>IF(入力!E30="","",入力!E30)</f>
        <v>裕雅</v>
      </c>
      <c r="E55" s="33" t="str">
        <f>IF(入力!C29="","",入力!C29)</f>
        <v>マエダ</v>
      </c>
      <c r="F55" s="33" t="str">
        <f>IF(入力!E29="","",入力!E29)</f>
        <v>ユウガ</v>
      </c>
      <c r="G55" s="33">
        <f>IF(入力!M29="","",入力!M29)</f>
        <v>518158637</v>
      </c>
      <c r="H55" s="33" t="str">
        <f>IF(入力!I29="","",入力!I29)</f>
        <v>大網白里市立瑞穂小学校</v>
      </c>
      <c r="I55" s="33">
        <f>IF(入力!G29="","",入力!G29)</f>
        <v>6</v>
      </c>
      <c r="J55" s="33">
        <f>IF(入力!P29="","",入力!P29)</f>
        <v>149.5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池田</v>
      </c>
      <c r="D56" s="33" t="str">
        <f>IF(入力!E32="","",入力!E32)</f>
        <v>大和</v>
      </c>
      <c r="E56" s="33" t="str">
        <f>IF(入力!C31="","",入力!C31)</f>
        <v>イケダ</v>
      </c>
      <c r="F56" s="33" t="str">
        <f>IF(入力!E31="","",入力!E31)</f>
        <v>ヤマト</v>
      </c>
      <c r="G56" s="33">
        <f>IF(入力!M31="","",入力!M31)</f>
        <v>518158644</v>
      </c>
      <c r="H56" s="33" t="str">
        <f>IF(入力!I31="","",入力!I31)</f>
        <v>大網白里市立白里小学校</v>
      </c>
      <c r="I56" s="33">
        <f>IF(入力!G31="","",入力!G31)</f>
        <v>6</v>
      </c>
      <c r="J56" s="33">
        <f>IF(入力!P31="","",入力!P31)</f>
        <v>137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髙橋</v>
      </c>
      <c r="D57" s="33" t="str">
        <f>IF(入力!E34="","",入力!E34)</f>
        <v>樹</v>
      </c>
      <c r="E57" s="33" t="str">
        <f>IF(入力!C33="","",入力!C33)</f>
        <v>タカハシ</v>
      </c>
      <c r="F57" s="33" t="str">
        <f>IF(入力!E33="","",入力!E33)</f>
        <v>イツキ</v>
      </c>
      <c r="G57" s="33">
        <f>IF(入力!M33="","",入力!M33)</f>
        <v>518158651</v>
      </c>
      <c r="H57" s="33" t="str">
        <f>IF(入力!I33="","",入力!I33)</f>
        <v>八街市立八街北小学校</v>
      </c>
      <c r="I57" s="33">
        <f>IF(入力!G33="","",入力!G33)</f>
        <v>5</v>
      </c>
      <c r="J57" s="33">
        <f>IF(入力!P33="","",入力!P33)</f>
        <v>137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井坂</v>
      </c>
      <c r="D58" s="33" t="str">
        <f>IF(入力!E36="","",入力!E36)</f>
        <v>陽侑</v>
      </c>
      <c r="E58" s="33" t="str">
        <f>IF(入力!C35="","",入力!C35)</f>
        <v>イサカ</v>
      </c>
      <c r="F58" s="33" t="str">
        <f>IF(入力!E35="","",入力!E35)</f>
        <v>ヒユウ</v>
      </c>
      <c r="G58" s="33">
        <f>IF(入力!M35="","",入力!M35)</f>
        <v>519131424</v>
      </c>
      <c r="H58" s="33" t="str">
        <f>IF(入力!I35="","",入力!I35)</f>
        <v>大網白里市立大網東小学校</v>
      </c>
      <c r="I58" s="33">
        <f>IF(入力!G35="","",入力!G35)</f>
        <v>4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斉藤貞勝</cp:lastModifiedBy>
  <cp:lastPrinted>2019-09-19T01:32:06Z</cp:lastPrinted>
  <dcterms:created xsi:type="dcterms:W3CDTF">2014-04-05T09:56:00Z</dcterms:created>
  <dcterms:modified xsi:type="dcterms:W3CDTF">2019-09-24T13:23:15Z</dcterms:modified>
</cp:coreProperties>
</file>