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エルサポート\Desktop\"/>
    </mc:Choice>
  </mc:AlternateContent>
  <xr:revisionPtr revIDLastSave="0" documentId="13_ncr:1_{6C64585A-A8F5-45AC-8598-CA9715E47649}" xr6:coauthVersionLast="45" xr6:coauthVersionMax="45" xr10:uidLastSave="{00000000-0000-0000-0000-000000000000}"/>
  <workbookProtection lockStructure="1"/>
  <bookViews>
    <workbookView xWindow="-120" yWindow="-120" windowWidth="19440" windowHeight="110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<sst xmlns="http://schemas.openxmlformats.org/spreadsheetml/2006/main" count="410" uniqueCount="276">
  <si>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</si>
  <si>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</si>
  <si>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</si>
  <si>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</si>
  <si>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</si>
  <si>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</si>
  <si>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</si>
  <si>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</si>
  <si>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</si>
  <si>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</si>
  <si>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</si>
  <si>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</si>
  <si>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</si>
  <si>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</si>
  <si>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</si>
  <si>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</si>
  <si>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</si>
  <si>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</si>
  <si>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</si>
  <si>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</si>
  <si>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</si>
  <si>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</si>
  <si>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</si>
  <si>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</si>
  <si>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</si>
  <si>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</si>
  <si>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</si>
  <si>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</si>
  <si>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</si>
  <si>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</si>
  <si>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</si>
  <si>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</si>
  <si>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</si>
  <si>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</si>
  <si>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</si>
  <si>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</si>
  <si>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</si>
  <si>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</si>
  <si>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</si>
  <si>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</si>
  <si>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</si>
  <si>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</si>
  <si>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</si>
  <si>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</si>
  <si>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</si>
  <si>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</si>
  <si>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</si>
  <si>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</si>
  <si>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</si>
  <si>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</si>
  <si>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</si>
  <si>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</si>
  <si>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</si>
  <si>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</si>
  <si>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</si>
  <si>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</si>
  <si>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</si>
  <si>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</si>
  <si>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</si>
  <si>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</si>
  <si>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</si>
  <si>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</si>
  <si>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</si>
  <si>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</si>
  <si>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</si>
  <si>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</si>
  <si>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</si>
  <si>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</si>
  <si>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</si>
  <si>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</si>
  <si>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</si>
  <si>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</si>
  <si>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</si>
  <si>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</si>
  <si>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</si>
  <si>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</si>
  <si>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</si>
  <si>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</si>
  <si>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</si>
  <si>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</si>
  <si>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</si>
  <si>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</si>
  <si>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</si>
  <si>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</si>
  <si>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</si>
  <si>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</si>
  <si>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</si>
  <si>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</si>
  <si>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</si>
  <si>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</si>
  <si>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</si>
  <si>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</si>
  <si>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</si>
  <si>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</si>
  <si>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</si>
  <si>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</si>
  <si>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</si>
  <si>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</si>
  <si>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</si>
  <si>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</si>
  <si>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</si>
  <si>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</si>
  <si>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</si>
  <si>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</si>
  <si>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</si>
  <si>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</si>
  <si>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</si>
  <si>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</si>
  <si>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</si>
  <si>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</si>
  <si>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</si>
  <si>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</si>
  <si>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</si>
  <si>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</si>
  <si>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</si>
  <si>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</si>
  <si>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</si>
  <si>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</si>
  <si>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</si>
  <si>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</si>
  <si>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</si>
  <si>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</si>
  <si>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</si>
  <si>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</si>
  <si>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</si>
  <si>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</si>
  <si>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</si>
  <si>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</si>
  <si>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</si>
  <si>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</si>
  <si>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</si>
  <si>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</si>
  <si>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</si>
  <si>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</si>
  <si>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</si>
  <si>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</si>
  <si>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</si>
  <si>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</si>
  <si>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</si>
  <si>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</si>
  <si>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</si>
  <si>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</si>
  <si>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</si>
  <si>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</si>
  <si>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</si>
  <si>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</si>
  <si>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</si>
  <si>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</si>
  <si>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</si>
  <si>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</si>
  <si>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</si>
  <si>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</si>
  <si>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</si>
  <si>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</si>
  <si>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</si>
  <si>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</si>
  <si>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</si>
  <si>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</si>
  <si>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</si>
  <si>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</si>
  <si>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</si>
  <si>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</si>
  <si>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</si>
  <si>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</si>
  <si>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</si>
  <si>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</si>
  <si>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</si>
  <si>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</si>
  <si>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</si>
  <si>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</si>
  <si>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</si>
  <si>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</si>
  <si>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</si>
  <si>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</si>
  <si>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</si>
  <si>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</si>
  <si>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</si>
  <si>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</si>
  <si>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</si>
  <si>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</si>
  <si>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</si>
  <si>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</si>
  <si>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</si>
  <si>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</si>
  <si>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</si>
  <si>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</si>
  <si>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</si>
  <si>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</si>
  <si>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</si>
  <si>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</si>
  <si>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</si>
  <si>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</si>
  <si>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</si>
  <si>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</si>
  <si>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</si>
  <si>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</si>
  <si>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</si>
  <si>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</si>
  <si>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</si>
  <si>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</si>
  <si>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タカハシ</t>
    <phoneticPr fontId="2"/>
  </si>
  <si>
    <t>ナオキ</t>
    <phoneticPr fontId="2"/>
  </si>
  <si>
    <t>直樹</t>
    <rPh sb="0" eb="2">
      <t>ナオキ</t>
    </rPh>
    <phoneticPr fontId="2"/>
  </si>
  <si>
    <t>高橋</t>
    <phoneticPr fontId="2"/>
  </si>
  <si>
    <t>高橋</t>
    <rPh sb="0" eb="2">
      <t>タカハシ</t>
    </rPh>
    <phoneticPr fontId="2"/>
  </si>
  <si>
    <t>樹</t>
    <rPh sb="0" eb="1">
      <t>イツキ</t>
    </rPh>
    <phoneticPr fontId="2"/>
  </si>
  <si>
    <t>一田</t>
    <rPh sb="0" eb="1">
      <t>イチ</t>
    </rPh>
    <rPh sb="1" eb="2">
      <t>タ</t>
    </rPh>
    <phoneticPr fontId="2"/>
  </si>
  <si>
    <t>魁斗</t>
    <rPh sb="0" eb="1">
      <t>カイ</t>
    </rPh>
    <rPh sb="1" eb="2">
      <t>ト</t>
    </rPh>
    <phoneticPr fontId="2"/>
  </si>
  <si>
    <t>井坂</t>
    <phoneticPr fontId="2"/>
  </si>
  <si>
    <t>陽侑</t>
    <phoneticPr fontId="2"/>
  </si>
  <si>
    <t>金澤</t>
    <phoneticPr fontId="2"/>
  </si>
  <si>
    <t>樹里</t>
    <phoneticPr fontId="2"/>
  </si>
  <si>
    <t>宮内</t>
    <phoneticPr fontId="2"/>
  </si>
  <si>
    <t>翔太</t>
    <phoneticPr fontId="2"/>
  </si>
  <si>
    <t>櫻井</t>
    <phoneticPr fontId="2"/>
  </si>
  <si>
    <t>琴野</t>
    <phoneticPr fontId="2"/>
  </si>
  <si>
    <t>荒木</t>
    <phoneticPr fontId="2"/>
  </si>
  <si>
    <t>照良</t>
    <phoneticPr fontId="2"/>
  </si>
  <si>
    <t>小夏</t>
    <phoneticPr fontId="2"/>
  </si>
  <si>
    <t>①</t>
    <phoneticPr fontId="39"/>
  </si>
  <si>
    <t>八街市立八街北小</t>
    <rPh sb="0" eb="2">
      <t>ヤチマタ</t>
    </rPh>
    <rPh sb="2" eb="3">
      <t>シ</t>
    </rPh>
    <rPh sb="3" eb="4">
      <t>リツ</t>
    </rPh>
    <rPh sb="4" eb="6">
      <t>ヤチマタ</t>
    </rPh>
    <rPh sb="6" eb="7">
      <t>キタ</t>
    </rPh>
    <rPh sb="7" eb="8">
      <t>ショウ</t>
    </rPh>
    <phoneticPr fontId="39"/>
  </si>
  <si>
    <t>大網白里市立大網東小</t>
    <rPh sb="0" eb="2">
      <t>オオアミ</t>
    </rPh>
    <rPh sb="2" eb="4">
      <t>シラサト</t>
    </rPh>
    <rPh sb="4" eb="5">
      <t>シ</t>
    </rPh>
    <rPh sb="5" eb="6">
      <t>リツ</t>
    </rPh>
    <rPh sb="6" eb="8">
      <t>オオアミ</t>
    </rPh>
    <rPh sb="8" eb="9">
      <t>ヒガシ</t>
    </rPh>
    <rPh sb="9" eb="10">
      <t>ショウ</t>
    </rPh>
    <phoneticPr fontId="39"/>
  </si>
  <si>
    <t>白子町立関小</t>
    <rPh sb="0" eb="2">
      <t>シラコ</t>
    </rPh>
    <rPh sb="2" eb="3">
      <t>マチ</t>
    </rPh>
    <rPh sb="3" eb="4">
      <t>リツ</t>
    </rPh>
    <rPh sb="4" eb="5">
      <t>セキ</t>
    </rPh>
    <rPh sb="5" eb="6">
      <t>ショウ</t>
    </rPh>
    <phoneticPr fontId="39"/>
  </si>
  <si>
    <t>大網白里市立大網小</t>
    <rPh sb="0" eb="2">
      <t>オオアミ</t>
    </rPh>
    <rPh sb="2" eb="4">
      <t>シラサト</t>
    </rPh>
    <rPh sb="4" eb="5">
      <t>シ</t>
    </rPh>
    <rPh sb="5" eb="6">
      <t>リツ</t>
    </rPh>
    <rPh sb="6" eb="8">
      <t>オオアミ</t>
    </rPh>
    <rPh sb="8" eb="9">
      <t>ショウ</t>
    </rPh>
    <phoneticPr fontId="39"/>
  </si>
  <si>
    <t>イツキ</t>
    <phoneticPr fontId="2"/>
  </si>
  <si>
    <t>イチダ</t>
    <phoneticPr fontId="2"/>
  </si>
  <si>
    <t>カイト</t>
    <phoneticPr fontId="2"/>
  </si>
  <si>
    <t>イサカ</t>
    <phoneticPr fontId="2"/>
  </si>
  <si>
    <t>ヒユウ</t>
    <phoneticPr fontId="2"/>
  </si>
  <si>
    <t>カナザワ</t>
    <phoneticPr fontId="2"/>
  </si>
  <si>
    <t>ジュリ</t>
    <phoneticPr fontId="2"/>
  </si>
  <si>
    <t>ミヤウチ</t>
    <phoneticPr fontId="2"/>
  </si>
  <si>
    <t>ショウタ</t>
    <phoneticPr fontId="2"/>
  </si>
  <si>
    <t>サクライ</t>
    <phoneticPr fontId="2"/>
  </si>
  <si>
    <t>コトノ</t>
    <phoneticPr fontId="2"/>
  </si>
  <si>
    <t>アラキ</t>
    <phoneticPr fontId="2"/>
  </si>
  <si>
    <t>テラ</t>
    <phoneticPr fontId="2"/>
  </si>
  <si>
    <t>コナツ</t>
    <phoneticPr fontId="2"/>
  </si>
  <si>
    <t>ｵｵｱﾐｼﾗｻﾄｼﾞｭﾆｱﾊﾞﾚｰﾎﾞｰﾙｸﾗﾌﾞ</t>
    <phoneticPr fontId="2"/>
  </si>
  <si>
    <t>大網白里ｼﾞｭﾆｱﾊﾞﾚｰﾎﾞｰﾙｸﾗﾌﾞ</t>
    <phoneticPr fontId="2"/>
  </si>
  <si>
    <t>井坂</t>
    <rPh sb="0" eb="2">
      <t>イサカ</t>
    </rPh>
    <phoneticPr fontId="2"/>
  </si>
  <si>
    <t>あいみ</t>
    <phoneticPr fontId="2"/>
  </si>
  <si>
    <t>ｲｻｶ</t>
    <phoneticPr fontId="2"/>
  </si>
  <si>
    <t>ｱｲﾐ</t>
    <phoneticPr fontId="2"/>
  </si>
  <si>
    <t>朱里</t>
    <rPh sb="0" eb="2">
      <t>アカリ</t>
    </rPh>
    <phoneticPr fontId="2"/>
  </si>
  <si>
    <t>ｱｶﾘ</t>
    <phoneticPr fontId="2"/>
  </si>
  <si>
    <t>ﾀｶﾊｼ</t>
    <phoneticPr fontId="2"/>
  </si>
  <si>
    <t>ﾀﾅｶ</t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</si>
  <si>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</si>
  <si>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</si>
  <si>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ﾕｷｵ</t>
    <phoneticPr fontId="2"/>
  </si>
  <si>
    <t>289</t>
    <phoneticPr fontId="2"/>
  </si>
  <si>
    <t>1105</t>
    <phoneticPr fontId="2"/>
  </si>
  <si>
    <t>千葉県八街市泉台2-15-6</t>
    <rPh sb="0" eb="3">
      <t>チバケン</t>
    </rPh>
    <rPh sb="3" eb="6">
      <t>ヤチマタシ</t>
    </rPh>
    <rPh sb="6" eb="8">
      <t>イズミダイ</t>
    </rPh>
    <phoneticPr fontId="2"/>
  </si>
  <si>
    <t>千葉県八街市泉台2-15-6</t>
    <phoneticPr fontId="2"/>
  </si>
  <si>
    <t>070</t>
    <phoneticPr fontId="2"/>
  </si>
  <si>
    <t>1364</t>
    <phoneticPr fontId="2"/>
  </si>
  <si>
    <t>6422</t>
    <phoneticPr fontId="2"/>
  </si>
  <si>
    <t>6430</t>
    <phoneticPr fontId="2"/>
  </si>
  <si>
    <t>千葉県大網白里市木崎２３０－６</t>
    <phoneticPr fontId="2"/>
  </si>
  <si>
    <t>299</t>
    <phoneticPr fontId="2"/>
  </si>
  <si>
    <t>3237</t>
    <phoneticPr fontId="2"/>
  </si>
  <si>
    <t>大網白里市仏島60-5</t>
    <rPh sb="0" eb="2">
      <t>オオアミ</t>
    </rPh>
    <rPh sb="2" eb="4">
      <t>シラサト</t>
    </rPh>
    <rPh sb="4" eb="5">
      <t>シ</t>
    </rPh>
    <rPh sb="5" eb="6">
      <t>ホトケ</t>
    </rPh>
    <rPh sb="6" eb="7">
      <t>ジマ</t>
    </rPh>
    <phoneticPr fontId="2"/>
  </si>
  <si>
    <t>3217</t>
    <phoneticPr fontId="2"/>
  </si>
  <si>
    <t>大網白里市</t>
    <rPh sb="0" eb="2">
      <t>オオアミ</t>
    </rPh>
    <rPh sb="2" eb="4">
      <t>シラサト</t>
    </rPh>
    <rPh sb="4" eb="5">
      <t>シ</t>
    </rPh>
    <phoneticPr fontId="2"/>
  </si>
  <si>
    <r>
      <t>435697202</t>
    </r>
    <r>
      <rPr>
        <sz val="16"/>
        <color rgb="FF000000"/>
        <rFont val="ＭＳ Ｐゴシック"/>
        <family val="2"/>
        <charset val="128"/>
      </rPr>
      <t>・</t>
    </r>
    <r>
      <rPr>
        <sz val="16"/>
        <color indexed="8"/>
        <rFont val="Calibri"/>
        <family val="2"/>
      </rPr>
      <t>435494504</t>
    </r>
    <phoneticPr fontId="2"/>
  </si>
  <si>
    <t>090</t>
    <phoneticPr fontId="2"/>
  </si>
  <si>
    <t>0475</t>
    <phoneticPr fontId="2"/>
  </si>
  <si>
    <t>73</t>
    <phoneticPr fontId="2"/>
  </si>
  <si>
    <t>1907</t>
    <phoneticPr fontId="2"/>
  </si>
  <si>
    <r>
      <t>JR</t>
    </r>
    <r>
      <rPr>
        <sz val="8"/>
        <color rgb="FF000000"/>
        <rFont val="ＭＳ Ｐゴシック"/>
        <family val="2"/>
        <charset val="128"/>
      </rPr>
      <t>外房</t>
    </r>
    <rPh sb="2" eb="4">
      <t>ソトボウ</t>
    </rPh>
    <phoneticPr fontId="2"/>
  </si>
  <si>
    <t>大網白里</t>
    <rPh sb="0" eb="2">
      <t>オオアミ</t>
    </rPh>
    <rPh sb="2" eb="4">
      <t>シラサト</t>
    </rPh>
    <phoneticPr fontId="2"/>
  </si>
  <si>
    <t>090</t>
    <phoneticPr fontId="2"/>
  </si>
  <si>
    <t>3407</t>
    <phoneticPr fontId="2"/>
  </si>
  <si>
    <t>6680</t>
    <phoneticPr fontId="2"/>
  </si>
  <si>
    <r>
      <t>435697202</t>
    </r>
    <r>
      <rPr>
        <sz val="16"/>
        <color rgb="FF000000"/>
        <rFont val="ＭＳ Ｐゴシック"/>
        <family val="2"/>
        <charset val="128"/>
      </rPr>
      <t>・</t>
    </r>
    <r>
      <rPr>
        <sz val="16"/>
        <color indexed="8"/>
        <rFont val="Calibri"/>
        <family val="2"/>
      </rPr>
      <t>435494504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</si>
</sst>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4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4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37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43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J9" sqref="J9:L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7" t="s">
        <v>183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</row>
    <row r="2" spans="1:51" ht="14.45" customHeight="1">
      <c r="A2" s="139" t="s">
        <v>189</v>
      </c>
      <c r="B2" s="140"/>
      <c r="C2" s="141" t="s">
        <v>238</v>
      </c>
      <c r="D2" s="142"/>
      <c r="E2" s="142"/>
      <c r="F2" s="142"/>
      <c r="G2" s="142"/>
      <c r="H2" s="142"/>
      <c r="I2" s="143"/>
      <c r="J2" s="116" t="s">
        <v>187</v>
      </c>
      <c r="K2" s="252"/>
      <c r="L2" s="252"/>
      <c r="M2" s="252"/>
      <c r="N2" s="252"/>
      <c r="O2" s="253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239</v>
      </c>
      <c r="D3" s="147"/>
      <c r="E3" s="147"/>
      <c r="F3" s="147"/>
      <c r="G3" s="147"/>
      <c r="H3" s="147"/>
      <c r="I3" s="148"/>
      <c r="J3" s="249" t="s">
        <v>161</v>
      </c>
      <c r="K3" s="250"/>
      <c r="L3" s="250"/>
      <c r="M3" s="250"/>
      <c r="N3" s="250"/>
      <c r="O3" s="251"/>
      <c r="P3" s="118" t="s">
        <v>264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 t="s">
        <v>186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1" t="s">
        <v>191</v>
      </c>
      <c r="B4" s="262"/>
      <c r="C4" s="254" t="s">
        <v>275</v>
      </c>
      <c r="D4" s="255"/>
      <c r="E4" s="255"/>
      <c r="F4" s="255"/>
      <c r="G4" s="255"/>
      <c r="H4" s="255"/>
      <c r="I4" s="256"/>
      <c r="J4" s="265" t="s">
        <v>185</v>
      </c>
      <c r="K4" s="266"/>
      <c r="L4" s="266"/>
      <c r="M4" s="266"/>
      <c r="N4" s="266"/>
      <c r="O4" s="267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3" t="s">
        <v>184</v>
      </c>
      <c r="B5" s="264"/>
      <c r="C5" s="257" t="s">
        <v>265</v>
      </c>
      <c r="D5" s="258"/>
      <c r="E5" s="258"/>
      <c r="F5" s="258"/>
      <c r="G5" s="258"/>
      <c r="H5" s="258"/>
      <c r="I5" s="259"/>
      <c r="J5" s="229">
        <v>35002</v>
      </c>
      <c r="K5" s="229"/>
      <c r="L5" s="229"/>
      <c r="M5" s="229"/>
      <c r="N5" s="229"/>
      <c r="O5" s="229"/>
      <c r="P5" s="198" t="s">
        <v>270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271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8"/>
      <c r="B7" s="166"/>
      <c r="C7" s="174" t="s">
        <v>200</v>
      </c>
      <c r="D7" s="134"/>
      <c r="E7" s="175" t="s">
        <v>201</v>
      </c>
      <c r="F7" s="135"/>
      <c r="G7" s="231">
        <v>518135928</v>
      </c>
      <c r="H7" s="231"/>
      <c r="I7" s="231"/>
      <c r="J7" s="231"/>
      <c r="K7" s="231"/>
      <c r="L7" s="231"/>
      <c r="M7" s="231">
        <v>436140</v>
      </c>
      <c r="N7" s="231"/>
      <c r="O7" s="231"/>
      <c r="P7" s="205" t="s">
        <v>72</v>
      </c>
      <c r="Q7" s="206"/>
      <c r="R7" s="168" t="s">
        <v>251</v>
      </c>
      <c r="S7" s="169"/>
      <c r="T7" s="169"/>
      <c r="U7" s="169"/>
      <c r="V7" s="50" t="s">
        <v>73</v>
      </c>
      <c r="W7" s="157" t="s">
        <v>252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255</v>
      </c>
      <c r="AM7" s="84"/>
      <c r="AN7" s="84"/>
      <c r="AO7" s="84"/>
      <c r="AP7" s="84"/>
      <c r="AQ7" s="84"/>
      <c r="AR7" s="84"/>
      <c r="AS7" s="59" t="s">
        <v>75</v>
      </c>
      <c r="AT7" s="77">
        <v>41</v>
      </c>
    </row>
    <row r="8" spans="1:51" ht="18" customHeight="1">
      <c r="A8" s="98"/>
      <c r="B8" s="166"/>
      <c r="C8" s="176" t="s">
        <v>203</v>
      </c>
      <c r="D8" s="137"/>
      <c r="E8" s="177" t="s">
        <v>202</v>
      </c>
      <c r="F8" s="138"/>
      <c r="G8" s="231"/>
      <c r="H8" s="231"/>
      <c r="I8" s="231"/>
      <c r="J8" s="231"/>
      <c r="K8" s="231"/>
      <c r="L8" s="231"/>
      <c r="M8" s="231"/>
      <c r="N8" s="231"/>
      <c r="O8" s="231"/>
      <c r="P8" s="232" t="s">
        <v>253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256</v>
      </c>
      <c r="AL8" s="86"/>
      <c r="AM8" s="86"/>
      <c r="AN8" s="86"/>
      <c r="AO8" s="60" t="s">
        <v>76</v>
      </c>
      <c r="AP8" s="87" t="s">
        <v>257</v>
      </c>
      <c r="AQ8" s="86"/>
      <c r="AR8" s="86"/>
      <c r="AS8" s="88"/>
      <c r="AT8" s="77"/>
    </row>
    <row r="9" spans="1:51" ht="14.45" customHeight="1">
      <c r="A9" s="98" t="s">
        <v>150</v>
      </c>
      <c r="B9" s="166"/>
      <c r="C9" s="174" t="s">
        <v>242</v>
      </c>
      <c r="D9" s="134"/>
      <c r="E9" s="175" t="s">
        <v>243</v>
      </c>
      <c r="F9" s="135"/>
      <c r="G9" s="231">
        <v>519958816</v>
      </c>
      <c r="H9" s="231"/>
      <c r="I9" s="231"/>
      <c r="J9" s="231"/>
      <c r="K9" s="231"/>
      <c r="L9" s="231"/>
      <c r="M9" s="231"/>
      <c r="N9" s="231"/>
      <c r="O9" s="231"/>
      <c r="P9" s="205" t="s">
        <v>72</v>
      </c>
      <c r="Q9" s="206"/>
      <c r="R9" s="168" t="s">
        <v>260</v>
      </c>
      <c r="S9" s="169"/>
      <c r="T9" s="169"/>
      <c r="U9" s="169"/>
      <c r="V9" s="50" t="s">
        <v>73</v>
      </c>
      <c r="W9" s="157" t="s">
        <v>261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272</v>
      </c>
      <c r="AM9" s="84"/>
      <c r="AN9" s="84"/>
      <c r="AO9" s="84"/>
      <c r="AP9" s="84"/>
      <c r="AQ9" s="84"/>
      <c r="AR9" s="84"/>
      <c r="AS9" s="59" t="s">
        <v>194</v>
      </c>
      <c r="AT9" s="78">
        <v>40</v>
      </c>
    </row>
    <row r="10" spans="1:51" ht="18" customHeight="1">
      <c r="A10" s="98"/>
      <c r="B10" s="166"/>
      <c r="C10" s="181" t="s">
        <v>240</v>
      </c>
      <c r="D10" s="137"/>
      <c r="E10" s="177" t="s">
        <v>241</v>
      </c>
      <c r="F10" s="138"/>
      <c r="G10" s="231"/>
      <c r="H10" s="231"/>
      <c r="I10" s="231"/>
      <c r="J10" s="231"/>
      <c r="K10" s="231"/>
      <c r="L10" s="231"/>
      <c r="M10" s="231"/>
      <c r="N10" s="231"/>
      <c r="O10" s="231"/>
      <c r="P10" s="160" t="s">
        <v>262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273</v>
      </c>
      <c r="AL10" s="86"/>
      <c r="AM10" s="86"/>
      <c r="AN10" s="86"/>
      <c r="AO10" s="60" t="s">
        <v>195</v>
      </c>
      <c r="AP10" s="87" t="s">
        <v>274</v>
      </c>
      <c r="AQ10" s="86"/>
      <c r="AR10" s="86"/>
      <c r="AS10" s="88"/>
      <c r="AT10" s="78"/>
    </row>
    <row r="11" spans="1:51" ht="14.45" customHeight="1">
      <c r="A11" s="98" t="s">
        <v>151</v>
      </c>
      <c r="B11" s="166"/>
      <c r="C11" s="174" t="s">
        <v>246</v>
      </c>
      <c r="D11" s="134"/>
      <c r="E11" s="175" t="s">
        <v>245</v>
      </c>
      <c r="F11" s="135"/>
      <c r="G11" s="231">
        <v>519958823</v>
      </c>
      <c r="H11" s="231"/>
      <c r="I11" s="231"/>
      <c r="J11" s="231"/>
      <c r="K11" s="231"/>
      <c r="L11" s="231"/>
      <c r="M11" s="231"/>
      <c r="N11" s="231"/>
      <c r="O11" s="231"/>
      <c r="P11" s="205" t="s">
        <v>72</v>
      </c>
      <c r="Q11" s="206"/>
      <c r="R11" s="168" t="s">
        <v>251</v>
      </c>
      <c r="S11" s="169"/>
      <c r="T11" s="169"/>
      <c r="U11" s="169"/>
      <c r="V11" s="50" t="s">
        <v>73</v>
      </c>
      <c r="W11" s="157" t="s">
        <v>252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255</v>
      </c>
      <c r="AM11" s="84"/>
      <c r="AN11" s="84"/>
      <c r="AO11" s="84"/>
      <c r="AP11" s="84"/>
      <c r="AQ11" s="84"/>
      <c r="AR11" s="84"/>
      <c r="AS11" s="59" t="s">
        <v>194</v>
      </c>
      <c r="AT11" s="78">
        <v>40</v>
      </c>
    </row>
    <row r="12" spans="1:51" ht="18" customHeight="1">
      <c r="A12" s="98"/>
      <c r="B12" s="166"/>
      <c r="C12" s="181" t="s">
        <v>203</v>
      </c>
      <c r="D12" s="137"/>
      <c r="E12" s="177" t="s">
        <v>244</v>
      </c>
      <c r="F12" s="138"/>
      <c r="G12" s="231"/>
      <c r="H12" s="231"/>
      <c r="I12" s="231"/>
      <c r="J12" s="231"/>
      <c r="K12" s="231"/>
      <c r="L12" s="231"/>
      <c r="M12" s="231"/>
      <c r="N12" s="231"/>
      <c r="O12" s="231"/>
      <c r="P12" s="160" t="s">
        <v>254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256</v>
      </c>
      <c r="AL12" s="86"/>
      <c r="AM12" s="86"/>
      <c r="AN12" s="86"/>
      <c r="AO12" s="60" t="s">
        <v>195</v>
      </c>
      <c r="AP12" s="87" t="s">
        <v>258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33"/>
      <c r="D13" s="134"/>
      <c r="E13" s="134"/>
      <c r="F13" s="135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6"/>
      <c r="C14" s="136"/>
      <c r="D14" s="137"/>
      <c r="E14" s="137"/>
      <c r="F14" s="138"/>
      <c r="G14" s="235"/>
      <c r="H14" s="235"/>
      <c r="I14" s="235"/>
      <c r="J14" s="235"/>
      <c r="K14" s="235"/>
      <c r="L14" s="235"/>
      <c r="M14" s="235"/>
      <c r="N14" s="235"/>
      <c r="O14" s="235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6" t="s">
        <v>166</v>
      </c>
      <c r="B15" s="166"/>
      <c r="C15" s="174" t="s">
        <v>247</v>
      </c>
      <c r="D15" s="134"/>
      <c r="E15" s="175" t="s">
        <v>250</v>
      </c>
      <c r="F15" s="135"/>
      <c r="G15" s="235"/>
      <c r="H15" s="235"/>
      <c r="I15" s="235"/>
      <c r="J15" s="235"/>
      <c r="K15" s="235"/>
      <c r="L15" s="235"/>
      <c r="M15" s="235"/>
      <c r="N15" s="235"/>
      <c r="O15" s="235"/>
      <c r="P15" s="205" t="s">
        <v>72</v>
      </c>
      <c r="Q15" s="206"/>
      <c r="R15" s="168" t="s">
        <v>260</v>
      </c>
      <c r="S15" s="169"/>
      <c r="T15" s="169"/>
      <c r="U15" s="169"/>
      <c r="V15" s="49" t="s">
        <v>73</v>
      </c>
      <c r="W15" s="157" t="s">
        <v>263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267</v>
      </c>
      <c r="AM15" s="84"/>
      <c r="AN15" s="84"/>
      <c r="AO15" s="84"/>
      <c r="AP15" s="84"/>
      <c r="AQ15" s="84"/>
      <c r="AR15" s="84"/>
      <c r="AS15" s="59" t="s">
        <v>194</v>
      </c>
      <c r="AT15" s="78">
        <v>64</v>
      </c>
    </row>
    <row r="16" spans="1:51" ht="18" customHeight="1">
      <c r="A16" s="98"/>
      <c r="B16" s="166"/>
      <c r="C16" s="181" t="s">
        <v>248</v>
      </c>
      <c r="D16" s="137"/>
      <c r="E16" s="177" t="s">
        <v>249</v>
      </c>
      <c r="F16" s="138"/>
      <c r="G16" s="235"/>
      <c r="H16" s="235"/>
      <c r="I16" s="235"/>
      <c r="J16" s="235"/>
      <c r="K16" s="235"/>
      <c r="L16" s="235"/>
      <c r="M16" s="235"/>
      <c r="N16" s="235"/>
      <c r="O16" s="235"/>
      <c r="P16" s="160" t="s">
        <v>259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268</v>
      </c>
      <c r="AL16" s="86"/>
      <c r="AM16" s="86"/>
      <c r="AN16" s="86"/>
      <c r="AO16" s="60" t="s">
        <v>195</v>
      </c>
      <c r="AP16" s="87" t="s">
        <v>269</v>
      </c>
      <c r="AQ16" s="86"/>
      <c r="AR16" s="86"/>
      <c r="AS16" s="88"/>
      <c r="AT16" s="78"/>
    </row>
    <row r="17" spans="1:46">
      <c r="A17" s="98" t="s">
        <v>6</v>
      </c>
      <c r="B17" s="166"/>
      <c r="C17" s="223" t="str">
        <f>IF(P16="","",P16)</f>
        <v>千葉県大網白里市木崎２３０－６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6"/>
      <c r="C19" s="223" t="str">
        <f>IF(AL15="","",AL15&amp;"-"&amp;AK16&amp;"-"&amp;AP16)</f>
        <v>0475-73-1907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6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6"/>
      <c r="C21" s="245" t="s">
        <v>266</v>
      </c>
      <c r="D21" s="237"/>
      <c r="E21" s="237">
        <v>8049</v>
      </c>
      <c r="F21" s="237"/>
      <c r="G21" s="237">
        <v>7474</v>
      </c>
      <c r="H21" s="23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0"/>
      <c r="C22" s="246"/>
      <c r="D22" s="238"/>
      <c r="E22" s="238"/>
      <c r="F22" s="238"/>
      <c r="G22" s="238"/>
      <c r="H22" s="23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3" t="s">
        <v>198</v>
      </c>
      <c r="B23" s="164" t="s">
        <v>154</v>
      </c>
      <c r="C23" s="224" t="s">
        <v>173</v>
      </c>
      <c r="D23" s="225"/>
      <c r="E23" s="226" t="s">
        <v>174</v>
      </c>
      <c r="F23" s="227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66"/>
      <c r="C24" s="213" t="s">
        <v>171</v>
      </c>
      <c r="D24" s="214"/>
      <c r="E24" s="215" t="s">
        <v>172</v>
      </c>
      <c r="F24" s="21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228" t="s">
        <v>219</v>
      </c>
      <c r="C25" s="174" t="s">
        <v>200</v>
      </c>
      <c r="D25" s="134"/>
      <c r="E25" s="175" t="s">
        <v>224</v>
      </c>
      <c r="F25" s="135"/>
      <c r="G25" s="228">
        <v>6</v>
      </c>
      <c r="H25" s="228"/>
      <c r="I25" s="228" t="s">
        <v>220</v>
      </c>
      <c r="J25" s="228"/>
      <c r="K25" s="228"/>
      <c r="L25" s="228"/>
      <c r="M25" s="121">
        <v>518158651</v>
      </c>
      <c r="N25" s="125"/>
      <c r="O25" s="122"/>
      <c r="P25" s="121">
        <v>142</v>
      </c>
      <c r="Q25" s="125"/>
      <c r="R25" s="125"/>
      <c r="S25" s="125"/>
      <c r="T25" s="127"/>
      <c r="U25" s="1"/>
      <c r="V25" s="1"/>
      <c r="W25" s="1"/>
      <c r="X25" s="1"/>
      <c r="Y25" s="239"/>
      <c r="Z25" s="240"/>
      <c r="AA25" s="240"/>
      <c r="AB25" s="240"/>
      <c r="AC25" s="240"/>
      <c r="AD25" s="240"/>
      <c r="AE25" s="240"/>
      <c r="AF25" s="240"/>
      <c r="AG25" s="24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228"/>
      <c r="C26" s="181" t="s">
        <v>204</v>
      </c>
      <c r="D26" s="137"/>
      <c r="E26" s="177" t="s">
        <v>205</v>
      </c>
      <c r="F26" s="138"/>
      <c r="G26" s="228"/>
      <c r="H26" s="228"/>
      <c r="I26" s="228"/>
      <c r="J26" s="228"/>
      <c r="K26" s="228"/>
      <c r="L26" s="228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2"/>
      <c r="Z26" s="243"/>
      <c r="AA26" s="243"/>
      <c r="AB26" s="243"/>
      <c r="AC26" s="243"/>
      <c r="AD26" s="243"/>
      <c r="AE26" s="243"/>
      <c r="AF26" s="243"/>
      <c r="AG26" s="2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228">
        <v>3</v>
      </c>
      <c r="C27" s="174" t="s">
        <v>225</v>
      </c>
      <c r="D27" s="134"/>
      <c r="E27" s="175" t="s">
        <v>226</v>
      </c>
      <c r="F27" s="135"/>
      <c r="G27" s="228">
        <v>6</v>
      </c>
      <c r="H27" s="228"/>
      <c r="I27" s="228" t="s">
        <v>220</v>
      </c>
      <c r="J27" s="228"/>
      <c r="K27" s="228"/>
      <c r="L27" s="228"/>
      <c r="M27" s="121">
        <v>519958847</v>
      </c>
      <c r="N27" s="125"/>
      <c r="O27" s="122"/>
      <c r="P27" s="121">
        <v>145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228"/>
      <c r="C28" s="181" t="s">
        <v>206</v>
      </c>
      <c r="D28" s="137"/>
      <c r="E28" s="177" t="s">
        <v>207</v>
      </c>
      <c r="F28" s="138"/>
      <c r="G28" s="228"/>
      <c r="H28" s="228"/>
      <c r="I28" s="228"/>
      <c r="J28" s="228"/>
      <c r="K28" s="228"/>
      <c r="L28" s="228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228">
        <v>4</v>
      </c>
      <c r="C29" s="174" t="s">
        <v>227</v>
      </c>
      <c r="D29" s="134"/>
      <c r="E29" s="175" t="s">
        <v>228</v>
      </c>
      <c r="F29" s="135"/>
      <c r="G29" s="228">
        <v>5</v>
      </c>
      <c r="H29" s="228"/>
      <c r="I29" s="228" t="s">
        <v>221</v>
      </c>
      <c r="J29" s="228"/>
      <c r="K29" s="228"/>
      <c r="L29" s="228"/>
      <c r="M29" s="121">
        <v>519131424</v>
      </c>
      <c r="N29" s="125"/>
      <c r="O29" s="122"/>
      <c r="P29" s="121">
        <v>150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228"/>
      <c r="C30" s="181" t="s">
        <v>208</v>
      </c>
      <c r="D30" s="137"/>
      <c r="E30" s="177" t="s">
        <v>209</v>
      </c>
      <c r="F30" s="138"/>
      <c r="G30" s="228"/>
      <c r="H30" s="228"/>
      <c r="I30" s="228"/>
      <c r="J30" s="228"/>
      <c r="K30" s="228"/>
      <c r="L30" s="228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228">
        <v>5</v>
      </c>
      <c r="C31" s="174" t="s">
        <v>229</v>
      </c>
      <c r="D31" s="134"/>
      <c r="E31" s="175" t="s">
        <v>230</v>
      </c>
      <c r="F31" s="135"/>
      <c r="G31" s="228">
        <v>6</v>
      </c>
      <c r="H31" s="228"/>
      <c r="I31" s="228" t="s">
        <v>222</v>
      </c>
      <c r="J31" s="228"/>
      <c r="K31" s="228"/>
      <c r="L31" s="228"/>
      <c r="M31" s="121">
        <v>519588105</v>
      </c>
      <c r="N31" s="125"/>
      <c r="O31" s="122"/>
      <c r="P31" s="121">
        <v>153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228"/>
      <c r="C32" s="181" t="s">
        <v>210</v>
      </c>
      <c r="D32" s="137"/>
      <c r="E32" s="177" t="s">
        <v>211</v>
      </c>
      <c r="F32" s="138"/>
      <c r="G32" s="228"/>
      <c r="H32" s="228"/>
      <c r="I32" s="228"/>
      <c r="J32" s="228"/>
      <c r="K32" s="228"/>
      <c r="L32" s="228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228">
        <v>6</v>
      </c>
      <c r="C33" s="174" t="s">
        <v>231</v>
      </c>
      <c r="D33" s="134"/>
      <c r="E33" s="175" t="s">
        <v>232</v>
      </c>
      <c r="F33" s="135"/>
      <c r="G33" s="228">
        <v>5</v>
      </c>
      <c r="H33" s="228"/>
      <c r="I33" s="228" t="s">
        <v>223</v>
      </c>
      <c r="J33" s="228"/>
      <c r="K33" s="228"/>
      <c r="L33" s="228"/>
      <c r="M33" s="121">
        <v>520474664</v>
      </c>
      <c r="N33" s="125"/>
      <c r="O33" s="122"/>
      <c r="P33" s="121">
        <v>135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228"/>
      <c r="C34" s="181" t="s">
        <v>212</v>
      </c>
      <c r="D34" s="137"/>
      <c r="E34" s="177" t="s">
        <v>213</v>
      </c>
      <c r="F34" s="138"/>
      <c r="G34" s="228"/>
      <c r="H34" s="228"/>
      <c r="I34" s="228"/>
      <c r="J34" s="228"/>
      <c r="K34" s="228"/>
      <c r="L34" s="228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228">
        <v>7</v>
      </c>
      <c r="C35" s="174" t="s">
        <v>233</v>
      </c>
      <c r="D35" s="134"/>
      <c r="E35" s="175" t="s">
        <v>234</v>
      </c>
      <c r="F35" s="135"/>
      <c r="G35" s="228">
        <v>6</v>
      </c>
      <c r="H35" s="228"/>
      <c r="I35" s="228" t="s">
        <v>223</v>
      </c>
      <c r="J35" s="228"/>
      <c r="K35" s="228"/>
      <c r="L35" s="228"/>
      <c r="M35" s="121">
        <v>520150773</v>
      </c>
      <c r="N35" s="125"/>
      <c r="O35" s="122"/>
      <c r="P35" s="121">
        <v>155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228"/>
      <c r="C36" s="181" t="s">
        <v>214</v>
      </c>
      <c r="D36" s="137"/>
      <c r="E36" s="177" t="s">
        <v>215</v>
      </c>
      <c r="F36" s="138"/>
      <c r="G36" s="228"/>
      <c r="H36" s="228"/>
      <c r="I36" s="228"/>
      <c r="J36" s="228"/>
      <c r="K36" s="228"/>
      <c r="L36" s="228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228">
        <v>8</v>
      </c>
      <c r="C37" s="174" t="s">
        <v>235</v>
      </c>
      <c r="D37" s="134"/>
      <c r="E37" s="175" t="s">
        <v>236</v>
      </c>
      <c r="F37" s="135"/>
      <c r="G37" s="228">
        <v>2</v>
      </c>
      <c r="H37" s="228"/>
      <c r="I37" s="228" t="s">
        <v>223</v>
      </c>
      <c r="J37" s="228"/>
      <c r="K37" s="228"/>
      <c r="L37" s="228"/>
      <c r="M37" s="121">
        <v>519958854</v>
      </c>
      <c r="N37" s="125"/>
      <c r="O37" s="122"/>
      <c r="P37" s="121">
        <v>120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228"/>
      <c r="C38" s="181" t="s">
        <v>216</v>
      </c>
      <c r="D38" s="137"/>
      <c r="E38" s="177" t="s">
        <v>217</v>
      </c>
      <c r="F38" s="138"/>
      <c r="G38" s="228"/>
      <c r="H38" s="228"/>
      <c r="I38" s="228"/>
      <c r="J38" s="228"/>
      <c r="K38" s="228"/>
      <c r="L38" s="228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228">
        <v>9</v>
      </c>
      <c r="C39" s="174" t="s">
        <v>233</v>
      </c>
      <c r="D39" s="134"/>
      <c r="E39" s="175" t="s">
        <v>237</v>
      </c>
      <c r="F39" s="135"/>
      <c r="G39" s="228">
        <v>2</v>
      </c>
      <c r="H39" s="228"/>
      <c r="I39" s="228" t="s">
        <v>223</v>
      </c>
      <c r="J39" s="228"/>
      <c r="K39" s="228"/>
      <c r="L39" s="228"/>
      <c r="M39" s="121">
        <v>520150780</v>
      </c>
      <c r="N39" s="125"/>
      <c r="O39" s="122"/>
      <c r="P39" s="121">
        <v>120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228"/>
      <c r="C40" s="181" t="s">
        <v>214</v>
      </c>
      <c r="D40" s="137"/>
      <c r="E40" s="177" t="s">
        <v>218</v>
      </c>
      <c r="F40" s="138"/>
      <c r="G40" s="228"/>
      <c r="H40" s="228"/>
      <c r="I40" s="228"/>
      <c r="J40" s="228"/>
      <c r="K40" s="228"/>
      <c r="L40" s="228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1"/>
      <c r="F48" s="222"/>
      <c r="G48" s="202"/>
      <c r="H48" s="217"/>
      <c r="I48" s="202"/>
      <c r="J48" s="203"/>
      <c r="K48" s="203"/>
      <c r="L48" s="217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J7" sqref="A6:L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大網白里ｼﾞｭﾆｱﾊﾞﾚｰﾎﾞｰﾙｸﾗﾌﾞ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 t="str">
        <f>IF(入力!C4="","",IF(入力!C5="",入力!C4,入力!C4&amp;"　　"&amp;入力!C5))</f>
        <v>435697202・435494504　　435697202・435494504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高橋　直樹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518135928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436140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2</v>
      </c>
      <c r="B9" s="269"/>
      <c r="C9" s="270" t="str">
        <f>IF(入力!C10="","",入力!C10&amp;"　"&amp;入力!E10)</f>
        <v>井坂　あいみ</v>
      </c>
      <c r="D9" s="271"/>
      <c r="E9" s="271"/>
      <c r="F9" s="271"/>
      <c r="G9" s="277">
        <f>IF(入力!G9="","",入力!G9)</f>
        <v>519958816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3</v>
      </c>
      <c r="B11" s="269"/>
      <c r="C11" s="270" t="str">
        <f>IF(入力!C12="","",入力!C12&amp;"　"&amp;入力!E12)</f>
        <v>高橋　朱里</v>
      </c>
      <c r="D11" s="271"/>
      <c r="E11" s="271"/>
      <c r="F11" s="271"/>
      <c r="G11" s="277">
        <f>IF(入力!G11="","",入力!G11)</f>
        <v>519958823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田中　幸雄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69" t="s">
        <v>6</v>
      </c>
      <c r="B17" s="269"/>
      <c r="C17" s="280" t="str">
        <f>IF(入力!C17="","",入力!C17&amp;"　"&amp;入力!E17)</f>
        <v>千葉県大網白里市木崎２３０－６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0475-73-1907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090－8049－7474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高橋　樹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八街市立八街北小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518158651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3</v>
      </c>
      <c r="C27" s="270" t="str">
        <f>IF(入力!C28="","",入力!C28&amp;"　"&amp;入力!E28)</f>
        <v>一田　魁斗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八街市立八街北小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519958847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4</v>
      </c>
      <c r="C29" s="270" t="str">
        <f>IF(入力!C30="","",入力!C30&amp;"　"&amp;入力!E30)</f>
        <v>井坂　陽侑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大網白里市立大網東小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519131424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5</v>
      </c>
      <c r="C31" s="270" t="str">
        <f>IF(入力!C32="","",入力!C32&amp;"　"&amp;入力!E32)</f>
        <v>金澤　樹里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白子町立関小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519588105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6</v>
      </c>
      <c r="C33" s="270" t="str">
        <f>IF(入力!C34="","",入力!C34&amp;"　"&amp;入力!E34)</f>
        <v>宮内　翔太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大網白里市立大網小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520474664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7</v>
      </c>
      <c r="C35" s="270" t="str">
        <f>IF(入力!C36="","",入力!C36&amp;"　"&amp;入力!E36)</f>
        <v>櫻井　琴野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大網白里市立大網小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520150773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8</v>
      </c>
      <c r="C37" s="270" t="str">
        <f>IF(入力!C38="","",入力!C38&amp;"　"&amp;入力!E38)</f>
        <v>荒木　照良</v>
      </c>
      <c r="D37" s="271"/>
      <c r="E37" s="271"/>
      <c r="F37" s="271"/>
      <c r="G37" s="269">
        <f>IF(入力!G37="","",入力!G37)</f>
        <v>2</v>
      </c>
      <c r="H37" s="269" t="str">
        <f>IF(入力!H37="","",入力!H37)</f>
        <v/>
      </c>
      <c r="I37" s="269" t="str">
        <f>IF(入力!I37="","",入力!I37)</f>
        <v>大網白里市立大網小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519958854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9</v>
      </c>
      <c r="C39" s="270" t="str">
        <f>IF(入力!C40="","",入力!C40&amp;"　"&amp;入力!E40)</f>
        <v>櫻井　小夏</v>
      </c>
      <c r="D39" s="271"/>
      <c r="E39" s="271"/>
      <c r="F39" s="271"/>
      <c r="G39" s="269">
        <f>IF(入力!G39="","",入力!G39)</f>
        <v>2</v>
      </c>
      <c r="H39" s="269" t="str">
        <f>IF(入力!H39="","",入力!H39)</f>
        <v/>
      </c>
      <c r="I39" s="269" t="str">
        <f>IF(入力!I39="","",入力!I39)</f>
        <v>大網白里市立大網小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520150780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9" zoomScaleNormal="100" zoomScaleSheetLayoutView="100" workbookViewId="0">
      <selection activeCell="H29" sqref="H29:Q2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0"/>
      <c r="AW1" s="370"/>
      <c r="AX1" s="4" t="s">
        <v>28</v>
      </c>
      <c r="AY1" s="5"/>
      <c r="AZ1" s="370"/>
      <c r="BA1" s="370"/>
      <c r="BB1" s="4" t="s">
        <v>29</v>
      </c>
      <c r="BC1" s="5"/>
      <c r="BD1" s="370"/>
      <c r="BE1" s="37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1" t="s">
        <v>65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35</v>
      </c>
      <c r="G13" s="4"/>
      <c r="H13" s="410"/>
      <c r="I13" s="411"/>
      <c r="J13" s="41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83"/>
      <c r="E16" s="383"/>
      <c r="F16" s="383"/>
      <c r="G16" s="384"/>
      <c r="H16" s="405" t="s">
        <v>66</v>
      </c>
      <c r="I16" s="406"/>
      <c r="J16" s="406"/>
      <c r="K16" s="383" t="str">
        <f>IF(入力!C2="","",入力!C2)</f>
        <v>ｵｵｱﾐｼﾗｻﾄｼﾞｭﾆｱﾊﾞﾚｰﾎﾞｰﾙｸﾗﾌﾞ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415" t="s">
        <v>67</v>
      </c>
      <c r="Z16" s="416"/>
      <c r="AA16" s="416"/>
      <c r="AB16" s="416"/>
      <c r="AC16" s="416"/>
      <c r="AD16" s="416"/>
      <c r="AE16" s="416"/>
      <c r="AF16" s="416"/>
      <c r="AG16" s="416"/>
      <c r="AH16" s="416"/>
      <c r="AI16" s="417"/>
      <c r="AJ16" s="374" t="s">
        <v>38</v>
      </c>
      <c r="AK16" s="375"/>
      <c r="AL16" s="375"/>
      <c r="AM16" s="376"/>
      <c r="AN16" s="399" t="str">
        <f>IF(入力!P3="","",入力!P3)</f>
        <v>大網白里市</v>
      </c>
      <c r="AO16" s="400"/>
      <c r="AP16" s="400"/>
      <c r="AQ16" s="400"/>
      <c r="AR16" s="400"/>
      <c r="AS16" s="400"/>
      <c r="AT16" s="375" t="s">
        <v>68</v>
      </c>
      <c r="AU16" s="376"/>
      <c r="AV16" s="382" t="s">
        <v>39</v>
      </c>
      <c r="AW16" s="383"/>
      <c r="AX16" s="383"/>
      <c r="AY16" s="384"/>
      <c r="AZ16" s="387" t="str">
        <f>IF(入力!P5="","",入力!P5)</f>
        <v>JR外房</v>
      </c>
      <c r="BA16" s="388"/>
      <c r="BB16" s="388"/>
      <c r="BC16" s="388"/>
      <c r="BD16" s="388"/>
      <c r="BE16" s="388"/>
      <c r="BF16" s="435" t="s">
        <v>40</v>
      </c>
    </row>
    <row r="17" spans="3:58" ht="4.5" customHeight="1">
      <c r="C17" s="434"/>
      <c r="D17" s="326"/>
      <c r="E17" s="326"/>
      <c r="F17" s="326"/>
      <c r="G17" s="386"/>
      <c r="H17" s="397" t="str">
        <f>IF(入力!C3="","",入力!C3)</f>
        <v>大網白里ｼﾞｭﾆｱﾊﾞﾚｰﾎﾞｰﾙｸﾗﾌﾞ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(男女混合)</v>
      </c>
      <c r="V17" s="393"/>
      <c r="W17" s="393"/>
      <c r="X17" s="394"/>
      <c r="Y17" s="418" t="str">
        <f>IF(入力!C4="","",入力!C4)</f>
        <v>435697202・435494504</v>
      </c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26"/>
      <c r="AX17" s="326"/>
      <c r="AY17" s="386"/>
      <c r="AZ17" s="389"/>
      <c r="BA17" s="390"/>
      <c r="BB17" s="390"/>
      <c r="BC17" s="390"/>
      <c r="BD17" s="390"/>
      <c r="BE17" s="390"/>
      <c r="BF17" s="436"/>
    </row>
    <row r="18" spans="3:58" ht="16.5" customHeight="1">
      <c r="C18" s="364"/>
      <c r="D18" s="327"/>
      <c r="E18" s="327"/>
      <c r="F18" s="327"/>
      <c r="G18" s="365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95"/>
      <c r="V18" s="395"/>
      <c r="W18" s="395"/>
      <c r="X18" s="396"/>
      <c r="Y18" s="421"/>
      <c r="Z18" s="422"/>
      <c r="AA18" s="422"/>
      <c r="AB18" s="422"/>
      <c r="AC18" s="422"/>
      <c r="AD18" s="422"/>
      <c r="AE18" s="422"/>
      <c r="AF18" s="422"/>
      <c r="AG18" s="422"/>
      <c r="AH18" s="422"/>
      <c r="AI18" s="423"/>
      <c r="AJ18" s="380"/>
      <c r="AK18" s="355"/>
      <c r="AL18" s="355"/>
      <c r="AM18" s="381"/>
      <c r="AN18" s="403"/>
      <c r="AO18" s="404"/>
      <c r="AP18" s="404"/>
      <c r="AQ18" s="404"/>
      <c r="AR18" s="404"/>
      <c r="AS18" s="404"/>
      <c r="AT18" s="355"/>
      <c r="AU18" s="381"/>
      <c r="AV18" s="351"/>
      <c r="AW18" s="327"/>
      <c r="AX18" s="327"/>
      <c r="AY18" s="365"/>
      <c r="AZ18" s="391" t="str">
        <f>IF(入力!AE5="","",入力!AE5)</f>
        <v>大網白里</v>
      </c>
      <c r="BA18" s="392"/>
      <c r="BB18" s="392"/>
      <c r="BC18" s="392"/>
      <c r="BD18" s="392"/>
      <c r="BE18" s="392"/>
      <c r="BF18" s="13" t="s">
        <v>41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72" t="s">
        <v>42</v>
      </c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 t="s">
        <v>69</v>
      </c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 t="s">
        <v>70</v>
      </c>
      <c r="AT19" s="372"/>
      <c r="AU19" s="372"/>
      <c r="AV19" s="372"/>
      <c r="AW19" s="372"/>
      <c r="AX19" s="372"/>
      <c r="AY19" s="372"/>
      <c r="AZ19" s="372"/>
      <c r="BA19" s="372"/>
      <c r="BB19" s="372"/>
      <c r="BC19" s="372"/>
      <c r="BD19" s="372"/>
      <c r="BE19" s="372"/>
      <c r="BF19" s="373"/>
    </row>
    <row r="20" spans="3:58" ht="15" customHeight="1">
      <c r="C20" s="438" t="s">
        <v>43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437" t="str">
        <f>IF(入力!J7="","",入力!J7)</f>
        <v/>
      </c>
      <c r="P20" s="437"/>
      <c r="Q20" s="437"/>
      <c r="R20" s="437"/>
      <c r="S20" s="437"/>
      <c r="T20" s="437"/>
      <c r="U20" s="437"/>
      <c r="V20" s="437"/>
      <c r="W20" s="437"/>
      <c r="X20" s="437"/>
      <c r="Y20" s="437"/>
      <c r="Z20" s="437"/>
      <c r="AA20" s="437"/>
      <c r="AB20" s="437"/>
      <c r="AC20" s="437"/>
      <c r="AD20" s="437" t="str">
        <f>IF(入力!J9="","",入力!J9)</f>
        <v/>
      </c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7"/>
      <c r="AP20" s="437"/>
      <c r="AQ20" s="437"/>
      <c r="AR20" s="437"/>
      <c r="AS20" s="437" t="str">
        <f>IF(入力!J11="","",入力!J11)</f>
        <v/>
      </c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9"/>
    </row>
    <row r="21" spans="3:58" ht="15" customHeight="1">
      <c r="C21" s="438" t="s">
        <v>44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437">
        <f>IF(入力!M7="","",入力!M7)</f>
        <v>436140</v>
      </c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 t="str">
        <f>IF(入力!M9="","",入力!M9)</f>
        <v/>
      </c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 t="str">
        <f>IF(入力!M11="","",入力!M11)</f>
        <v/>
      </c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437"/>
      <c r="BF21" s="439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タカハシ　ナオキ</v>
      </c>
      <c r="I22" s="331"/>
      <c r="J22" s="331"/>
      <c r="K22" s="331"/>
      <c r="L22" s="331"/>
      <c r="M22" s="331"/>
      <c r="N22" s="331"/>
      <c r="O22" s="331"/>
      <c r="P22" s="331"/>
      <c r="Q22" s="340"/>
      <c r="R22" s="332" t="s">
        <v>45</v>
      </c>
      <c r="S22" s="331"/>
      <c r="T22" s="341">
        <f>IF(入力!AT7="","",入力!AT7)</f>
        <v>41</v>
      </c>
      <c r="U22" s="342"/>
      <c r="V22" s="343"/>
      <c r="W22" s="332" t="s">
        <v>46</v>
      </c>
      <c r="X22" s="332"/>
      <c r="Y22" s="332"/>
      <c r="Z22" s="14" t="s">
        <v>72</v>
      </c>
      <c r="AA22" s="15"/>
      <c r="AB22" s="331" t="str">
        <f>IF(入力!R7="","",入力!R7)</f>
        <v>289</v>
      </c>
      <c r="AC22" s="331"/>
      <c r="AD22" s="331"/>
      <c r="AE22" s="331"/>
      <c r="AF22" s="16" t="s">
        <v>73</v>
      </c>
      <c r="AG22" s="331" t="str">
        <f>IF(入力!W7="","",入力!W7)</f>
        <v>1105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0"/>
      <c r="AU22" s="332" t="s">
        <v>47</v>
      </c>
      <c r="AV22" s="331"/>
      <c r="AW22" s="331"/>
      <c r="AX22" s="17" t="s">
        <v>74</v>
      </c>
      <c r="AY22" s="331" t="str">
        <f>IF(入力!AL7="","",入力!AL7)</f>
        <v>070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4" t="s">
        <v>48</v>
      </c>
      <c r="D23" s="327"/>
      <c r="E23" s="327"/>
      <c r="F23" s="327"/>
      <c r="G23" s="365"/>
      <c r="H23" s="367" t="str">
        <f>IF(入力!C8="","",入力!C8&amp;"　"&amp;入力!E8)</f>
        <v>高橋　直樹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27"/>
      <c r="S23" s="327"/>
      <c r="T23" s="356"/>
      <c r="U23" s="357"/>
      <c r="V23" s="358"/>
      <c r="W23" s="355"/>
      <c r="X23" s="355"/>
      <c r="Y23" s="355"/>
      <c r="Z23" s="348" t="str">
        <f>IF(入力!P8="","",入力!P8)</f>
        <v>千葉県八街市泉台2-15-6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7"/>
      <c r="AV23" s="327"/>
      <c r="AW23" s="327"/>
      <c r="AX23" s="351" t="str">
        <f>IF(入力!AK8="","",入力!AK8)</f>
        <v>1364</v>
      </c>
      <c r="AY23" s="327"/>
      <c r="AZ23" s="327"/>
      <c r="BA23" s="327"/>
      <c r="BB23" s="19" t="s">
        <v>76</v>
      </c>
      <c r="BC23" s="327" t="str">
        <f>IF(入力!AP8="","",入力!AP8)</f>
        <v>6422</v>
      </c>
      <c r="BD23" s="327"/>
      <c r="BE23" s="327"/>
      <c r="BF23" s="347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ｲｻｶ　ｱｲﾐ</v>
      </c>
      <c r="I24" s="331"/>
      <c r="J24" s="331"/>
      <c r="K24" s="331"/>
      <c r="L24" s="331"/>
      <c r="M24" s="331"/>
      <c r="N24" s="331"/>
      <c r="O24" s="331"/>
      <c r="P24" s="331"/>
      <c r="Q24" s="340"/>
      <c r="R24" s="332" t="s">
        <v>45</v>
      </c>
      <c r="S24" s="331"/>
      <c r="T24" s="341">
        <f>IF(入力!AT9="","",入力!AT9)</f>
        <v>40</v>
      </c>
      <c r="U24" s="342"/>
      <c r="V24" s="343"/>
      <c r="W24" s="332" t="s">
        <v>46</v>
      </c>
      <c r="X24" s="332"/>
      <c r="Y24" s="332"/>
      <c r="Z24" s="14" t="s">
        <v>72</v>
      </c>
      <c r="AA24" s="15"/>
      <c r="AB24" s="331" t="str">
        <f>IF(入力!R9="","",入力!R9)</f>
        <v>299</v>
      </c>
      <c r="AC24" s="331"/>
      <c r="AD24" s="331"/>
      <c r="AE24" s="331"/>
      <c r="AF24" s="16" t="s">
        <v>73</v>
      </c>
      <c r="AG24" s="331" t="str">
        <f>IF(入力!W9="","",入力!W9)</f>
        <v>3237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0"/>
      <c r="AU24" s="332" t="s">
        <v>47</v>
      </c>
      <c r="AV24" s="331"/>
      <c r="AW24" s="331"/>
      <c r="AX24" s="17" t="s">
        <v>74</v>
      </c>
      <c r="AY24" s="331" t="str">
        <f>IF(入力!AL9="","",入力!AL9)</f>
        <v>090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4" t="s">
        <v>78</v>
      </c>
      <c r="D25" s="327"/>
      <c r="E25" s="327"/>
      <c r="F25" s="327"/>
      <c r="G25" s="365"/>
      <c r="H25" s="367" t="str">
        <f>IF(入力!C10="","",入力!C10&amp;"　"&amp;入力!E10)</f>
        <v>井坂　あいみ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27"/>
      <c r="S25" s="327"/>
      <c r="T25" s="356"/>
      <c r="U25" s="357"/>
      <c r="V25" s="358"/>
      <c r="W25" s="355"/>
      <c r="X25" s="355"/>
      <c r="Y25" s="355"/>
      <c r="Z25" s="348" t="str">
        <f>IF(入力!P10="","",入力!P10)</f>
        <v>大網白里市仏島60-5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7"/>
      <c r="AV25" s="327"/>
      <c r="AW25" s="327"/>
      <c r="AX25" s="351" t="str">
        <f>IF(入力!AK10="","",入力!AK10)</f>
        <v>3407</v>
      </c>
      <c r="AY25" s="327"/>
      <c r="AZ25" s="327"/>
      <c r="BA25" s="327"/>
      <c r="BB25" s="19" t="s">
        <v>76</v>
      </c>
      <c r="BC25" s="327" t="str">
        <f>IF(入力!AP10="","",入力!AP10)</f>
        <v>6680</v>
      </c>
      <c r="BD25" s="327"/>
      <c r="BE25" s="327"/>
      <c r="BF25" s="347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ﾀｶﾊｼ　ｱｶﾘ</v>
      </c>
      <c r="I26" s="331"/>
      <c r="J26" s="331"/>
      <c r="K26" s="331"/>
      <c r="L26" s="331"/>
      <c r="M26" s="331"/>
      <c r="N26" s="331"/>
      <c r="O26" s="331"/>
      <c r="P26" s="331"/>
      <c r="Q26" s="340"/>
      <c r="R26" s="332" t="s">
        <v>45</v>
      </c>
      <c r="S26" s="331"/>
      <c r="T26" s="341">
        <f>IF(入力!AT11="","",入力!AT11)</f>
        <v>40</v>
      </c>
      <c r="U26" s="342"/>
      <c r="V26" s="343"/>
      <c r="W26" s="332" t="s">
        <v>46</v>
      </c>
      <c r="X26" s="332"/>
      <c r="Y26" s="332"/>
      <c r="Z26" s="14" t="s">
        <v>72</v>
      </c>
      <c r="AA26" s="15"/>
      <c r="AB26" s="331" t="str">
        <f>IF(入力!R11="","",入力!R11)</f>
        <v>289</v>
      </c>
      <c r="AC26" s="331"/>
      <c r="AD26" s="331"/>
      <c r="AE26" s="331"/>
      <c r="AF26" s="16" t="s">
        <v>73</v>
      </c>
      <c r="AG26" s="331" t="str">
        <f>IF(入力!W11="","",入力!W11)</f>
        <v>1105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0"/>
      <c r="AU26" s="332" t="s">
        <v>47</v>
      </c>
      <c r="AV26" s="331"/>
      <c r="AW26" s="331"/>
      <c r="AX26" s="17" t="s">
        <v>74</v>
      </c>
      <c r="AY26" s="331" t="str">
        <f>IF(入力!AL11="","",入力!AL11)</f>
        <v>070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4" t="s">
        <v>79</v>
      </c>
      <c r="D27" s="327"/>
      <c r="E27" s="327"/>
      <c r="F27" s="327"/>
      <c r="G27" s="365"/>
      <c r="H27" s="367" t="str">
        <f>IF(入力!C12="","",入力!C12&amp;"　"&amp;入力!E12)</f>
        <v>高橋　朱里</v>
      </c>
      <c r="I27" s="368"/>
      <c r="J27" s="368"/>
      <c r="K27" s="368"/>
      <c r="L27" s="368"/>
      <c r="M27" s="368"/>
      <c r="N27" s="368"/>
      <c r="O27" s="368"/>
      <c r="P27" s="368"/>
      <c r="Q27" s="369"/>
      <c r="R27" s="327"/>
      <c r="S27" s="327"/>
      <c r="T27" s="356"/>
      <c r="U27" s="357"/>
      <c r="V27" s="358"/>
      <c r="W27" s="355"/>
      <c r="X27" s="355"/>
      <c r="Y27" s="355"/>
      <c r="Z27" s="348" t="str">
        <f>IF(入力!P12="","",入力!P12)</f>
        <v>千葉県八街市泉台2-15-6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7"/>
      <c r="AV27" s="327"/>
      <c r="AW27" s="327"/>
      <c r="AX27" s="351" t="str">
        <f>IF(入力!AK12="","",入力!AK12)</f>
        <v>1364</v>
      </c>
      <c r="AY27" s="327"/>
      <c r="AZ27" s="327"/>
      <c r="BA27" s="327"/>
      <c r="BB27" s="19" t="s">
        <v>76</v>
      </c>
      <c r="BC27" s="327" t="str">
        <f>IF(入力!AP12="","",入力!AP12)</f>
        <v>6430</v>
      </c>
      <c r="BD27" s="327"/>
      <c r="BE27" s="327"/>
      <c r="BF27" s="347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ﾀﾅｶ　ﾕｷｵ</v>
      </c>
      <c r="I28" s="331"/>
      <c r="J28" s="331"/>
      <c r="K28" s="331"/>
      <c r="L28" s="331"/>
      <c r="M28" s="331"/>
      <c r="N28" s="331"/>
      <c r="O28" s="331"/>
      <c r="P28" s="331"/>
      <c r="Q28" s="340"/>
      <c r="R28" s="332" t="s">
        <v>45</v>
      </c>
      <c r="S28" s="331"/>
      <c r="T28" s="341">
        <f>IF(入力!AT15="","",入力!AT15)</f>
        <v>64</v>
      </c>
      <c r="U28" s="342"/>
      <c r="V28" s="343"/>
      <c r="W28" s="332" t="s">
        <v>46</v>
      </c>
      <c r="X28" s="332"/>
      <c r="Y28" s="332"/>
      <c r="Z28" s="14" t="s">
        <v>72</v>
      </c>
      <c r="AA28" s="15"/>
      <c r="AB28" s="331" t="str">
        <f>IF(入力!R15="","",入力!R15)</f>
        <v>299</v>
      </c>
      <c r="AC28" s="331"/>
      <c r="AD28" s="331"/>
      <c r="AE28" s="331"/>
      <c r="AF28" s="16" t="s">
        <v>73</v>
      </c>
      <c r="AG28" s="331" t="str">
        <f>IF(入力!W15="","",入力!W15)</f>
        <v>3217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0"/>
      <c r="AU28" s="332" t="s">
        <v>47</v>
      </c>
      <c r="AV28" s="331"/>
      <c r="AW28" s="331"/>
      <c r="AX28" s="17" t="s">
        <v>74</v>
      </c>
      <c r="AY28" s="331" t="str">
        <f>IF(入力!AL15="","",入力!AL15)</f>
        <v>0475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9" t="s">
        <v>49</v>
      </c>
      <c r="D29" s="333"/>
      <c r="E29" s="333"/>
      <c r="F29" s="333"/>
      <c r="G29" s="360"/>
      <c r="H29" s="352" t="str">
        <f>IF(入力!C16="","",入力!C16&amp;"　"&amp;入力!E16)</f>
        <v>田中　幸雄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33"/>
      <c r="S29" s="333"/>
      <c r="T29" s="344"/>
      <c r="U29" s="345"/>
      <c r="V29" s="346"/>
      <c r="W29" s="339"/>
      <c r="X29" s="339"/>
      <c r="Y29" s="339"/>
      <c r="Z29" s="334" t="str">
        <f>IF(入力!P16="","",入力!P16)</f>
        <v>千葉県大網白里市木崎２３０－６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73</v>
      </c>
      <c r="AY29" s="333"/>
      <c r="AZ29" s="333"/>
      <c r="BA29" s="333"/>
      <c r="BB29" s="73" t="s">
        <v>76</v>
      </c>
      <c r="BC29" s="333" t="str">
        <f>IF(入力!AP16="","",入力!AP16)</f>
        <v>1907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0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タカハシ　イツキ
高橋　樹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八街市立八街北小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518158651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142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3</v>
      </c>
      <c r="D36" s="288"/>
      <c r="E36" s="289"/>
      <c r="F36" s="293" t="str">
        <f>IF(入力!C28="","",入力!C27&amp;"　"&amp;入力!E27&amp;"
"&amp;入力!C28&amp;"　"&amp;入力!E28)</f>
        <v>イチダ　カイト
一田　魁斗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6</v>
      </c>
      <c r="R36" s="300"/>
      <c r="S36" s="301"/>
      <c r="T36" s="305" t="str">
        <f>IF(入力!I27="","",入力!I27)</f>
        <v>八街市立八街北小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519958847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145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4</v>
      </c>
      <c r="D38" s="288"/>
      <c r="E38" s="289"/>
      <c r="F38" s="293" t="str">
        <f>IF(入力!C30="","",入力!C29&amp;"　"&amp;入力!E29&amp;"
"&amp;入力!C30&amp;"　"&amp;入力!E30)</f>
        <v>イサカ　ヒユウ
井坂　陽侑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5</v>
      </c>
      <c r="R38" s="300"/>
      <c r="S38" s="301"/>
      <c r="T38" s="305" t="str">
        <f>IF(入力!I29="","",入力!I29)</f>
        <v>大網白里市立大網東小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519131424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150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5</v>
      </c>
      <c r="D40" s="288"/>
      <c r="E40" s="289"/>
      <c r="F40" s="293" t="str">
        <f>IF(入力!C32="","",入力!C31&amp;"　"&amp;入力!E31&amp;"
"&amp;入力!C32&amp;"　"&amp;入力!E32)</f>
        <v>カナザワ　ジュリ
金澤　樹里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6</v>
      </c>
      <c r="R40" s="300"/>
      <c r="S40" s="301"/>
      <c r="T40" s="305" t="str">
        <f>IF(入力!I31="","",入力!I31)</f>
        <v>白子町立関小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519588105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153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6</v>
      </c>
      <c r="D42" s="288"/>
      <c r="E42" s="289"/>
      <c r="F42" s="293" t="str">
        <f>IF(入力!C34="","",入力!C33&amp;"　"&amp;入力!E33&amp;"
"&amp;入力!C34&amp;"　"&amp;入力!E34)</f>
        <v>ミヤウチ　ショウタ
宮内　翔太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5</v>
      </c>
      <c r="R42" s="300"/>
      <c r="S42" s="301"/>
      <c r="T42" s="305" t="str">
        <f>IF(入力!I33="","",入力!I33)</f>
        <v>大網白里市立大網小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520474664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135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7</v>
      </c>
      <c r="D44" s="288"/>
      <c r="E44" s="289"/>
      <c r="F44" s="293" t="str">
        <f>IF(入力!C36="","",入力!C35&amp;"　"&amp;入力!E35&amp;"
"&amp;入力!C36&amp;"　"&amp;入力!E36)</f>
        <v>サクライ　コトノ
櫻井　琴野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6</v>
      </c>
      <c r="R44" s="300"/>
      <c r="S44" s="301"/>
      <c r="T44" s="305" t="str">
        <f>IF(入力!I35="","",入力!I35)</f>
        <v>大網白里市立大網小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520150773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155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8</v>
      </c>
      <c r="D46" s="288"/>
      <c r="E46" s="289"/>
      <c r="F46" s="293" t="str">
        <f>IF(入力!C38="","",入力!C37&amp;"　"&amp;入力!E37&amp;"
"&amp;入力!C38&amp;"　"&amp;入力!E38)</f>
        <v>アラキ　テラ
荒木　照良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2</v>
      </c>
      <c r="R46" s="300"/>
      <c r="S46" s="301"/>
      <c r="T46" s="305" t="str">
        <f>IF(入力!I37="","",入力!I37)</f>
        <v>大網白里市立大網小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519958854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120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9</v>
      </c>
      <c r="D48" s="288"/>
      <c r="E48" s="289"/>
      <c r="F48" s="293" t="str">
        <f>IF(入力!C40="","",入力!C39&amp;"　"&amp;入力!E39&amp;"
"&amp;入力!C40&amp;"　"&amp;入力!E40)</f>
        <v>サクライ　コナツ
櫻井　小夏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2</v>
      </c>
      <c r="R48" s="300"/>
      <c r="S48" s="301"/>
      <c r="T48" s="305" t="str">
        <f>IF(入力!I39="","",入力!I39)</f>
        <v>大網白里市立大網小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>
        <f>IF(入力!M39="","",入力!M39)</f>
        <v>520150780</v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120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 t="str">
        <f>IF(入力!B41="","",入力!B41)</f>
        <v/>
      </c>
      <c r="D50" s="288"/>
      <c r="E50" s="289"/>
      <c r="F50" s="293" t="str">
        <f>IF(入力!C42="","",入力!C41&amp;"　"&amp;入力!E41&amp;"
"&amp;入力!C42&amp;"　"&amp;入力!E42)</f>
        <v/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 t="str">
        <f>IF(入力!G41="","",入力!G41)</f>
        <v/>
      </c>
      <c r="R50" s="300"/>
      <c r="S50" s="301"/>
      <c r="T50" s="305" t="str">
        <f>IF(入力!I41="","",入力!I41)</f>
        <v/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 t="str">
        <f>IF(入力!M41="","",入力!M41)</f>
        <v/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 t="str">
        <f>IF(入力!P41="","",入力!P41)</f>
        <v/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 t="str">
        <f>IF(入力!B43="","",入力!B43)</f>
        <v/>
      </c>
      <c r="D52" s="288"/>
      <c r="E52" s="289"/>
      <c r="F52" s="293" t="str">
        <f>IF(入力!C44="","",入力!C43&amp;"　"&amp;入力!E43&amp;"
"&amp;入力!C44&amp;"　"&amp;入力!E44)</f>
        <v/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 t="str">
        <f>IF(入力!G43="","",入力!G43)</f>
        <v/>
      </c>
      <c r="R52" s="300"/>
      <c r="S52" s="301"/>
      <c r="T52" s="305" t="str">
        <f>IF(入力!I43="","",入力!I43)</f>
        <v/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 t="str">
        <f>IF(入力!M43="","",入力!M43)</f>
        <v/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 t="str">
        <f>IF(入力!P43="","",入力!P43)</f>
        <v/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 t="str">
        <f>IF(入力!B45="","",入力!B45)</f>
        <v/>
      </c>
      <c r="D54" s="288"/>
      <c r="E54" s="289"/>
      <c r="F54" s="293" t="str">
        <f>IF(入力!C46="","",入力!C45&amp;"　"&amp;入力!E45&amp;"
"&amp;入力!C46&amp;"　"&amp;入力!E46)</f>
        <v/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 t="str">
        <f>IF(入力!G45="","",入力!G45)</f>
        <v/>
      </c>
      <c r="R54" s="300"/>
      <c r="S54" s="301"/>
      <c r="T54" s="305" t="str">
        <f>IF(入力!I45="","",入力!I45)</f>
        <v/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 t="str">
        <f>IF(入力!M45="","",入力!M45)</f>
        <v/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 t="str">
        <f>IF(入力!P45="","",入力!P45)</f>
        <v/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 t="str">
        <f>IF(入力!B47="","",入力!B47)</f>
        <v/>
      </c>
      <c r="D56" s="288"/>
      <c r="E56" s="289"/>
      <c r="F56" s="293" t="str">
        <f>IF(入力!C48="","",入力!C47&amp;"　"&amp;入力!E47&amp;"
"&amp;入力!C48&amp;"　"&amp;入力!E48)</f>
        <v/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 t="str">
        <f>IF(入力!G47="","",入力!G47)</f>
        <v/>
      </c>
      <c r="R56" s="300"/>
      <c r="S56" s="301"/>
      <c r="T56" s="305" t="str">
        <f>IF(入力!I47="","",入力!I47)</f>
        <v/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 t="str">
        <f>IF(入力!M47="","",入力!M47)</f>
        <v/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 t="str">
        <f>IF(入力!P47="","",入力!P47)</f>
        <v/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大網白里ｼﾞｭﾆｱﾊﾞﾚｰﾎﾞｰﾙｸﾗﾌﾞ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 t="str">
        <f>IF(入力!C4="","",IF(入力!C5="",入力!C4,入力!C4&amp;"　　"&amp;入力!C5))</f>
        <v>435697202・435494504　　435697202・435494504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高橋　直樹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518135928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436140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井坂　あいみ</v>
      </c>
      <c r="D9" s="271"/>
      <c r="E9" s="271"/>
      <c r="F9" s="271"/>
      <c r="G9" s="277">
        <f>IF(入力!G9="","",入力!G9)</f>
        <v>519958816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高橋　朱里</v>
      </c>
      <c r="D11" s="271"/>
      <c r="E11" s="271"/>
      <c r="F11" s="271"/>
      <c r="G11" s="277">
        <f>IF(入力!G11="","",入力!G11)</f>
        <v>519958823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田中　幸雄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千葉県大網白里市木崎２３０－６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0475-73-1907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090－8049－7474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高橋　樹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八街市立八街北小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518158651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3</v>
      </c>
      <c r="C27" s="270" t="str">
        <f>IF(入力!C28="","",入力!C28&amp;"　"&amp;入力!E28)</f>
        <v>一田　魁斗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八街市立八街北小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519958847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4</v>
      </c>
      <c r="C29" s="270" t="str">
        <f>IF(入力!C30="","",入力!C30&amp;"　"&amp;入力!E30)</f>
        <v>井坂　陽侑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大網白里市立大網東小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519131424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5</v>
      </c>
      <c r="C31" s="270" t="str">
        <f>IF(入力!C32="","",入力!C32&amp;"　"&amp;入力!E32)</f>
        <v>金澤　樹里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白子町立関小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519588105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6</v>
      </c>
      <c r="C33" s="270" t="str">
        <f>IF(入力!C34="","",入力!C34&amp;"　"&amp;入力!E34)</f>
        <v>宮内　翔太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大網白里市立大網小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520474664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7</v>
      </c>
      <c r="C35" s="270" t="str">
        <f>IF(入力!C36="","",入力!C36&amp;"　"&amp;入力!E36)</f>
        <v>櫻井　琴野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大網白里市立大網小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520150773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8</v>
      </c>
      <c r="C37" s="270" t="str">
        <f>IF(入力!C38="","",入力!C38&amp;"　"&amp;入力!E38)</f>
        <v>荒木　照良</v>
      </c>
      <c r="D37" s="271"/>
      <c r="E37" s="271"/>
      <c r="F37" s="271"/>
      <c r="G37" s="269">
        <f>IF(入力!G37="","",入力!G37)</f>
        <v>2</v>
      </c>
      <c r="H37" s="269" t="str">
        <f>IF(入力!H37="","",入力!H37)</f>
        <v/>
      </c>
      <c r="I37" s="269" t="str">
        <f>IF(入力!I37="","",入力!I37)</f>
        <v>大網白里市立大網小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519958854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9</v>
      </c>
      <c r="C39" s="270" t="str">
        <f>IF(入力!C40="","",入力!C40&amp;"　"&amp;入力!E40)</f>
        <v>櫻井　小夏</v>
      </c>
      <c r="D39" s="271"/>
      <c r="E39" s="271"/>
      <c r="F39" s="271"/>
      <c r="G39" s="269">
        <f>IF(入力!G39="","",入力!G39)</f>
        <v>2</v>
      </c>
      <c r="H39" s="269" t="str">
        <f>IF(入力!H39="","",入力!H39)</f>
        <v/>
      </c>
      <c r="I39" s="269" t="str">
        <f>IF(入力!I39="","",入力!I39)</f>
        <v>大網白里市立大網小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520150780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大網白里ｼﾞｭﾆｱﾊﾞﾚｰﾎﾞｰﾙｸﾗﾌﾞ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 t="str">
        <f>IF(入力!C4="","",IF(入力!C5="",入力!C4,入力!C4&amp;"　　"&amp;入力!C5))</f>
        <v>435697202・435494504　　435697202・435494504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高橋　直樹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518135928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436140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井坂　あいみ</v>
      </c>
      <c r="D9" s="271"/>
      <c r="E9" s="271"/>
      <c r="F9" s="271"/>
      <c r="G9" s="277">
        <f>IF(入力!G9="","",入力!G9)</f>
        <v>519958816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高橋　朱里</v>
      </c>
      <c r="D11" s="271"/>
      <c r="E11" s="271"/>
      <c r="F11" s="271"/>
      <c r="G11" s="277">
        <f>IF(入力!G11="","",入力!G11)</f>
        <v>519958823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田中　幸雄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千葉県大網白里市木崎２３０－６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0475-73-1907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090－8049－7474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高橋　樹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八街市立八街北小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518158651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3</v>
      </c>
      <c r="C27" s="270" t="str">
        <f>IF(入力!C28="","",入力!C28&amp;"　"&amp;入力!E28)</f>
        <v>一田　魁斗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八街市立八街北小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519958847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4</v>
      </c>
      <c r="C29" s="270" t="str">
        <f>IF(入力!C30="","",入力!C30&amp;"　"&amp;入力!E30)</f>
        <v>井坂　陽侑</v>
      </c>
      <c r="D29" s="271"/>
      <c r="E29" s="271"/>
      <c r="F29" s="271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大網白里市立大網東小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519131424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5</v>
      </c>
      <c r="C31" s="270" t="str">
        <f>IF(入力!C32="","",入力!C32&amp;"　"&amp;入力!E32)</f>
        <v>金澤　樹里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白子町立関小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519588105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6</v>
      </c>
      <c r="C33" s="270" t="str">
        <f>IF(入力!C34="","",入力!C34&amp;"　"&amp;入力!E34)</f>
        <v>宮内　翔太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大網白里市立大網小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520474664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7</v>
      </c>
      <c r="C35" s="270" t="str">
        <f>IF(入力!C36="","",入力!C36&amp;"　"&amp;入力!E36)</f>
        <v>櫻井　琴野</v>
      </c>
      <c r="D35" s="271"/>
      <c r="E35" s="271"/>
      <c r="F35" s="271"/>
      <c r="G35" s="269">
        <f>IF(入力!G35="","",入力!G35)</f>
        <v>6</v>
      </c>
      <c r="H35" s="269" t="str">
        <f>IF(入力!H35="","",入力!H35)</f>
        <v/>
      </c>
      <c r="I35" s="269" t="str">
        <f>IF(入力!I35="","",入力!I35)</f>
        <v>大網白里市立大網小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520150773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8</v>
      </c>
      <c r="C37" s="270" t="str">
        <f>IF(入力!C38="","",入力!C38&amp;"　"&amp;入力!E38)</f>
        <v>荒木　照良</v>
      </c>
      <c r="D37" s="271"/>
      <c r="E37" s="271"/>
      <c r="F37" s="271"/>
      <c r="G37" s="269">
        <f>IF(入力!G37="","",入力!G37)</f>
        <v>2</v>
      </c>
      <c r="H37" s="269" t="str">
        <f>IF(入力!H37="","",入力!H37)</f>
        <v/>
      </c>
      <c r="I37" s="269" t="str">
        <f>IF(入力!I37="","",入力!I37)</f>
        <v>大網白里市立大網小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519958854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9</v>
      </c>
      <c r="C39" s="270" t="str">
        <f>IF(入力!C40="","",入力!C40&amp;"　"&amp;入力!E40)</f>
        <v>櫻井　小夏</v>
      </c>
      <c r="D39" s="271"/>
      <c r="E39" s="271"/>
      <c r="F39" s="271"/>
      <c r="G39" s="269">
        <f>IF(入力!G39="","",入力!G39)</f>
        <v>2</v>
      </c>
      <c r="H39" s="269" t="str">
        <f>IF(入力!H39="","",入力!H39)</f>
        <v/>
      </c>
      <c r="I39" s="269" t="str">
        <f>IF(入力!I39="","",入力!I39)</f>
        <v>大網白里市立大網小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520150780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男女混合</v>
      </c>
      <c r="I5" s="29">
        <f>入力!Y25</f>
        <v>0</v>
      </c>
      <c r="J5" s="449" t="str">
        <f>IF(入力!A55="","",入力!A55)</f>
        <v/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35002</v>
      </c>
      <c r="B7" s="33" t="str">
        <f>IF(入力!C3="","",入力!C3)</f>
        <v>大網白里ｼﾞｭﾆｱﾊﾞﾚｰﾎﾞｰﾙｸﾗﾌﾞ</v>
      </c>
      <c r="C7" s="33" t="str">
        <f>IF(入力!C2="","",入力!C2)</f>
        <v>ｵｵｱﾐｼﾗｻﾄｼﾞｭﾆｱﾊﾞﾚｰﾎﾞｰﾙｸﾗﾌﾞ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JR外房</v>
      </c>
      <c r="S7" s="33" t="str">
        <f>IF(入力!AE5="","",入力!AE5)</f>
        <v>大網白里</v>
      </c>
      <c r="T7" s="33"/>
      <c r="U7" s="33" t="str">
        <f>IF(入力!C4="","",入力!C4)</f>
        <v>435697202・435494504</v>
      </c>
      <c r="V7" s="33" t="str">
        <f>IF(入力!C5="","",入力!C5)</f>
        <v>435697202・435494504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直樹</v>
      </c>
      <c r="E16" s="33" t="str">
        <f>IF(入力!C7="","",入力!C7)</f>
        <v>タカハシ</v>
      </c>
      <c r="F16" s="33" t="str">
        <f>IF(入力!E7="","",入力!E7)</f>
        <v>ナオキ</v>
      </c>
      <c r="G16" s="33">
        <f>IF(入力!G7="","",入力!G7)</f>
        <v>518135928</v>
      </c>
      <c r="H16" s="33" t="str">
        <f>IF(入力!J7="","",入力!J7)</f>
        <v/>
      </c>
      <c r="I16" s="33">
        <f>IF(入力!M7="","",入力!M7)</f>
        <v>436140</v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1105</v>
      </c>
      <c r="T16" s="33" t="str">
        <f>IF(入力!P8="","",入力!P8)</f>
        <v>千葉県八街市泉台2-15-6</v>
      </c>
      <c r="U16" s="33" t="str">
        <f>IF(入力!AL7="","",入力!AL7)</f>
        <v>070</v>
      </c>
      <c r="V16" s="33" t="str">
        <f>IF(入力!AK8="","",入力!AK8)</f>
        <v>1364</v>
      </c>
      <c r="W16" s="33" t="str">
        <f>IF(入力!AP8="","",入力!AP8)</f>
        <v>6422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井坂</v>
      </c>
      <c r="D17" s="33" t="str">
        <f>IF(入力!E10="","",入力!E10)</f>
        <v>あいみ</v>
      </c>
      <c r="E17" s="33" t="str">
        <f>IF(入力!C9="","",入力!C9)</f>
        <v>ｲｻｶ</v>
      </c>
      <c r="F17" s="33" t="str">
        <f>IF(入力!E9="","",入力!E9)</f>
        <v>ｱｲﾐ</v>
      </c>
      <c r="G17" s="33">
        <f>IF(入力!G9="","",入力!G9)</f>
        <v>519958816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3237</v>
      </c>
      <c r="T17" s="33" t="str">
        <f>IF(入力!P10="","",入力!P10)</f>
        <v>大網白里市仏島60-5</v>
      </c>
      <c r="U17" s="33" t="str">
        <f>IF(入力!AL9="","",入力!AL9)</f>
        <v>090</v>
      </c>
      <c r="V17" s="33" t="str">
        <f>IF(入力!AK10="","",入力!AK10)</f>
        <v>3407</v>
      </c>
      <c r="W17" s="33" t="str">
        <f>IF(入力!AP10="","",入力!AP10)</f>
        <v>6680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高橋</v>
      </c>
      <c r="D20" s="33" t="str">
        <f>IF(入力!E12="","",入力!E12)</f>
        <v>朱里</v>
      </c>
      <c r="E20" s="33" t="str">
        <f>IF(入力!C11="","",入力!C11)</f>
        <v>ﾀｶﾊｼ</v>
      </c>
      <c r="F20" s="33" t="str">
        <f>IF(入力!E11="","",入力!E11)</f>
        <v>ｱｶﾘ</v>
      </c>
      <c r="G20" s="33">
        <f>IF(入力!G11="","",入力!G11)</f>
        <v>519958823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1105</v>
      </c>
      <c r="T20" s="33" t="str">
        <f>IF(入力!P12="","",入力!P12)</f>
        <v>千葉県八街市泉台2-15-6</v>
      </c>
      <c r="U20" s="33" t="str">
        <f>IF(入力!AL11="","",入力!AL11)</f>
        <v>070</v>
      </c>
      <c r="V20" s="33" t="str">
        <f>IF(入力!AK12="","",入力!AK12)</f>
        <v>1364</v>
      </c>
      <c r="W20" s="33" t="str">
        <f>IF(入力!AP12="","",入力!AP12)</f>
        <v>6430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幸雄</v>
      </c>
      <c r="E22" s="33" t="str">
        <f>IF(入力!C15="","",入力!C15)</f>
        <v>ﾀﾅｶ</v>
      </c>
      <c r="F22" s="33" t="str">
        <f>IF(入力!E15="","",入力!E15)</f>
        <v>ﾕｷｵ</v>
      </c>
      <c r="G22" s="33"/>
      <c r="H22" s="33"/>
      <c r="I22" s="33"/>
      <c r="J22" s="33"/>
      <c r="K22" s="33"/>
      <c r="L22" s="33">
        <f>IF(入力!AT15="","",入力!AT15)</f>
        <v>64</v>
      </c>
      <c r="M22" s="33"/>
      <c r="N22" s="33" t="str">
        <f>IF(入力!C21="","",入力!C21)</f>
        <v>090</v>
      </c>
      <c r="O22" s="33">
        <f>IF(入力!E21="","",入力!E21)</f>
        <v>8049</v>
      </c>
      <c r="P22" s="33">
        <f>IF(入力!G21="","",入力!G21)</f>
        <v>7474</v>
      </c>
      <c r="Q22" s="33"/>
      <c r="R22" s="33" t="str">
        <f>IF(入力!R15="","",入力!R15)</f>
        <v>299</v>
      </c>
      <c r="S22" s="33" t="str">
        <f>IF(入力!W15="","",入力!W15)</f>
        <v>3217</v>
      </c>
      <c r="T22" s="33" t="str">
        <f>IF(入力!P16="","",入力!P16)</f>
        <v>千葉県大網白里市木崎２３０－６</v>
      </c>
      <c r="U22" s="33" t="str">
        <f>IF(入力!AL15="","",入力!AL15)</f>
        <v>0475</v>
      </c>
      <c r="V22" s="33" t="str">
        <f>IF(入力!AK16="","",入力!AK16)</f>
        <v>73</v>
      </c>
      <c r="W22" s="33" t="str">
        <f>IF(入力!AP16="","",入力!AP16)</f>
        <v>1907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高橋</v>
      </c>
      <c r="D24" s="75" t="str">
        <f>VLOOKUP($B$51,$A$53:$F$352,4)</f>
        <v>樹</v>
      </c>
      <c r="E24" s="75" t="str">
        <f>VLOOKUP($B$51,$A$53:$F$352,5)</f>
        <v>タカハシ</v>
      </c>
      <c r="F24" s="75" t="str">
        <f>VLOOKUP($B$51,$A$53:$F$352,6)</f>
        <v>イツキ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高橋</v>
      </c>
      <c r="D53" s="33" t="str">
        <f>IF(入力!E26="","",入力!E26)</f>
        <v>樹</v>
      </c>
      <c r="E53" s="33" t="str">
        <f>IF(入力!C25="","",入力!C25)</f>
        <v>タカハシ</v>
      </c>
      <c r="F53" s="33" t="str">
        <f>IF(入力!E25="","",入力!E25)</f>
        <v>イツキ</v>
      </c>
      <c r="G53" s="33">
        <f>IF(入力!M25="","",入力!M25)</f>
        <v>518158651</v>
      </c>
      <c r="H53" s="33" t="str">
        <f>IF(入力!I25="","",入力!I25)</f>
        <v>八街市立八街北小</v>
      </c>
      <c r="I53" s="33">
        <f>IF(入力!G25="","",入力!G25)</f>
        <v>6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3</v>
      </c>
      <c r="C54" s="33" t="str">
        <f>IF(入力!C28="","",入力!C28)</f>
        <v>一田</v>
      </c>
      <c r="D54" s="33" t="str">
        <f>IF(入力!E28="","",入力!E28)</f>
        <v>魁斗</v>
      </c>
      <c r="E54" s="33" t="str">
        <f>IF(入力!C27="","",入力!C27)</f>
        <v>イチダ</v>
      </c>
      <c r="F54" s="33" t="str">
        <f>IF(入力!E27="","",入力!E27)</f>
        <v>カイト</v>
      </c>
      <c r="G54" s="33">
        <f>IF(入力!M27="","",入力!M27)</f>
        <v>519958847</v>
      </c>
      <c r="H54" s="33" t="str">
        <f>IF(入力!I27="","",入力!I27)</f>
        <v>八街市立八街北小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井坂</v>
      </c>
      <c r="D55" s="33" t="str">
        <f>IF(入力!E30="","",入力!E30)</f>
        <v>陽侑</v>
      </c>
      <c r="E55" s="33" t="str">
        <f>IF(入力!C29="","",入力!C29)</f>
        <v>イサカ</v>
      </c>
      <c r="F55" s="33" t="str">
        <f>IF(入力!E29="","",入力!E29)</f>
        <v>ヒユウ</v>
      </c>
      <c r="G55" s="33">
        <f>IF(入力!M29="","",入力!M29)</f>
        <v>519131424</v>
      </c>
      <c r="H55" s="33" t="str">
        <f>IF(入力!I29="","",入力!I29)</f>
        <v>大網白里市立大網東小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金澤</v>
      </c>
      <c r="D56" s="33" t="str">
        <f>IF(入力!E32="","",入力!E32)</f>
        <v>樹里</v>
      </c>
      <c r="E56" s="33" t="str">
        <f>IF(入力!C31="","",入力!C31)</f>
        <v>カナザワ</v>
      </c>
      <c r="F56" s="33" t="str">
        <f>IF(入力!E31="","",入力!E31)</f>
        <v>ジュリ</v>
      </c>
      <c r="G56" s="33">
        <f>IF(入力!M31="","",入力!M31)</f>
        <v>519588105</v>
      </c>
      <c r="H56" s="33" t="str">
        <f>IF(入力!I31="","",入力!I31)</f>
        <v>白子町立関小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宮内</v>
      </c>
      <c r="D57" s="33" t="str">
        <f>IF(入力!E34="","",入力!E34)</f>
        <v>翔太</v>
      </c>
      <c r="E57" s="33" t="str">
        <f>IF(入力!C33="","",入力!C33)</f>
        <v>ミヤウチ</v>
      </c>
      <c r="F57" s="33" t="str">
        <f>IF(入力!E33="","",入力!E33)</f>
        <v>ショウタ</v>
      </c>
      <c r="G57" s="33">
        <f>IF(入力!M33="","",入力!M33)</f>
        <v>520474664</v>
      </c>
      <c r="H57" s="33" t="str">
        <f>IF(入力!I33="","",入力!I33)</f>
        <v>大網白里市立大網小</v>
      </c>
      <c r="I57" s="33">
        <f>IF(入力!G33="","",入力!G33)</f>
        <v>5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櫻井</v>
      </c>
      <c r="D58" s="33" t="str">
        <f>IF(入力!E36="","",入力!E36)</f>
        <v>琴野</v>
      </c>
      <c r="E58" s="33" t="str">
        <f>IF(入力!C35="","",入力!C35)</f>
        <v>サクライ</v>
      </c>
      <c r="F58" s="33" t="str">
        <f>IF(入力!E35="","",入力!E35)</f>
        <v>コトノ</v>
      </c>
      <c r="G58" s="33">
        <f>IF(入力!M35="","",入力!M35)</f>
        <v>520150773</v>
      </c>
      <c r="H58" s="33" t="str">
        <f>IF(入力!I35="","",入力!I35)</f>
        <v>大網白里市立大網小</v>
      </c>
      <c r="I58" s="33">
        <f>IF(入力!G35="","",入力!G35)</f>
        <v>6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荒木</v>
      </c>
      <c r="D59" s="33" t="str">
        <f>IF(入力!E38="","",入力!E38)</f>
        <v>照良</v>
      </c>
      <c r="E59" s="33" t="str">
        <f>IF(入力!C37="","",入力!C37)</f>
        <v>アラキ</v>
      </c>
      <c r="F59" s="33" t="str">
        <f>IF(入力!E37="","",入力!E37)</f>
        <v>テラ</v>
      </c>
      <c r="G59" s="33">
        <f>IF(入力!M37="","",入力!M37)</f>
        <v>519958854</v>
      </c>
      <c r="H59" s="33" t="str">
        <f>IF(入力!I37="","",入力!I37)</f>
        <v>大網白里市立大網小</v>
      </c>
      <c r="I59" s="33">
        <f>IF(入力!G37="","",入力!G37)</f>
        <v>2</v>
      </c>
      <c r="J59" s="33">
        <f>IF(入力!P37="","",入力!P37)</f>
        <v>120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櫻井</v>
      </c>
      <c r="D60" s="33" t="str">
        <f>IF(入力!E40="","",入力!E40)</f>
        <v>小夏</v>
      </c>
      <c r="E60" s="33" t="str">
        <f>IF(入力!C39="","",入力!C39)</f>
        <v>サクライ</v>
      </c>
      <c r="F60" s="33" t="str">
        <f>IF(入力!E39="","",入力!E39)</f>
        <v>コナツ</v>
      </c>
      <c r="G60" s="33">
        <f>IF(入力!M39="","",入力!M39)</f>
        <v>520150780</v>
      </c>
      <c r="H60" s="33" t="str">
        <f>IF(入力!I39="","",入力!I39)</f>
        <v>大網白里市立大網小</v>
      </c>
      <c r="I60" s="33">
        <f>IF(入力!G39="","",入力!G39)</f>
        <v>2</v>
      </c>
      <c r="J60" s="33">
        <f>IF(入力!P39="","",入力!P39)</f>
        <v>120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エルサポート</cp:lastModifiedBy>
  <cp:lastPrinted>2020-09-17T15:01:59Z</cp:lastPrinted>
  <dcterms:created xsi:type="dcterms:W3CDTF">2014-04-05T09:56:00Z</dcterms:created>
  <dcterms:modified xsi:type="dcterms:W3CDTF">2020-09-19T04:00:22Z</dcterms:modified>
</cp:coreProperties>
</file>