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eya2\Desktop\斉藤\2021年　第41回全日本バレーボール小学生大会千葉県大会\"/>
    </mc:Choice>
  </mc:AlternateContent>
  <xr:revisionPtr revIDLastSave="0" documentId="13_ncr:1_{775A08C4-0013-40A9-BBA6-6EB475F7EB16}" xr6:coauthVersionLast="46" xr6:coauthVersionMax="46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<sst xmlns="http://schemas.openxmlformats.org/spreadsheetml/2006/main" count="419" uniqueCount="277">
  <si>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</si>
  <si>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</si>
  <si>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</si>
  <si>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</si>
  <si>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</si>
  <si>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</si>
  <si>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</si>
  <si>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</si>
  <si>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</si>
  <si>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</si>
  <si>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</si>
  <si>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</si>
  <si>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</si>
  <si>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</si>
  <si>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</si>
  <si>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</si>
  <si>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</si>
  <si>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</si>
  <si>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</si>
  <si>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</si>
  <si>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</si>
  <si>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</si>
  <si>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</si>
  <si>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</si>
  <si>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</si>
  <si>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</si>
  <si>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</si>
  <si>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</si>
  <si>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</si>
  <si>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</si>
  <si>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</si>
  <si>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</si>
  <si>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</si>
  <si>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</si>
  <si>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</si>
  <si>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</si>
  <si>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</si>
  <si>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</si>
  <si>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</si>
  <si>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</si>
  <si>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</si>
  <si>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</si>
  <si>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</si>
  <si>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</si>
  <si>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</si>
  <si>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</si>
  <si>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</si>
  <si>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</si>
  <si>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</si>
  <si>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</si>
  <si>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</si>
  <si>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</si>
  <si>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</si>
  <si>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</si>
  <si>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</si>
  <si>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</si>
  <si>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</si>
  <si>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</si>
  <si>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</si>
  <si>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</si>
  <si>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</si>
  <si>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</si>
  <si>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</si>
  <si>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</si>
  <si>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</si>
  <si>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</si>
  <si>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</si>
  <si>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</si>
  <si>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</si>
  <si>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</si>
  <si>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</si>
  <si>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</si>
  <si>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</si>
  <si>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</si>
  <si>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</si>
  <si>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</si>
  <si>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</si>
  <si>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</si>
  <si>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</si>
  <si>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</si>
  <si>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</si>
  <si>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</si>
  <si>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</si>
  <si>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</si>
  <si>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</si>
  <si>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</si>
  <si>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</si>
  <si>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</si>
  <si>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</si>
  <si>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</si>
  <si>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</si>
  <si>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</si>
  <si>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</si>
  <si>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</si>
  <si>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</si>
  <si>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</si>
  <si>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</si>
  <si>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</si>
  <si>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</si>
  <si>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</si>
  <si>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</si>
  <si>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</si>
  <si>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</si>
  <si>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</si>
  <si>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</si>
  <si>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</si>
  <si>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</si>
  <si>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</si>
  <si>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</si>
  <si>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</si>
  <si>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</si>
  <si>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</si>
  <si>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</si>
  <si>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</si>
  <si>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</si>
  <si>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</si>
  <si>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</si>
  <si>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</si>
  <si>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</si>
  <si>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</si>
  <si>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</si>
  <si>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</si>
  <si>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</si>
  <si>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</si>
  <si>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</si>
  <si>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</si>
  <si>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</si>
  <si>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</si>
  <si>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</si>
  <si>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</si>
  <si>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</si>
  <si>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</si>
  <si>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</si>
  <si>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</si>
  <si>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</si>
  <si>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</si>
  <si>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</si>
  <si>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</si>
  <si>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</si>
  <si>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</si>
  <si>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</si>
  <si>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</si>
  <si>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</si>
  <si>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</si>
  <si>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</si>
  <si>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</si>
  <si>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</si>
  <si>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</si>
  <si>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</si>
  <si>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</si>
  <si>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</si>
  <si>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</si>
  <si>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</si>
  <si>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</si>
  <si>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</si>
  <si>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</si>
  <si>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</si>
  <si>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</si>
  <si>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</si>
  <si>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</si>
  <si>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</si>
  <si>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</si>
  <si>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</si>
  <si>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</si>
  <si>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</si>
  <si>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</si>
  <si>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</si>
  <si>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</si>
  <si>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</si>
  <si>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</si>
  <si>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</si>
  <si>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</si>
  <si>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</si>
  <si>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</si>
  <si>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</si>
  <si>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</si>
  <si>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</si>
  <si>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</si>
  <si>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</si>
  <si>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</si>
  <si>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</si>
  <si>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</si>
  <si>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</si>
  <si>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</si>
  <si>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</si>
  <si>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</si>
  <si>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</si>
  <si>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</si>
  <si>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</si>
  <si>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</si>
  <si>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</si>
  <si>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</si>
  <si>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</si>
  <si>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</si>
  <si>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</si>
  <si>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</si>
  <si>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</si>
  <si>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</si>
  <si>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</si>
  <si>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</si>
  <si>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オオアミシラサトジュニアバレーボールクラブ</t>
    <phoneticPr fontId="2"/>
  </si>
  <si>
    <t>大網白里市</t>
    <rPh sb="0" eb="4">
      <t>オオアミシラサト</t>
    </rPh>
    <rPh sb="4" eb="5">
      <t>シ</t>
    </rPh>
    <phoneticPr fontId="2"/>
  </si>
  <si>
    <t>大網白里ＪＶＣ</t>
    <rPh sb="0" eb="4">
      <t>オオアミシラサト</t>
    </rPh>
    <phoneticPr fontId="2"/>
  </si>
  <si>
    <t>タナカ</t>
    <phoneticPr fontId="2"/>
  </si>
  <si>
    <t>ユキオ</t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</si>
  <si>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</si>
  <si>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</si>
  <si>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サイトウ</t>
    <phoneticPr fontId="2"/>
  </si>
  <si>
    <t>マヤ</t>
    <phoneticPr fontId="2"/>
  </si>
  <si>
    <t>斉藤</t>
    <rPh sb="0" eb="2">
      <t>サイトウ</t>
    </rPh>
    <phoneticPr fontId="2"/>
  </si>
  <si>
    <t>麻弥</t>
    <rPh sb="0" eb="2">
      <t>マヤ</t>
    </rPh>
    <phoneticPr fontId="2"/>
  </si>
  <si>
    <t>ミヤウチ</t>
    <phoneticPr fontId="2"/>
  </si>
  <si>
    <t>タロウ</t>
    <phoneticPr fontId="2"/>
  </si>
  <si>
    <t>宮内</t>
    <rPh sb="0" eb="2">
      <t>ミヤウチ</t>
    </rPh>
    <phoneticPr fontId="2"/>
  </si>
  <si>
    <t>太郎</t>
    <rPh sb="0" eb="2">
      <t>タロウ</t>
    </rPh>
    <phoneticPr fontId="2"/>
  </si>
  <si>
    <t>299</t>
    <phoneticPr fontId="2"/>
  </si>
  <si>
    <t>3217</t>
    <phoneticPr fontId="2"/>
  </si>
  <si>
    <t>大網白里市木崎230-6</t>
    <phoneticPr fontId="2"/>
  </si>
  <si>
    <t>3255</t>
    <phoneticPr fontId="2"/>
  </si>
  <si>
    <t>大網白里市みどりが丘3-22-8</t>
    <phoneticPr fontId="2"/>
  </si>
  <si>
    <t>090</t>
    <phoneticPr fontId="2"/>
  </si>
  <si>
    <t>1852</t>
    <phoneticPr fontId="2"/>
  </si>
  <si>
    <t>7312</t>
    <phoneticPr fontId="2"/>
  </si>
  <si>
    <t>73</t>
    <phoneticPr fontId="2"/>
  </si>
  <si>
    <t>1907</t>
    <phoneticPr fontId="2"/>
  </si>
  <si>
    <t>キウチ</t>
    <phoneticPr fontId="2"/>
  </si>
  <si>
    <t>レイ</t>
    <phoneticPr fontId="2"/>
  </si>
  <si>
    <t>木内</t>
    <rPh sb="0" eb="2">
      <t>キウチ</t>
    </rPh>
    <phoneticPr fontId="2"/>
  </si>
  <si>
    <t>オカノ</t>
    <phoneticPr fontId="2"/>
  </si>
  <si>
    <t>ハナ</t>
    <phoneticPr fontId="2"/>
  </si>
  <si>
    <t>岡野</t>
    <rPh sb="0" eb="2">
      <t>オカノ</t>
    </rPh>
    <phoneticPr fontId="2"/>
  </si>
  <si>
    <t>波凪</t>
    <rPh sb="0" eb="1">
      <t>ハ</t>
    </rPh>
    <rPh sb="1" eb="2">
      <t>ナギ</t>
    </rPh>
    <phoneticPr fontId="2"/>
  </si>
  <si>
    <t>ショウタ</t>
    <phoneticPr fontId="2"/>
  </si>
  <si>
    <t>翔太</t>
    <rPh sb="0" eb="1">
      <t>ショウ</t>
    </rPh>
    <rPh sb="1" eb="2">
      <t>タ</t>
    </rPh>
    <phoneticPr fontId="2"/>
  </si>
  <si>
    <t>①</t>
  </si>
  <si>
    <t>イサカ</t>
    <phoneticPr fontId="2"/>
  </si>
  <si>
    <t>ヒユウ</t>
    <phoneticPr fontId="2"/>
  </si>
  <si>
    <t>井坂</t>
    <rPh sb="0" eb="2">
      <t>イサカ</t>
    </rPh>
    <phoneticPr fontId="2"/>
  </si>
  <si>
    <t>陽侑</t>
    <rPh sb="0" eb="1">
      <t>ヨウ</t>
    </rPh>
    <rPh sb="1" eb="2">
      <t>ユウ</t>
    </rPh>
    <phoneticPr fontId="2"/>
  </si>
  <si>
    <t>フニュウ</t>
    <phoneticPr fontId="2"/>
  </si>
  <si>
    <t>マミヤ</t>
    <phoneticPr fontId="2"/>
  </si>
  <si>
    <t>舟生</t>
    <rPh sb="0" eb="2">
      <t>フニュウ</t>
    </rPh>
    <phoneticPr fontId="2"/>
  </si>
  <si>
    <t>真雅</t>
    <rPh sb="0" eb="1">
      <t>マ</t>
    </rPh>
    <rPh sb="1" eb="2">
      <t>ミヤビ</t>
    </rPh>
    <phoneticPr fontId="2"/>
  </si>
  <si>
    <t>マホ</t>
    <phoneticPr fontId="2"/>
  </si>
  <si>
    <t>麻宝</t>
    <rPh sb="0" eb="1">
      <t>マ</t>
    </rPh>
    <rPh sb="1" eb="2">
      <t>タカラ</t>
    </rPh>
    <phoneticPr fontId="2"/>
  </si>
  <si>
    <t>アラキ</t>
    <phoneticPr fontId="2"/>
  </si>
  <si>
    <t>サワ</t>
    <phoneticPr fontId="2"/>
  </si>
  <si>
    <t>荒木</t>
    <rPh sb="0" eb="2">
      <t>アラキ</t>
    </rPh>
    <phoneticPr fontId="2"/>
  </si>
  <si>
    <t>咲羽</t>
    <rPh sb="0" eb="1">
      <t>サ</t>
    </rPh>
    <rPh sb="1" eb="2">
      <t>ハネ</t>
    </rPh>
    <phoneticPr fontId="2"/>
  </si>
  <si>
    <t>ノグチ</t>
    <phoneticPr fontId="2"/>
  </si>
  <si>
    <t>キヨト</t>
    <phoneticPr fontId="2"/>
  </si>
  <si>
    <t>野口</t>
    <rPh sb="0" eb="2">
      <t>ノグチ</t>
    </rPh>
    <phoneticPr fontId="2"/>
  </si>
  <si>
    <t>聖斗</t>
    <rPh sb="0" eb="1">
      <t>キヨ</t>
    </rPh>
    <rPh sb="1" eb="2">
      <t>ト</t>
    </rPh>
    <phoneticPr fontId="2"/>
  </si>
  <si>
    <t>オダイラ</t>
    <phoneticPr fontId="2"/>
  </si>
  <si>
    <t>マツリ</t>
    <phoneticPr fontId="2"/>
  </si>
  <si>
    <t>小平</t>
    <rPh sb="0" eb="2">
      <t>オダイラ</t>
    </rPh>
    <phoneticPr fontId="2"/>
  </si>
  <si>
    <t>茉莉</t>
    <rPh sb="0" eb="2">
      <t>マツリ</t>
    </rPh>
    <phoneticPr fontId="2"/>
  </si>
  <si>
    <t>アラキ</t>
    <phoneticPr fontId="2"/>
  </si>
  <si>
    <t>テラ</t>
    <phoneticPr fontId="2"/>
  </si>
  <si>
    <t>荒木</t>
    <rPh sb="0" eb="2">
      <t>アラキ</t>
    </rPh>
    <phoneticPr fontId="2"/>
  </si>
  <si>
    <t>照良</t>
    <rPh sb="0" eb="1">
      <t>テル</t>
    </rPh>
    <rPh sb="1" eb="2">
      <t>ヨ</t>
    </rPh>
    <phoneticPr fontId="2"/>
  </si>
  <si>
    <t>オクニシ</t>
    <phoneticPr fontId="2"/>
  </si>
  <si>
    <t>ソラ</t>
    <phoneticPr fontId="2"/>
  </si>
  <si>
    <t>奥西</t>
    <rPh sb="0" eb="2">
      <t>オクニシ</t>
    </rPh>
    <phoneticPr fontId="2"/>
  </si>
  <si>
    <t>奏来</t>
    <rPh sb="0" eb="1">
      <t>ソウ</t>
    </rPh>
    <rPh sb="1" eb="2">
      <t>ク</t>
    </rPh>
    <phoneticPr fontId="2"/>
  </si>
  <si>
    <t>大網白里市立白里小学校</t>
    <rPh sb="0" eb="4">
      <t>オオアミシラサト</t>
    </rPh>
    <rPh sb="4" eb="5">
      <t>シ</t>
    </rPh>
    <rPh sb="5" eb="6">
      <t>リツ</t>
    </rPh>
    <rPh sb="6" eb="8">
      <t>シラサト</t>
    </rPh>
    <rPh sb="8" eb="11">
      <t>ショウガッコウ</t>
    </rPh>
    <phoneticPr fontId="2"/>
  </si>
  <si>
    <t>大網白里市立大網小学校</t>
    <rPh sb="0" eb="4">
      <t>オオアミシラサト</t>
    </rPh>
    <rPh sb="4" eb="5">
      <t>シ</t>
    </rPh>
    <rPh sb="5" eb="6">
      <t>リツ</t>
    </rPh>
    <rPh sb="6" eb="8">
      <t>オオアミ</t>
    </rPh>
    <rPh sb="8" eb="11">
      <t>ショウガッコウ</t>
    </rPh>
    <phoneticPr fontId="2"/>
  </si>
  <si>
    <t>大網白里市立大網東小学校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</si>
  <si>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2"/>
  </si>
  <si>
    <t>茂原市立豊岡小学校</t>
    <rPh sb="0" eb="4">
      <t>モバラシリツ</t>
    </rPh>
    <rPh sb="4" eb="6">
      <t>トヨオカ</t>
    </rPh>
    <rPh sb="6" eb="9">
      <t>ショウガッコウ</t>
    </rPh>
    <phoneticPr fontId="2"/>
  </si>
  <si>
    <t>299</t>
    <phoneticPr fontId="2"/>
  </si>
  <si>
    <t>3255</t>
    <phoneticPr fontId="2"/>
  </si>
  <si>
    <r>
      <t>大網白里市みどりが丘</t>
    </r>
    <r>
      <rPr>
        <sz val="10"/>
        <color rgb="FF000000"/>
        <rFont val="游ゴシック"/>
        <family val="1"/>
        <charset val="128"/>
      </rPr>
      <t>2-6-12</t>
    </r>
    <phoneticPr fontId="2"/>
  </si>
  <si>
    <t>0475</t>
    <phoneticPr fontId="2"/>
  </si>
  <si>
    <t>73</t>
    <phoneticPr fontId="2"/>
  </si>
  <si>
    <t>3723</t>
    <phoneticPr fontId="2"/>
  </si>
  <si>
    <t>れい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</si>
</sst>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2" xfId="0" applyFont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V29" sqref="AV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3" t="s">
        <v>189</v>
      </c>
      <c r="B2" s="224"/>
      <c r="C2" s="225" t="s">
        <v>200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202</v>
      </c>
      <c r="D3" s="231"/>
      <c r="E3" s="231"/>
      <c r="F3" s="231"/>
      <c r="G3" s="231"/>
      <c r="H3" s="231"/>
      <c r="I3" s="232"/>
      <c r="J3" s="83" t="s">
        <v>161</v>
      </c>
      <c r="K3" s="84"/>
      <c r="L3" s="84"/>
      <c r="M3" s="84"/>
      <c r="N3" s="84"/>
      <c r="O3" s="85"/>
      <c r="P3" s="220" t="s">
        <v>201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435494504</v>
      </c>
      <c r="D4" s="95"/>
      <c r="E4" s="95"/>
      <c r="F4" s="95"/>
      <c r="G4" s="95"/>
      <c r="H4" s="95"/>
      <c r="I4" s="96"/>
      <c r="J4" s="116" t="s">
        <v>185</v>
      </c>
      <c r="K4" s="117"/>
      <c r="L4" s="117"/>
      <c r="M4" s="117"/>
      <c r="N4" s="117"/>
      <c r="O4" s="118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4">
        <v>35002</v>
      </c>
      <c r="K5" s="154"/>
      <c r="L5" s="154"/>
      <c r="M5" s="154"/>
      <c r="N5" s="154"/>
      <c r="O5" s="154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42" t="s">
        <v>175</v>
      </c>
      <c r="D6" s="243"/>
      <c r="E6" s="214" t="s">
        <v>176</v>
      </c>
      <c r="F6" s="21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100"/>
      <c r="B7" s="101"/>
      <c r="C7" s="143" t="s">
        <v>203</v>
      </c>
      <c r="D7" s="114"/>
      <c r="E7" s="144" t="s">
        <v>204</v>
      </c>
      <c r="F7" s="115"/>
      <c r="G7" s="93">
        <v>515485295</v>
      </c>
      <c r="H7" s="93"/>
      <c r="I7" s="93"/>
      <c r="J7" s="92"/>
      <c r="K7" s="93"/>
      <c r="L7" s="93"/>
      <c r="M7" s="93">
        <v>330647</v>
      </c>
      <c r="N7" s="93"/>
      <c r="O7" s="93"/>
      <c r="P7" s="89" t="s">
        <v>72</v>
      </c>
      <c r="Q7" s="90"/>
      <c r="R7" s="164" t="s">
        <v>215</v>
      </c>
      <c r="S7" s="111"/>
      <c r="T7" s="111"/>
      <c r="U7" s="111"/>
      <c r="V7" s="50" t="s">
        <v>73</v>
      </c>
      <c r="W7" s="108" t="s">
        <v>216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5" t="s">
        <v>220</v>
      </c>
      <c r="AM7" s="156"/>
      <c r="AN7" s="156"/>
      <c r="AO7" s="156"/>
      <c r="AP7" s="156"/>
      <c r="AQ7" s="156"/>
      <c r="AR7" s="156"/>
      <c r="AS7" s="59" t="s">
        <v>75</v>
      </c>
      <c r="AT7" s="269">
        <v>64</v>
      </c>
    </row>
    <row r="8" spans="1:51" ht="18" customHeight="1">
      <c r="A8" s="100"/>
      <c r="B8" s="101"/>
      <c r="C8" s="146" t="s">
        <v>205</v>
      </c>
      <c r="D8" s="147"/>
      <c r="E8" s="148" t="s">
        <v>206</v>
      </c>
      <c r="F8" s="149"/>
      <c r="G8" s="93"/>
      <c r="H8" s="93"/>
      <c r="I8" s="93"/>
      <c r="J8" s="93"/>
      <c r="K8" s="93"/>
      <c r="L8" s="93"/>
      <c r="M8" s="93"/>
      <c r="N8" s="93"/>
      <c r="O8" s="93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9" t="s">
        <v>223</v>
      </c>
      <c r="AL8" s="160"/>
      <c r="AM8" s="160"/>
      <c r="AN8" s="160"/>
      <c r="AO8" s="60" t="s">
        <v>76</v>
      </c>
      <c r="AP8" s="161" t="s">
        <v>224</v>
      </c>
      <c r="AQ8" s="160"/>
      <c r="AR8" s="160"/>
      <c r="AS8" s="162"/>
      <c r="AT8" s="269"/>
    </row>
    <row r="9" spans="1:51" ht="14.45" customHeight="1">
      <c r="A9" s="100" t="s">
        <v>150</v>
      </c>
      <c r="B9" s="101"/>
      <c r="C9" s="143" t="s">
        <v>207</v>
      </c>
      <c r="D9" s="114"/>
      <c r="E9" s="144" t="s">
        <v>208</v>
      </c>
      <c r="F9" s="115"/>
      <c r="G9" s="93">
        <v>519582783</v>
      </c>
      <c r="H9" s="93"/>
      <c r="I9" s="93"/>
      <c r="J9" s="93"/>
      <c r="K9" s="93"/>
      <c r="L9" s="93"/>
      <c r="M9" s="93">
        <v>449868</v>
      </c>
      <c r="N9" s="93"/>
      <c r="O9" s="93"/>
      <c r="P9" s="89" t="s">
        <v>72</v>
      </c>
      <c r="Q9" s="90"/>
      <c r="R9" s="164" t="s">
        <v>215</v>
      </c>
      <c r="S9" s="111"/>
      <c r="T9" s="111"/>
      <c r="U9" s="111"/>
      <c r="V9" s="50" t="s">
        <v>73</v>
      </c>
      <c r="W9" s="108" t="s">
        <v>218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3"/>
      <c r="AK9" s="58" t="s">
        <v>193</v>
      </c>
      <c r="AL9" s="155" t="s">
        <v>220</v>
      </c>
      <c r="AM9" s="156"/>
      <c r="AN9" s="156"/>
      <c r="AO9" s="156"/>
      <c r="AP9" s="156"/>
      <c r="AQ9" s="156"/>
      <c r="AR9" s="156"/>
      <c r="AS9" s="59" t="s">
        <v>194</v>
      </c>
      <c r="AT9" s="270">
        <v>44</v>
      </c>
    </row>
    <row r="10" spans="1:51" ht="18" customHeight="1">
      <c r="A10" s="100"/>
      <c r="B10" s="101"/>
      <c r="C10" s="146" t="s">
        <v>209</v>
      </c>
      <c r="D10" s="147"/>
      <c r="E10" s="148" t="s">
        <v>210</v>
      </c>
      <c r="F10" s="149"/>
      <c r="G10" s="93"/>
      <c r="H10" s="93"/>
      <c r="I10" s="93"/>
      <c r="J10" s="93"/>
      <c r="K10" s="93"/>
      <c r="L10" s="93"/>
      <c r="M10" s="93"/>
      <c r="N10" s="93"/>
      <c r="O10" s="93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216"/>
      <c r="AK10" s="159" t="s">
        <v>221</v>
      </c>
      <c r="AL10" s="160"/>
      <c r="AM10" s="160"/>
      <c r="AN10" s="160"/>
      <c r="AO10" s="60" t="s">
        <v>195</v>
      </c>
      <c r="AP10" s="161" t="s">
        <v>222</v>
      </c>
      <c r="AQ10" s="160"/>
      <c r="AR10" s="160"/>
      <c r="AS10" s="162"/>
      <c r="AT10" s="270"/>
    </row>
    <row r="11" spans="1:51" ht="14.45" customHeight="1">
      <c r="A11" s="100" t="s">
        <v>151</v>
      </c>
      <c r="B11" s="101"/>
      <c r="C11" s="143" t="s">
        <v>211</v>
      </c>
      <c r="D11" s="114"/>
      <c r="E11" s="144" t="s">
        <v>212</v>
      </c>
      <c r="F11" s="115"/>
      <c r="G11" s="93"/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10" t="s">
        <v>270</v>
      </c>
      <c r="S11" s="111"/>
      <c r="T11" s="111"/>
      <c r="U11" s="111"/>
      <c r="V11" s="50" t="s">
        <v>73</v>
      </c>
      <c r="W11" s="112" t="s">
        <v>271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3"/>
      <c r="AK11" s="58" t="s">
        <v>193</v>
      </c>
      <c r="AL11" s="275" t="s">
        <v>273</v>
      </c>
      <c r="AM11" s="156"/>
      <c r="AN11" s="156"/>
      <c r="AO11" s="156"/>
      <c r="AP11" s="156"/>
      <c r="AQ11" s="156"/>
      <c r="AR11" s="156"/>
      <c r="AS11" s="59" t="s">
        <v>194</v>
      </c>
      <c r="AT11" s="270">
        <v>46</v>
      </c>
    </row>
    <row r="12" spans="1:51" ht="18" customHeight="1">
      <c r="A12" s="100"/>
      <c r="B12" s="101"/>
      <c r="C12" s="146" t="s">
        <v>213</v>
      </c>
      <c r="D12" s="147"/>
      <c r="E12" s="148" t="s">
        <v>214</v>
      </c>
      <c r="F12" s="149"/>
      <c r="G12" s="93"/>
      <c r="H12" s="93"/>
      <c r="I12" s="93"/>
      <c r="J12" s="93"/>
      <c r="K12" s="93"/>
      <c r="L12" s="93"/>
      <c r="M12" s="93"/>
      <c r="N12" s="93"/>
      <c r="O12" s="93"/>
      <c r="P12" s="157" t="s">
        <v>272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216"/>
      <c r="AK12" s="217" t="s">
        <v>274</v>
      </c>
      <c r="AL12" s="160"/>
      <c r="AM12" s="160"/>
      <c r="AN12" s="160"/>
      <c r="AO12" s="60" t="s">
        <v>195</v>
      </c>
      <c r="AP12" s="206" t="s">
        <v>275</v>
      </c>
      <c r="AQ12" s="160"/>
      <c r="AR12" s="160"/>
      <c r="AS12" s="162"/>
      <c r="AT12" s="270"/>
    </row>
    <row r="13" spans="1:51" ht="15" customHeight="1">
      <c r="A13" s="100" t="s">
        <v>152</v>
      </c>
      <c r="B13" s="101"/>
      <c r="C13" s="173"/>
      <c r="D13" s="114"/>
      <c r="E13" s="114"/>
      <c r="F13" s="115"/>
      <c r="G13" s="145"/>
      <c r="H13" s="145"/>
      <c r="I13" s="145"/>
      <c r="J13" s="145"/>
      <c r="K13" s="145"/>
      <c r="L13" s="145"/>
      <c r="M13" s="145"/>
      <c r="N13" s="145"/>
      <c r="O13" s="145"/>
      <c r="P13" s="45"/>
      <c r="Q13" s="46"/>
      <c r="R13" s="201"/>
      <c r="S13" s="201"/>
      <c r="T13" s="201"/>
      <c r="U13" s="201"/>
      <c r="V13" s="47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7"/>
      <c r="AK13" s="61"/>
      <c r="AL13" s="194"/>
      <c r="AM13" s="194"/>
      <c r="AN13" s="194"/>
      <c r="AO13" s="194"/>
      <c r="AP13" s="194"/>
      <c r="AQ13" s="194"/>
      <c r="AR13" s="194"/>
      <c r="AS13" s="62"/>
      <c r="AT13" s="271"/>
    </row>
    <row r="14" spans="1:51" ht="18" customHeight="1">
      <c r="A14" s="100"/>
      <c r="B14" s="101"/>
      <c r="C14" s="163"/>
      <c r="D14" s="147"/>
      <c r="E14" s="147"/>
      <c r="F14" s="149"/>
      <c r="G14" s="145"/>
      <c r="H14" s="145"/>
      <c r="I14" s="145"/>
      <c r="J14" s="145"/>
      <c r="K14" s="145"/>
      <c r="L14" s="145"/>
      <c r="M14" s="145"/>
      <c r="N14" s="145"/>
      <c r="O14" s="145"/>
      <c r="P14" s="19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7"/>
      <c r="AK14" s="198"/>
      <c r="AL14" s="199"/>
      <c r="AM14" s="199"/>
      <c r="AN14" s="199"/>
      <c r="AO14" s="63"/>
      <c r="AP14" s="199"/>
      <c r="AQ14" s="199"/>
      <c r="AR14" s="199"/>
      <c r="AS14" s="200"/>
      <c r="AT14" s="271"/>
    </row>
    <row r="15" spans="1:51" ht="15" customHeight="1">
      <c r="A15" s="153" t="s">
        <v>166</v>
      </c>
      <c r="B15" s="101"/>
      <c r="C15" s="143" t="s">
        <v>207</v>
      </c>
      <c r="D15" s="114"/>
      <c r="E15" s="144" t="s">
        <v>208</v>
      </c>
      <c r="F15" s="115"/>
      <c r="G15" s="145"/>
      <c r="H15" s="145"/>
      <c r="I15" s="145"/>
      <c r="J15" s="145"/>
      <c r="K15" s="145"/>
      <c r="L15" s="145"/>
      <c r="M15" s="145"/>
      <c r="N15" s="145"/>
      <c r="O15" s="145"/>
      <c r="P15" s="89" t="s">
        <v>72</v>
      </c>
      <c r="Q15" s="90"/>
      <c r="R15" s="164" t="s">
        <v>215</v>
      </c>
      <c r="S15" s="111"/>
      <c r="T15" s="111"/>
      <c r="U15" s="111"/>
      <c r="V15" s="49" t="s">
        <v>73</v>
      </c>
      <c r="W15" s="108" t="s">
        <v>218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3"/>
      <c r="AK15" s="58" t="s">
        <v>193</v>
      </c>
      <c r="AL15" s="155" t="s">
        <v>220</v>
      </c>
      <c r="AM15" s="156"/>
      <c r="AN15" s="156"/>
      <c r="AO15" s="156"/>
      <c r="AP15" s="156"/>
      <c r="AQ15" s="156"/>
      <c r="AR15" s="156"/>
      <c r="AS15" s="59" t="s">
        <v>194</v>
      </c>
      <c r="AT15" s="270">
        <v>44</v>
      </c>
    </row>
    <row r="16" spans="1:51" ht="18" customHeight="1">
      <c r="A16" s="100"/>
      <c r="B16" s="101"/>
      <c r="C16" s="146" t="s">
        <v>209</v>
      </c>
      <c r="D16" s="147"/>
      <c r="E16" s="148" t="s">
        <v>210</v>
      </c>
      <c r="F16" s="149"/>
      <c r="G16" s="145"/>
      <c r="H16" s="145"/>
      <c r="I16" s="145"/>
      <c r="J16" s="145"/>
      <c r="K16" s="145"/>
      <c r="L16" s="145"/>
      <c r="M16" s="145"/>
      <c r="N16" s="145"/>
      <c r="O16" s="145"/>
      <c r="P16" s="157" t="s">
        <v>219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216"/>
      <c r="AK16" s="159" t="s">
        <v>221</v>
      </c>
      <c r="AL16" s="160"/>
      <c r="AM16" s="160"/>
      <c r="AN16" s="160"/>
      <c r="AO16" s="60" t="s">
        <v>195</v>
      </c>
      <c r="AP16" s="161" t="s">
        <v>222</v>
      </c>
      <c r="AQ16" s="160"/>
      <c r="AR16" s="160"/>
      <c r="AS16" s="162"/>
      <c r="AT16" s="270"/>
    </row>
    <row r="17" spans="1:46">
      <c r="A17" s="100" t="s">
        <v>6</v>
      </c>
      <c r="B17" s="101"/>
      <c r="C17" s="168" t="str">
        <f>IF(P16="","",P16)</f>
        <v>大網白里市みどりが丘3-22-8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8" t="str">
        <f>IF(AL15="","",AL15&amp;"-"&amp;AK16&amp;"-"&amp;AP16)</f>
        <v>090-1852-7312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1" t="s">
        <v>198</v>
      </c>
      <c r="B23" s="150" t="s">
        <v>154</v>
      </c>
      <c r="C23" s="169" t="s">
        <v>173</v>
      </c>
      <c r="D23" s="170"/>
      <c r="E23" s="171" t="s">
        <v>174</v>
      </c>
      <c r="F23" s="172"/>
      <c r="G23" s="150" t="s">
        <v>155</v>
      </c>
      <c r="H23" s="150"/>
      <c r="I23" s="150" t="s">
        <v>156</v>
      </c>
      <c r="J23" s="150"/>
      <c r="K23" s="150"/>
      <c r="L23" s="150"/>
      <c r="M23" s="150" t="s">
        <v>157</v>
      </c>
      <c r="N23" s="150"/>
      <c r="O23" s="150"/>
      <c r="P23" s="239" t="s">
        <v>167</v>
      </c>
      <c r="Q23" s="150"/>
      <c r="R23" s="150"/>
      <c r="S23" s="150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101"/>
      <c r="C24" s="180" t="s">
        <v>171</v>
      </c>
      <c r="D24" s="181"/>
      <c r="E24" s="182" t="s">
        <v>172</v>
      </c>
      <c r="F24" s="183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41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9">
        <v>1</v>
      </c>
      <c r="B25" s="141" t="s">
        <v>234</v>
      </c>
      <c r="C25" s="143" t="s">
        <v>225</v>
      </c>
      <c r="D25" s="114"/>
      <c r="E25" s="144" t="s">
        <v>226</v>
      </c>
      <c r="F25" s="115"/>
      <c r="G25" s="125">
        <v>6</v>
      </c>
      <c r="H25" s="121"/>
      <c r="I25" s="119" t="s">
        <v>265</v>
      </c>
      <c r="J25" s="120"/>
      <c r="K25" s="120"/>
      <c r="L25" s="121"/>
      <c r="M25" s="125">
        <v>518739423</v>
      </c>
      <c r="N25" s="120"/>
      <c r="O25" s="121"/>
      <c r="P25" s="125">
        <v>151</v>
      </c>
      <c r="Q25" s="120"/>
      <c r="R25" s="120"/>
      <c r="S25" s="120"/>
      <c r="T25" s="126"/>
      <c r="U25" s="1"/>
      <c r="V25" s="1"/>
      <c r="W25" s="1"/>
      <c r="X25" s="1"/>
      <c r="Y25" s="128">
        <v>11</v>
      </c>
      <c r="Z25" s="129"/>
      <c r="AA25" s="129"/>
      <c r="AB25" s="129"/>
      <c r="AC25" s="129"/>
      <c r="AD25" s="129"/>
      <c r="AE25" s="129"/>
      <c r="AF25" s="129"/>
      <c r="AG25" s="1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0"/>
      <c r="B26" s="142"/>
      <c r="C26" s="146" t="s">
        <v>227</v>
      </c>
      <c r="D26" s="147"/>
      <c r="E26" s="148" t="s">
        <v>276</v>
      </c>
      <c r="F26" s="149"/>
      <c r="G26" s="122"/>
      <c r="H26" s="124"/>
      <c r="I26" s="122"/>
      <c r="J26" s="123"/>
      <c r="K26" s="123"/>
      <c r="L26" s="124"/>
      <c r="M26" s="122"/>
      <c r="N26" s="123"/>
      <c r="O26" s="124"/>
      <c r="P26" s="122"/>
      <c r="Q26" s="123"/>
      <c r="R26" s="123"/>
      <c r="S26" s="123"/>
      <c r="T26" s="127"/>
      <c r="U26" s="1"/>
      <c r="V26" s="1"/>
      <c r="W26" s="1"/>
      <c r="X26" s="1"/>
      <c r="Y26" s="131"/>
      <c r="Z26" s="132"/>
      <c r="AA26" s="132"/>
      <c r="AB26" s="132"/>
      <c r="AC26" s="132"/>
      <c r="AD26" s="132"/>
      <c r="AE26" s="132"/>
      <c r="AF26" s="132"/>
      <c r="AG26" s="1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9">
        <v>2</v>
      </c>
      <c r="B27" s="141">
        <v>2</v>
      </c>
      <c r="C27" s="143" t="s">
        <v>228</v>
      </c>
      <c r="D27" s="114"/>
      <c r="E27" s="144" t="s">
        <v>229</v>
      </c>
      <c r="F27" s="115"/>
      <c r="G27" s="125">
        <v>6</v>
      </c>
      <c r="H27" s="121"/>
      <c r="I27" s="119" t="s">
        <v>266</v>
      </c>
      <c r="J27" s="120"/>
      <c r="K27" s="120"/>
      <c r="L27" s="121"/>
      <c r="M27" s="125">
        <v>518797584</v>
      </c>
      <c r="N27" s="120"/>
      <c r="O27" s="121"/>
      <c r="P27" s="125">
        <v>145</v>
      </c>
      <c r="Q27" s="120"/>
      <c r="R27" s="120"/>
      <c r="S27" s="120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0"/>
      <c r="B28" s="142"/>
      <c r="C28" s="146" t="s">
        <v>230</v>
      </c>
      <c r="D28" s="147"/>
      <c r="E28" s="148" t="s">
        <v>231</v>
      </c>
      <c r="F28" s="149"/>
      <c r="G28" s="122"/>
      <c r="H28" s="124"/>
      <c r="I28" s="122"/>
      <c r="J28" s="123"/>
      <c r="K28" s="123"/>
      <c r="L28" s="124"/>
      <c r="M28" s="122"/>
      <c r="N28" s="123"/>
      <c r="O28" s="124"/>
      <c r="P28" s="122"/>
      <c r="Q28" s="123"/>
      <c r="R28" s="123"/>
      <c r="S28" s="123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9">
        <v>3</v>
      </c>
      <c r="B29" s="141">
        <v>3</v>
      </c>
      <c r="C29" s="143" t="s">
        <v>211</v>
      </c>
      <c r="D29" s="114"/>
      <c r="E29" s="144" t="s">
        <v>232</v>
      </c>
      <c r="F29" s="115"/>
      <c r="G29" s="125">
        <v>6</v>
      </c>
      <c r="H29" s="121"/>
      <c r="I29" s="119" t="s">
        <v>266</v>
      </c>
      <c r="J29" s="120"/>
      <c r="K29" s="120"/>
      <c r="L29" s="121"/>
      <c r="M29" s="125">
        <v>520474664</v>
      </c>
      <c r="N29" s="120"/>
      <c r="O29" s="121"/>
      <c r="P29" s="125">
        <v>135</v>
      </c>
      <c r="Q29" s="120"/>
      <c r="R29" s="120"/>
      <c r="S29" s="120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0"/>
      <c r="B30" s="142"/>
      <c r="C30" s="146" t="s">
        <v>213</v>
      </c>
      <c r="D30" s="147"/>
      <c r="E30" s="148" t="s">
        <v>233</v>
      </c>
      <c r="F30" s="149"/>
      <c r="G30" s="122"/>
      <c r="H30" s="124"/>
      <c r="I30" s="122"/>
      <c r="J30" s="123"/>
      <c r="K30" s="123"/>
      <c r="L30" s="124"/>
      <c r="M30" s="122"/>
      <c r="N30" s="123"/>
      <c r="O30" s="124"/>
      <c r="P30" s="122"/>
      <c r="Q30" s="123"/>
      <c r="R30" s="123"/>
      <c r="S30" s="123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9">
        <v>4</v>
      </c>
      <c r="B31" s="141">
        <v>4</v>
      </c>
      <c r="C31" s="143" t="s">
        <v>235</v>
      </c>
      <c r="D31" s="114"/>
      <c r="E31" s="144" t="s">
        <v>236</v>
      </c>
      <c r="F31" s="115"/>
      <c r="G31" s="125">
        <v>6</v>
      </c>
      <c r="H31" s="121"/>
      <c r="I31" s="119" t="s">
        <v>267</v>
      </c>
      <c r="J31" s="120"/>
      <c r="K31" s="120"/>
      <c r="L31" s="121"/>
      <c r="M31" s="125">
        <v>519131424</v>
      </c>
      <c r="N31" s="120"/>
      <c r="O31" s="121"/>
      <c r="P31" s="125">
        <v>157</v>
      </c>
      <c r="Q31" s="120"/>
      <c r="R31" s="120"/>
      <c r="S31" s="120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0"/>
      <c r="B32" s="142"/>
      <c r="C32" s="146" t="s">
        <v>237</v>
      </c>
      <c r="D32" s="147"/>
      <c r="E32" s="148" t="s">
        <v>238</v>
      </c>
      <c r="F32" s="149"/>
      <c r="G32" s="122"/>
      <c r="H32" s="124"/>
      <c r="I32" s="122"/>
      <c r="J32" s="123"/>
      <c r="K32" s="123"/>
      <c r="L32" s="124"/>
      <c r="M32" s="122"/>
      <c r="N32" s="123"/>
      <c r="O32" s="124"/>
      <c r="P32" s="122"/>
      <c r="Q32" s="123"/>
      <c r="R32" s="123"/>
      <c r="S32" s="123"/>
      <c r="T32" s="127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9">
        <v>5</v>
      </c>
      <c r="B33" s="141">
        <v>5</v>
      </c>
      <c r="C33" s="143" t="s">
        <v>239</v>
      </c>
      <c r="D33" s="114"/>
      <c r="E33" s="144" t="s">
        <v>240</v>
      </c>
      <c r="F33" s="115"/>
      <c r="G33" s="125">
        <v>6</v>
      </c>
      <c r="H33" s="121"/>
      <c r="I33" s="119" t="s">
        <v>267</v>
      </c>
      <c r="J33" s="120"/>
      <c r="K33" s="120"/>
      <c r="L33" s="121"/>
      <c r="M33" s="125">
        <v>519619502</v>
      </c>
      <c r="N33" s="120"/>
      <c r="O33" s="121"/>
      <c r="P33" s="125">
        <v>157</v>
      </c>
      <c r="Q33" s="120"/>
      <c r="R33" s="120"/>
      <c r="S33" s="120"/>
      <c r="T33" s="126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0"/>
      <c r="B34" s="142"/>
      <c r="C34" s="146" t="s">
        <v>241</v>
      </c>
      <c r="D34" s="147"/>
      <c r="E34" s="148" t="s">
        <v>242</v>
      </c>
      <c r="F34" s="149"/>
      <c r="G34" s="122"/>
      <c r="H34" s="124"/>
      <c r="I34" s="122"/>
      <c r="J34" s="123"/>
      <c r="K34" s="123"/>
      <c r="L34" s="124"/>
      <c r="M34" s="122"/>
      <c r="N34" s="123"/>
      <c r="O34" s="124"/>
      <c r="P34" s="122"/>
      <c r="Q34" s="123"/>
      <c r="R34" s="123"/>
      <c r="S34" s="123"/>
      <c r="T34" s="127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9">
        <v>6</v>
      </c>
      <c r="B35" s="141">
        <v>6</v>
      </c>
      <c r="C35" s="143" t="s">
        <v>207</v>
      </c>
      <c r="D35" s="114"/>
      <c r="E35" s="144" t="s">
        <v>243</v>
      </c>
      <c r="F35" s="115"/>
      <c r="G35" s="125">
        <v>5</v>
      </c>
      <c r="H35" s="121"/>
      <c r="I35" s="119" t="s">
        <v>266</v>
      </c>
      <c r="J35" s="120"/>
      <c r="K35" s="120"/>
      <c r="L35" s="121"/>
      <c r="M35" s="125">
        <v>516725423</v>
      </c>
      <c r="N35" s="120"/>
      <c r="O35" s="121"/>
      <c r="P35" s="125">
        <v>154</v>
      </c>
      <c r="Q35" s="120"/>
      <c r="R35" s="120"/>
      <c r="S35" s="120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0"/>
      <c r="B36" s="142"/>
      <c r="C36" s="146" t="s">
        <v>209</v>
      </c>
      <c r="D36" s="147"/>
      <c r="E36" s="148" t="s">
        <v>244</v>
      </c>
      <c r="F36" s="149"/>
      <c r="G36" s="122"/>
      <c r="H36" s="124"/>
      <c r="I36" s="122"/>
      <c r="J36" s="123"/>
      <c r="K36" s="123"/>
      <c r="L36" s="124"/>
      <c r="M36" s="122"/>
      <c r="N36" s="123"/>
      <c r="O36" s="124"/>
      <c r="P36" s="122"/>
      <c r="Q36" s="123"/>
      <c r="R36" s="123"/>
      <c r="S36" s="123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9">
        <v>7</v>
      </c>
      <c r="B37" s="141">
        <v>7</v>
      </c>
      <c r="C37" s="143" t="s">
        <v>245</v>
      </c>
      <c r="D37" s="114"/>
      <c r="E37" s="144" t="s">
        <v>246</v>
      </c>
      <c r="F37" s="115"/>
      <c r="G37" s="125">
        <v>6</v>
      </c>
      <c r="H37" s="121"/>
      <c r="I37" s="119" t="s">
        <v>266</v>
      </c>
      <c r="J37" s="120"/>
      <c r="K37" s="120"/>
      <c r="L37" s="121"/>
      <c r="M37" s="125">
        <v>519900235</v>
      </c>
      <c r="N37" s="120"/>
      <c r="O37" s="121"/>
      <c r="P37" s="125">
        <v>149</v>
      </c>
      <c r="Q37" s="120"/>
      <c r="R37" s="120"/>
      <c r="S37" s="120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0"/>
      <c r="B38" s="142"/>
      <c r="C38" s="146" t="s">
        <v>247</v>
      </c>
      <c r="D38" s="147"/>
      <c r="E38" s="148" t="s">
        <v>248</v>
      </c>
      <c r="F38" s="149"/>
      <c r="G38" s="122"/>
      <c r="H38" s="124"/>
      <c r="I38" s="122"/>
      <c r="J38" s="123"/>
      <c r="K38" s="123"/>
      <c r="L38" s="124"/>
      <c r="M38" s="122"/>
      <c r="N38" s="123"/>
      <c r="O38" s="124"/>
      <c r="P38" s="122"/>
      <c r="Q38" s="123"/>
      <c r="R38" s="123"/>
      <c r="S38" s="123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9">
        <v>8</v>
      </c>
      <c r="B39" s="141">
        <v>8</v>
      </c>
      <c r="C39" s="143" t="s">
        <v>249</v>
      </c>
      <c r="D39" s="114"/>
      <c r="E39" s="144" t="s">
        <v>250</v>
      </c>
      <c r="F39" s="115"/>
      <c r="G39" s="125">
        <v>6</v>
      </c>
      <c r="H39" s="121"/>
      <c r="I39" s="119" t="s">
        <v>266</v>
      </c>
      <c r="J39" s="120"/>
      <c r="K39" s="120"/>
      <c r="L39" s="121"/>
      <c r="M39" s="125">
        <v>520912708</v>
      </c>
      <c r="N39" s="120"/>
      <c r="O39" s="121"/>
      <c r="P39" s="125">
        <v>143</v>
      </c>
      <c r="Q39" s="120"/>
      <c r="R39" s="120"/>
      <c r="S39" s="120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0"/>
      <c r="B40" s="142"/>
      <c r="C40" s="146" t="s">
        <v>251</v>
      </c>
      <c r="D40" s="147"/>
      <c r="E40" s="148" t="s">
        <v>252</v>
      </c>
      <c r="F40" s="149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9">
        <v>9</v>
      </c>
      <c r="B41" s="141">
        <v>10</v>
      </c>
      <c r="C41" s="143" t="s">
        <v>253</v>
      </c>
      <c r="D41" s="114"/>
      <c r="E41" s="144" t="s">
        <v>254</v>
      </c>
      <c r="F41" s="115"/>
      <c r="G41" s="125">
        <v>6</v>
      </c>
      <c r="H41" s="121"/>
      <c r="I41" s="119" t="s">
        <v>268</v>
      </c>
      <c r="J41" s="134"/>
      <c r="K41" s="134"/>
      <c r="L41" s="135"/>
      <c r="M41" s="125">
        <v>519900235</v>
      </c>
      <c r="N41" s="120"/>
      <c r="O41" s="121"/>
      <c r="P41" s="125">
        <v>138</v>
      </c>
      <c r="Q41" s="120"/>
      <c r="R41" s="120"/>
      <c r="S41" s="120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0"/>
      <c r="B42" s="142"/>
      <c r="C42" s="146" t="s">
        <v>255</v>
      </c>
      <c r="D42" s="147"/>
      <c r="E42" s="148" t="s">
        <v>256</v>
      </c>
      <c r="F42" s="149"/>
      <c r="G42" s="122"/>
      <c r="H42" s="124"/>
      <c r="I42" s="136"/>
      <c r="J42" s="137"/>
      <c r="K42" s="137"/>
      <c r="L42" s="138"/>
      <c r="M42" s="122"/>
      <c r="N42" s="123"/>
      <c r="O42" s="124"/>
      <c r="P42" s="122"/>
      <c r="Q42" s="123"/>
      <c r="R42" s="123"/>
      <c r="S42" s="123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9">
        <v>10</v>
      </c>
      <c r="B43" s="141">
        <v>11</v>
      </c>
      <c r="C43" s="143" t="s">
        <v>257</v>
      </c>
      <c r="D43" s="114"/>
      <c r="E43" s="144" t="s">
        <v>258</v>
      </c>
      <c r="F43" s="115"/>
      <c r="G43" s="125">
        <v>3</v>
      </c>
      <c r="H43" s="121"/>
      <c r="I43" s="119" t="s">
        <v>266</v>
      </c>
      <c r="J43" s="120"/>
      <c r="K43" s="120"/>
      <c r="L43" s="121"/>
      <c r="M43" s="125">
        <v>519958854</v>
      </c>
      <c r="N43" s="120"/>
      <c r="O43" s="121"/>
      <c r="P43" s="125">
        <v>121</v>
      </c>
      <c r="Q43" s="120"/>
      <c r="R43" s="120"/>
      <c r="S43" s="120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0"/>
      <c r="B44" s="142"/>
      <c r="C44" s="146" t="s">
        <v>259</v>
      </c>
      <c r="D44" s="147"/>
      <c r="E44" s="148" t="s">
        <v>260</v>
      </c>
      <c r="F44" s="149"/>
      <c r="G44" s="122"/>
      <c r="H44" s="124"/>
      <c r="I44" s="122"/>
      <c r="J44" s="123"/>
      <c r="K44" s="123"/>
      <c r="L44" s="124"/>
      <c r="M44" s="122"/>
      <c r="N44" s="123"/>
      <c r="O44" s="124"/>
      <c r="P44" s="122"/>
      <c r="Q44" s="123"/>
      <c r="R44" s="123"/>
      <c r="S44" s="123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9">
        <v>11</v>
      </c>
      <c r="B45" s="141">
        <v>12</v>
      </c>
      <c r="C45" s="143" t="s">
        <v>261</v>
      </c>
      <c r="D45" s="114"/>
      <c r="E45" s="144" t="s">
        <v>262</v>
      </c>
      <c r="F45" s="115"/>
      <c r="G45" s="125">
        <v>3</v>
      </c>
      <c r="H45" s="121"/>
      <c r="I45" s="119" t="s">
        <v>269</v>
      </c>
      <c r="J45" s="120"/>
      <c r="K45" s="120"/>
      <c r="L45" s="121"/>
      <c r="M45" s="125">
        <v>521071299</v>
      </c>
      <c r="N45" s="120"/>
      <c r="O45" s="121"/>
      <c r="P45" s="125">
        <v>129</v>
      </c>
      <c r="Q45" s="120"/>
      <c r="R45" s="120"/>
      <c r="S45" s="120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0"/>
      <c r="B46" s="142"/>
      <c r="C46" s="146" t="s">
        <v>263</v>
      </c>
      <c r="D46" s="147"/>
      <c r="E46" s="148" t="s">
        <v>264</v>
      </c>
      <c r="F46" s="149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9">
        <v>12</v>
      </c>
      <c r="B47" s="141"/>
      <c r="C47" s="173"/>
      <c r="D47" s="114"/>
      <c r="E47" s="114"/>
      <c r="F47" s="115"/>
      <c r="G47" s="125"/>
      <c r="H47" s="121"/>
      <c r="I47" s="125"/>
      <c r="J47" s="120"/>
      <c r="K47" s="120"/>
      <c r="L47" s="121"/>
      <c r="M47" s="125"/>
      <c r="N47" s="120"/>
      <c r="O47" s="121"/>
      <c r="P47" s="125"/>
      <c r="Q47" s="120"/>
      <c r="R47" s="120"/>
      <c r="S47" s="120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0"/>
      <c r="F48" s="191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2" t="s">
        <v>188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04"/>
      <c r="AG54" s="205"/>
      <c r="AH54" s="205"/>
      <c r="AI54" s="205"/>
      <c r="AJ54" s="20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2">
        <f>LEN(A55)</f>
        <v>0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大網白里ＪＶＣ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435494504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田中　幸雄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515485295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330647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斉藤　麻弥</v>
      </c>
      <c r="D9" s="289"/>
      <c r="E9" s="289"/>
      <c r="F9" s="289"/>
      <c r="G9" s="278">
        <f>IF(入力!G9="","",入力!G9)</f>
        <v>519582783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449868</v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宮内　太郎</v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6"/>
      <c r="B14" s="276"/>
      <c r="C14" s="290"/>
      <c r="D14" s="291"/>
      <c r="E14" s="291"/>
      <c r="F14" s="291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6" t="s">
        <v>5</v>
      </c>
      <c r="B15" s="276"/>
      <c r="C15" s="288" t="str">
        <f>IF(入力!C16="","",入力!C16&amp;"　"&amp;入力!E16)</f>
        <v>斉藤　麻弥</v>
      </c>
      <c r="D15" s="289"/>
      <c r="E15" s="289"/>
      <c r="F15" s="286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6"/>
      <c r="B16" s="276"/>
      <c r="C16" s="290"/>
      <c r="D16" s="291"/>
      <c r="E16" s="291"/>
      <c r="F16" s="287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>
      <c r="A17" s="276" t="s">
        <v>6</v>
      </c>
      <c r="B17" s="276"/>
      <c r="C17" s="279" t="str">
        <f>IF(入力!C17="","",入力!C17&amp;"　"&amp;入力!E17)</f>
        <v>大網白里市みどりが丘3-22-8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090-1852-7312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木内　れい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大網白里市立白里小学校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518739423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岡野　波凪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大網白里市立大網小学校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518797584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宮内　翔太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大網白里市立大網小学校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520474664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井坂　陽侑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大網白里市立大網東小学校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519131424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舟生　真雅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大網白里市立大網東小学校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519619502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斉藤　麻宝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大網白里市立大網小学校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516725423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荒木　咲羽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大網白里市立大網小学校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519900235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野口　聖斗</v>
      </c>
      <c r="D39" s="289"/>
      <c r="E39" s="289"/>
      <c r="F39" s="289"/>
      <c r="G39" s="276">
        <f>IF(入力!G39="","",入力!G39)</f>
        <v>6</v>
      </c>
      <c r="H39" s="276" t="str">
        <f>IF(入力!H39="","",入力!H39)</f>
        <v/>
      </c>
      <c r="I39" s="276" t="str">
        <f>IF(入力!I39="","",入力!I39)</f>
        <v>大網白里市立大網小学校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520912708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10</v>
      </c>
      <c r="C41" s="288" t="str">
        <f>IF(入力!C42="","",入力!C42&amp;"　"&amp;入力!E42)</f>
        <v>小平　茉莉</v>
      </c>
      <c r="D41" s="289"/>
      <c r="E41" s="289"/>
      <c r="F41" s="289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大網白里市立瑞穂小学校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519900235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11</v>
      </c>
      <c r="C43" s="288" t="str">
        <f>IF(入力!C44="","",入力!C44&amp;"　"&amp;入力!E44)</f>
        <v>荒木　照良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大網白里市立大網小学校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519958854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12</v>
      </c>
      <c r="C45" s="288" t="str">
        <f>IF(入力!C46="","",入力!C46&amp;"　"&amp;入力!E46)</f>
        <v>奥西　奏来</v>
      </c>
      <c r="D45" s="289"/>
      <c r="E45" s="289"/>
      <c r="F45" s="289"/>
      <c r="G45" s="276">
        <f>IF(入力!G45="","",入力!G45)</f>
        <v>3</v>
      </c>
      <c r="H45" s="276" t="str">
        <f>IF(入力!H45="","",入力!H45)</f>
        <v/>
      </c>
      <c r="I45" s="276" t="str">
        <f>IF(入力!I45="","",入力!I45)</f>
        <v>茂原市立豊岡小学校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521071299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32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37</v>
      </c>
      <c r="D16" s="324"/>
      <c r="E16" s="324"/>
      <c r="F16" s="324"/>
      <c r="G16" s="325"/>
      <c r="H16" s="350" t="s">
        <v>66</v>
      </c>
      <c r="I16" s="351"/>
      <c r="J16" s="351"/>
      <c r="K16" s="324" t="str">
        <f>IF(入力!C2="","",入力!C2)</f>
        <v>オオアミシラサトジュニアバレーボールクラブ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5" t="s">
        <v>38</v>
      </c>
      <c r="AK16" s="316"/>
      <c r="AL16" s="316"/>
      <c r="AM16" s="317"/>
      <c r="AN16" s="344" t="str">
        <f>IF(入力!P3="","",入力!P3)</f>
        <v>大網白里市</v>
      </c>
      <c r="AO16" s="345"/>
      <c r="AP16" s="345"/>
      <c r="AQ16" s="345"/>
      <c r="AR16" s="345"/>
      <c r="AS16" s="345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/>
      </c>
      <c r="BA16" s="331"/>
      <c r="BB16" s="331"/>
      <c r="BC16" s="331"/>
      <c r="BD16" s="331"/>
      <c r="BE16" s="331"/>
      <c r="BF16" s="384" t="s">
        <v>40</v>
      </c>
    </row>
    <row r="17" spans="3:58" ht="4.5" customHeight="1">
      <c r="C17" s="382"/>
      <c r="D17" s="327"/>
      <c r="E17" s="327"/>
      <c r="F17" s="327"/>
      <c r="G17" s="328"/>
      <c r="H17" s="340" t="str">
        <f>IF(入力!C3="","",入力!C3)</f>
        <v>大網白里ＪＶＣ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(男女混合)</v>
      </c>
      <c r="V17" s="336"/>
      <c r="W17" s="336"/>
      <c r="X17" s="337"/>
      <c r="Y17" s="366">
        <f>IF(入力!C4="","",入力!C4)</f>
        <v>435494504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8"/>
      <c r="AK17" s="319"/>
      <c r="AL17" s="319"/>
      <c r="AM17" s="320"/>
      <c r="AN17" s="346"/>
      <c r="AO17" s="347"/>
      <c r="AP17" s="347"/>
      <c r="AQ17" s="347"/>
      <c r="AR17" s="347"/>
      <c r="AS17" s="347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5"/>
    </row>
    <row r="18" spans="3:58" ht="16.5" customHeight="1">
      <c r="C18" s="383"/>
      <c r="D18" s="309"/>
      <c r="E18" s="309"/>
      <c r="F18" s="309"/>
      <c r="G18" s="32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38"/>
      <c r="V18" s="338"/>
      <c r="W18" s="338"/>
      <c r="X18" s="339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1"/>
      <c r="AK18" s="296"/>
      <c r="AL18" s="296"/>
      <c r="AM18" s="322"/>
      <c r="AN18" s="348"/>
      <c r="AO18" s="349"/>
      <c r="AP18" s="349"/>
      <c r="AQ18" s="349"/>
      <c r="AR18" s="349"/>
      <c r="AS18" s="349"/>
      <c r="AT18" s="296"/>
      <c r="AU18" s="322"/>
      <c r="AV18" s="310"/>
      <c r="AW18" s="309"/>
      <c r="AX18" s="309"/>
      <c r="AY18" s="329"/>
      <c r="AZ18" s="334" t="str">
        <f>IF(入力!AE5="","",入力!AE5)</f>
        <v/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4"/>
    </row>
    <row r="20" spans="3:58" ht="15" customHeight="1">
      <c r="C20" s="299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8" t="str">
        <f>IF(入力!J7="","",入力!J7)</f>
        <v/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/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 t="str">
        <f>IF(入力!J11="","",入力!J11)</f>
        <v/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308"/>
    </row>
    <row r="21" spans="3:58" ht="15" customHeight="1">
      <c r="C21" s="299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8">
        <f>IF(入力!M7="","",入力!M7)</f>
        <v>330647</v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>
        <f>IF(入力!M9="","",入力!M9)</f>
        <v>449868</v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 t="str">
        <f>IF(入力!M11="","",入力!M11)</f>
        <v/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308"/>
    </row>
    <row r="22" spans="3:58" ht="12" customHeight="1">
      <c r="C22" s="389" t="s">
        <v>71</v>
      </c>
      <c r="D22" s="390"/>
      <c r="E22" s="390"/>
      <c r="F22" s="390"/>
      <c r="G22" s="391"/>
      <c r="H22" s="392" t="str">
        <f>IF(入力!C7="","",入力!C7&amp;"　"&amp;入力!E7)</f>
        <v>タナカ　ユキオ</v>
      </c>
      <c r="I22" s="300"/>
      <c r="J22" s="300"/>
      <c r="K22" s="300"/>
      <c r="L22" s="300"/>
      <c r="M22" s="300"/>
      <c r="N22" s="300"/>
      <c r="O22" s="300"/>
      <c r="P22" s="300"/>
      <c r="Q22" s="301"/>
      <c r="R22" s="295" t="s">
        <v>45</v>
      </c>
      <c r="S22" s="300"/>
      <c r="T22" s="302">
        <f>IF(入力!AT7="","",入力!AT7)</f>
        <v>64</v>
      </c>
      <c r="U22" s="303"/>
      <c r="V22" s="304"/>
      <c r="W22" s="295" t="s">
        <v>46</v>
      </c>
      <c r="X22" s="295"/>
      <c r="Y22" s="295"/>
      <c r="Z22" s="14" t="s">
        <v>72</v>
      </c>
      <c r="AA22" s="15"/>
      <c r="AB22" s="300" t="str">
        <f>IF(入力!R7="","",入力!R7)</f>
        <v>299</v>
      </c>
      <c r="AC22" s="300"/>
      <c r="AD22" s="300"/>
      <c r="AE22" s="300"/>
      <c r="AF22" s="16" t="s">
        <v>73</v>
      </c>
      <c r="AG22" s="300" t="str">
        <f>IF(入力!W7="","",入力!W7)</f>
        <v>3217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295" t="s">
        <v>47</v>
      </c>
      <c r="AV22" s="300"/>
      <c r="AW22" s="300"/>
      <c r="AX22" s="17" t="s">
        <v>74</v>
      </c>
      <c r="AY22" s="300" t="str">
        <f>IF(入力!AL7="","",入力!AL7)</f>
        <v>090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383" t="s">
        <v>48</v>
      </c>
      <c r="D23" s="309"/>
      <c r="E23" s="309"/>
      <c r="F23" s="309"/>
      <c r="G23" s="329"/>
      <c r="H23" s="358" t="str">
        <f>IF(入力!C8="","",入力!C8&amp;"　"&amp;入力!E8)</f>
        <v>田中　幸雄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9"/>
      <c r="S23" s="309"/>
      <c r="T23" s="305"/>
      <c r="U23" s="306"/>
      <c r="V23" s="307"/>
      <c r="W23" s="296"/>
      <c r="X23" s="296"/>
      <c r="Y23" s="296"/>
      <c r="Z23" s="342" t="str">
        <f>IF(入力!P8="","",入力!P8)</f>
        <v>大網白里市木崎230-6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93"/>
      <c r="AU23" s="309"/>
      <c r="AV23" s="309"/>
      <c r="AW23" s="309"/>
      <c r="AX23" s="310" t="str">
        <f>IF(入力!AK8="","",入力!AK8)</f>
        <v>73</v>
      </c>
      <c r="AY23" s="309"/>
      <c r="AZ23" s="309"/>
      <c r="BA23" s="309"/>
      <c r="BB23" s="19" t="s">
        <v>76</v>
      </c>
      <c r="BC23" s="309" t="str">
        <f>IF(入力!AP8="","",入力!AP8)</f>
        <v>1907</v>
      </c>
      <c r="BD23" s="309"/>
      <c r="BE23" s="309"/>
      <c r="BF23" s="311"/>
    </row>
    <row r="24" spans="3:58" ht="12" customHeight="1">
      <c r="C24" s="389" t="s">
        <v>77</v>
      </c>
      <c r="D24" s="390"/>
      <c r="E24" s="390"/>
      <c r="F24" s="390"/>
      <c r="G24" s="391"/>
      <c r="H24" s="392" t="str">
        <f>IF(入力!C9="","",入力!C9&amp;"　"&amp;入力!E9)</f>
        <v>サイトウ　マヤ</v>
      </c>
      <c r="I24" s="300"/>
      <c r="J24" s="300"/>
      <c r="K24" s="300"/>
      <c r="L24" s="300"/>
      <c r="M24" s="300"/>
      <c r="N24" s="300"/>
      <c r="O24" s="300"/>
      <c r="P24" s="300"/>
      <c r="Q24" s="301"/>
      <c r="R24" s="295" t="s">
        <v>45</v>
      </c>
      <c r="S24" s="300"/>
      <c r="T24" s="302">
        <f>IF(入力!AT9="","",入力!AT9)</f>
        <v>44</v>
      </c>
      <c r="U24" s="303"/>
      <c r="V24" s="304"/>
      <c r="W24" s="295" t="s">
        <v>46</v>
      </c>
      <c r="X24" s="295"/>
      <c r="Y24" s="295"/>
      <c r="Z24" s="14" t="s">
        <v>72</v>
      </c>
      <c r="AA24" s="15"/>
      <c r="AB24" s="300" t="str">
        <f>IF(入力!R9="","",入力!R9)</f>
        <v>299</v>
      </c>
      <c r="AC24" s="300"/>
      <c r="AD24" s="300"/>
      <c r="AE24" s="300"/>
      <c r="AF24" s="16" t="s">
        <v>73</v>
      </c>
      <c r="AG24" s="300" t="str">
        <f>IF(入力!W9="","",入力!W9)</f>
        <v>3255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295" t="s">
        <v>47</v>
      </c>
      <c r="AV24" s="300"/>
      <c r="AW24" s="300"/>
      <c r="AX24" s="17" t="s">
        <v>74</v>
      </c>
      <c r="AY24" s="300" t="str">
        <f>IF(入力!AL9="","",入力!AL9)</f>
        <v>090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383" t="s">
        <v>78</v>
      </c>
      <c r="D25" s="309"/>
      <c r="E25" s="309"/>
      <c r="F25" s="309"/>
      <c r="G25" s="329"/>
      <c r="H25" s="358" t="str">
        <f>IF(入力!C10="","",入力!C10&amp;"　"&amp;入力!E10)</f>
        <v>斉藤　麻弥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9"/>
      <c r="S25" s="309"/>
      <c r="T25" s="305"/>
      <c r="U25" s="306"/>
      <c r="V25" s="307"/>
      <c r="W25" s="296"/>
      <c r="X25" s="296"/>
      <c r="Y25" s="296"/>
      <c r="Z25" s="342" t="str">
        <f>IF(入力!P10="","",入力!P10)</f>
        <v>大網白里市みどりが丘3-22-8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93"/>
      <c r="AU25" s="309"/>
      <c r="AV25" s="309"/>
      <c r="AW25" s="309"/>
      <c r="AX25" s="310" t="str">
        <f>IF(入力!AK10="","",入力!AK10)</f>
        <v>1852</v>
      </c>
      <c r="AY25" s="309"/>
      <c r="AZ25" s="309"/>
      <c r="BA25" s="309"/>
      <c r="BB25" s="19" t="s">
        <v>76</v>
      </c>
      <c r="BC25" s="309" t="str">
        <f>IF(入力!AP10="","",入力!AP10)</f>
        <v>7312</v>
      </c>
      <c r="BD25" s="309"/>
      <c r="BE25" s="309"/>
      <c r="BF25" s="311"/>
    </row>
    <row r="26" spans="3:58" ht="12" customHeight="1">
      <c r="C26" s="389" t="s">
        <v>71</v>
      </c>
      <c r="D26" s="390"/>
      <c r="E26" s="390"/>
      <c r="F26" s="390"/>
      <c r="G26" s="391"/>
      <c r="H26" s="392" t="str">
        <f>IF(入力!C11="","",入力!C11&amp;"　"&amp;入力!E11)</f>
        <v>ミヤウチ　タロウ</v>
      </c>
      <c r="I26" s="300"/>
      <c r="J26" s="300"/>
      <c r="K26" s="300"/>
      <c r="L26" s="300"/>
      <c r="M26" s="300"/>
      <c r="N26" s="300"/>
      <c r="O26" s="300"/>
      <c r="P26" s="300"/>
      <c r="Q26" s="301"/>
      <c r="R26" s="295" t="s">
        <v>45</v>
      </c>
      <c r="S26" s="300"/>
      <c r="T26" s="302">
        <f>IF(入力!AT11="","",入力!AT11)</f>
        <v>46</v>
      </c>
      <c r="U26" s="303"/>
      <c r="V26" s="304"/>
      <c r="W26" s="295" t="s">
        <v>46</v>
      </c>
      <c r="X26" s="295"/>
      <c r="Y26" s="295"/>
      <c r="Z26" s="14" t="s">
        <v>72</v>
      </c>
      <c r="AA26" s="15"/>
      <c r="AB26" s="300" t="str">
        <f>IF(入力!R11="","",入力!R11)</f>
        <v>299</v>
      </c>
      <c r="AC26" s="300"/>
      <c r="AD26" s="300"/>
      <c r="AE26" s="300"/>
      <c r="AF26" s="16" t="s">
        <v>73</v>
      </c>
      <c r="AG26" s="300" t="str">
        <f>IF(入力!W11="","",入力!W11)</f>
        <v>3255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295" t="s">
        <v>47</v>
      </c>
      <c r="AV26" s="300"/>
      <c r="AW26" s="300"/>
      <c r="AX26" s="17" t="s">
        <v>74</v>
      </c>
      <c r="AY26" s="300" t="str">
        <f>IF(入力!AL11="","",入力!AL11)</f>
        <v>0475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383" t="s">
        <v>79</v>
      </c>
      <c r="D27" s="309"/>
      <c r="E27" s="309"/>
      <c r="F27" s="309"/>
      <c r="G27" s="329"/>
      <c r="H27" s="358" t="str">
        <f>IF(入力!C12="","",入力!C12&amp;"　"&amp;入力!E12)</f>
        <v>宮内　太郎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9"/>
      <c r="S27" s="309"/>
      <c r="T27" s="305"/>
      <c r="U27" s="306"/>
      <c r="V27" s="307"/>
      <c r="W27" s="296"/>
      <c r="X27" s="296"/>
      <c r="Y27" s="296"/>
      <c r="Z27" s="342" t="str">
        <f>IF(入力!P12="","",入力!P12)</f>
        <v>大網白里市みどりが丘2-6-12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93"/>
      <c r="AU27" s="309"/>
      <c r="AV27" s="309"/>
      <c r="AW27" s="309"/>
      <c r="AX27" s="310" t="str">
        <f>IF(入力!AK12="","",入力!AK12)</f>
        <v>73</v>
      </c>
      <c r="AY27" s="309"/>
      <c r="AZ27" s="309"/>
      <c r="BA27" s="309"/>
      <c r="BB27" s="19" t="s">
        <v>76</v>
      </c>
      <c r="BC27" s="309" t="str">
        <f>IF(入力!AP12="","",入力!AP12)</f>
        <v>3723</v>
      </c>
      <c r="BD27" s="309"/>
      <c r="BE27" s="309"/>
      <c r="BF27" s="311"/>
    </row>
    <row r="28" spans="3:58" ht="12" customHeight="1">
      <c r="C28" s="389" t="s">
        <v>71</v>
      </c>
      <c r="D28" s="390"/>
      <c r="E28" s="390"/>
      <c r="F28" s="390"/>
      <c r="G28" s="391"/>
      <c r="H28" s="392" t="str">
        <f>IF(入力!C15="","",入力!C15&amp;"　"&amp;入力!E15)</f>
        <v>サイトウ　マヤ</v>
      </c>
      <c r="I28" s="300"/>
      <c r="J28" s="300"/>
      <c r="K28" s="300"/>
      <c r="L28" s="300"/>
      <c r="M28" s="300"/>
      <c r="N28" s="300"/>
      <c r="O28" s="300"/>
      <c r="P28" s="300"/>
      <c r="Q28" s="301"/>
      <c r="R28" s="295" t="s">
        <v>45</v>
      </c>
      <c r="S28" s="300"/>
      <c r="T28" s="302">
        <f>IF(入力!AT15="","",入力!AT15)</f>
        <v>44</v>
      </c>
      <c r="U28" s="303"/>
      <c r="V28" s="304"/>
      <c r="W28" s="295" t="s">
        <v>46</v>
      </c>
      <c r="X28" s="295"/>
      <c r="Y28" s="295"/>
      <c r="Z28" s="14" t="s">
        <v>72</v>
      </c>
      <c r="AA28" s="15"/>
      <c r="AB28" s="300" t="str">
        <f>IF(入力!R15="","",入力!R15)</f>
        <v>299</v>
      </c>
      <c r="AC28" s="300"/>
      <c r="AD28" s="300"/>
      <c r="AE28" s="300"/>
      <c r="AF28" s="16" t="s">
        <v>73</v>
      </c>
      <c r="AG28" s="300" t="str">
        <f>IF(入力!W15="","",入力!W15)</f>
        <v>3255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295" t="s">
        <v>47</v>
      </c>
      <c r="AV28" s="300"/>
      <c r="AW28" s="300"/>
      <c r="AX28" s="17" t="s">
        <v>74</v>
      </c>
      <c r="AY28" s="300" t="str">
        <f>IF(入力!AL15="","",入力!AL15)</f>
        <v>090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86" t="s">
        <v>49</v>
      </c>
      <c r="D29" s="387"/>
      <c r="E29" s="387"/>
      <c r="F29" s="387"/>
      <c r="G29" s="388"/>
      <c r="H29" s="398" t="str">
        <f>IF(入力!C16="","",入力!C16&amp;"　"&amp;入力!E16)</f>
        <v>斉藤　麻弥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7"/>
      <c r="S29" s="387"/>
      <c r="T29" s="395"/>
      <c r="U29" s="396"/>
      <c r="V29" s="397"/>
      <c r="W29" s="394"/>
      <c r="X29" s="394"/>
      <c r="Y29" s="394"/>
      <c r="Z29" s="411" t="str">
        <f>IF(入力!P16="","",入力!P16)</f>
        <v>大網白里市みどりが丘3-22-8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7"/>
      <c r="AV29" s="387"/>
      <c r="AW29" s="387"/>
      <c r="AX29" s="414" t="str">
        <f>IF(入力!AK16="","",入力!AK16)</f>
        <v>1852</v>
      </c>
      <c r="AY29" s="387"/>
      <c r="AZ29" s="387"/>
      <c r="BA29" s="387"/>
      <c r="BB29" s="73" t="s">
        <v>76</v>
      </c>
      <c r="BC29" s="387" t="str">
        <f>IF(入力!AP16="","",入力!AP16)</f>
        <v>7312</v>
      </c>
      <c r="BD29" s="387"/>
      <c r="BE29" s="387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キウチ　レイ
木内　れい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大網白里市立白里小学校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518739423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151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オカノ　ハナ
岡野　波凪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6</v>
      </c>
      <c r="R36" s="404"/>
      <c r="S36" s="405"/>
      <c r="T36" s="422" t="str">
        <f>IF(入力!I27="","",入力!I27)</f>
        <v>大網白里市立大網小学校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518797584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145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ミヤウチ　ショウタ
宮内　翔太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6</v>
      </c>
      <c r="R38" s="404"/>
      <c r="S38" s="405"/>
      <c r="T38" s="422" t="str">
        <f>IF(入力!I29="","",入力!I29)</f>
        <v>大網白里市立大網小学校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520474664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135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イサカ　ヒユウ
井坂　陽侑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6</v>
      </c>
      <c r="R40" s="404"/>
      <c r="S40" s="405"/>
      <c r="T40" s="422" t="str">
        <f>IF(入力!I31="","",入力!I31)</f>
        <v>大網白里市立大網東小学校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519131424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157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フニュウ　マミヤ
舟生　真雅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6</v>
      </c>
      <c r="R42" s="404"/>
      <c r="S42" s="405"/>
      <c r="T42" s="422" t="str">
        <f>IF(入力!I33="","",入力!I33)</f>
        <v>大網白里市立大網東小学校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519619502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157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サイトウ　マホ
斉藤　麻宝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5</v>
      </c>
      <c r="R44" s="404"/>
      <c r="S44" s="405"/>
      <c r="T44" s="422" t="str">
        <f>IF(入力!I35="","",入力!I35)</f>
        <v>大網白里市立大網小学校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516725423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154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アラキ　サワ
荒木　咲羽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6</v>
      </c>
      <c r="R46" s="404"/>
      <c r="S46" s="405"/>
      <c r="T46" s="422" t="str">
        <f>IF(入力!I37="","",入力!I37)</f>
        <v>大網白里市立大網小学校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519900235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149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ノグチ　キヨト
野口　聖斗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6</v>
      </c>
      <c r="R48" s="404"/>
      <c r="S48" s="405"/>
      <c r="T48" s="422" t="str">
        <f>IF(入力!I39="","",入力!I39)</f>
        <v>大網白里市立大網小学校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520912708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143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10</v>
      </c>
      <c r="D50" s="430"/>
      <c r="E50" s="431"/>
      <c r="F50" s="416" t="str">
        <f>IF(入力!C42="","",入力!C41&amp;"　"&amp;入力!E41&amp;"
"&amp;入力!C42&amp;"　"&amp;入力!E42)</f>
        <v>オダイラ　マツリ
小平　茉莉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6</v>
      </c>
      <c r="R50" s="404"/>
      <c r="S50" s="405"/>
      <c r="T50" s="422" t="str">
        <f>IF(入力!I41="","",入力!I41)</f>
        <v>大網白里市立瑞穂小学校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519900235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138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11</v>
      </c>
      <c r="D52" s="430"/>
      <c r="E52" s="431"/>
      <c r="F52" s="416" t="str">
        <f>IF(入力!C44="","",入力!C43&amp;"　"&amp;入力!E43&amp;"
"&amp;入力!C44&amp;"　"&amp;入力!E44)</f>
        <v>アラキ　テラ
荒木　照良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3</v>
      </c>
      <c r="R52" s="404"/>
      <c r="S52" s="405"/>
      <c r="T52" s="422" t="str">
        <f>IF(入力!I43="","",入力!I43)</f>
        <v>大網白里市立大網小学校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519958854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121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12</v>
      </c>
      <c r="D54" s="430"/>
      <c r="E54" s="431"/>
      <c r="F54" s="416" t="str">
        <f>IF(入力!C46="","",入力!C45&amp;"　"&amp;入力!E45&amp;"
"&amp;入力!C46&amp;"　"&amp;入力!E46)</f>
        <v>オクニシ　ソラ
奥西　奏来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3</v>
      </c>
      <c r="R54" s="404"/>
      <c r="S54" s="405"/>
      <c r="T54" s="422" t="str">
        <f>IF(入力!I45="","",入力!I45)</f>
        <v>茂原市立豊岡小学校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521071299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129</v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 t="str">
        <f>IF(入力!B47="","",入力!B47)</f>
        <v/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大網白里ＪＶＣ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435494504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田中　幸雄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515485295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330647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斉藤　麻弥</v>
      </c>
      <c r="D9" s="289"/>
      <c r="E9" s="289"/>
      <c r="F9" s="289"/>
      <c r="G9" s="278">
        <f>IF(入力!G9="","",入力!G9)</f>
        <v>519582783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449868</v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宮内　太郎</v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6"/>
      <c r="B14" s="276"/>
      <c r="C14" s="290"/>
      <c r="D14" s="291"/>
      <c r="E14" s="291"/>
      <c r="F14" s="291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6" t="s">
        <v>5</v>
      </c>
      <c r="B15" s="276"/>
      <c r="C15" s="288" t="str">
        <f>IF(入力!C16="","",入力!C16&amp;"　"&amp;入力!E16)</f>
        <v>斉藤　麻弥</v>
      </c>
      <c r="D15" s="289"/>
      <c r="E15" s="289"/>
      <c r="F15" s="286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6"/>
      <c r="B16" s="276"/>
      <c r="C16" s="290"/>
      <c r="D16" s="291"/>
      <c r="E16" s="291"/>
      <c r="F16" s="287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76" t="s">
        <v>6</v>
      </c>
      <c r="B17" s="276"/>
      <c r="C17" s="279" t="str">
        <f>IF(入力!C17="","",入力!C17&amp;"　"&amp;入力!E17)</f>
        <v>大網白里市みどりが丘3-22-8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090-1852-7312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木内　れい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大網白里市立白里小学校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518739423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岡野　波凪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大網白里市立大網小学校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518797584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宮内　翔太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大網白里市立大網小学校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520474664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井坂　陽侑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大網白里市立大網東小学校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519131424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舟生　真雅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大網白里市立大網東小学校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519619502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斉藤　麻宝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大網白里市立大網小学校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516725423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荒木　咲羽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大網白里市立大網小学校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519900235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野口　聖斗</v>
      </c>
      <c r="D39" s="289"/>
      <c r="E39" s="289"/>
      <c r="F39" s="289"/>
      <c r="G39" s="276">
        <f>IF(入力!G39="","",入力!G39)</f>
        <v>6</v>
      </c>
      <c r="H39" s="276" t="str">
        <f>IF(入力!H39="","",入力!H39)</f>
        <v/>
      </c>
      <c r="I39" s="276" t="str">
        <f>IF(入力!I39="","",入力!I39)</f>
        <v>大網白里市立大網小学校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520912708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10</v>
      </c>
      <c r="C41" s="288" t="str">
        <f>IF(入力!C42="","",入力!C42&amp;"　"&amp;入力!E42)</f>
        <v>小平　茉莉</v>
      </c>
      <c r="D41" s="289"/>
      <c r="E41" s="289"/>
      <c r="F41" s="289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大網白里市立瑞穂小学校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519900235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11</v>
      </c>
      <c r="C43" s="288" t="str">
        <f>IF(入力!C44="","",入力!C44&amp;"　"&amp;入力!E44)</f>
        <v>荒木　照良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大網白里市立大網小学校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519958854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12</v>
      </c>
      <c r="C45" s="288" t="str">
        <f>IF(入力!C46="","",入力!C46&amp;"　"&amp;入力!E46)</f>
        <v>奥西　奏来</v>
      </c>
      <c r="D45" s="289"/>
      <c r="E45" s="289"/>
      <c r="F45" s="289"/>
      <c r="G45" s="276">
        <f>IF(入力!G45="","",入力!G45)</f>
        <v>3</v>
      </c>
      <c r="H45" s="276" t="str">
        <f>IF(入力!H45="","",入力!H45)</f>
        <v/>
      </c>
      <c r="I45" s="276" t="str">
        <f>IF(入力!I45="","",入力!I45)</f>
        <v>茂原市立豊岡小学校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521071299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大網白里ＪＶＣ</v>
      </c>
      <c r="D2" s="279"/>
      <c r="E2" s="279"/>
      <c r="F2" s="279"/>
      <c r="G2" s="279"/>
      <c r="H2" s="279"/>
      <c r="I2" s="279"/>
      <c r="J2" s="276" t="str">
        <f>IF(入力!J3="","",入力!J3)</f>
        <v>男女混合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435494504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田中　幸雄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515485295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330647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斉藤　麻弥</v>
      </c>
      <c r="D9" s="289"/>
      <c r="E9" s="289"/>
      <c r="F9" s="289"/>
      <c r="G9" s="278">
        <f>IF(入力!G9="","",入力!G9)</f>
        <v>519582783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449868</v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宮内　太郎</v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/>
      </c>
      <c r="D13" s="289"/>
      <c r="E13" s="289"/>
      <c r="F13" s="289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ht="15" customHeight="1">
      <c r="A14" s="276"/>
      <c r="B14" s="276"/>
      <c r="C14" s="290"/>
      <c r="D14" s="291"/>
      <c r="E14" s="291"/>
      <c r="F14" s="291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ht="15" customHeight="1">
      <c r="A15" s="276" t="s">
        <v>5</v>
      </c>
      <c r="B15" s="276"/>
      <c r="C15" s="288" t="str">
        <f>IF(入力!C16="","",入力!C16&amp;"　"&amp;入力!E16)</f>
        <v>斉藤　麻弥</v>
      </c>
      <c r="D15" s="289"/>
      <c r="E15" s="289"/>
      <c r="F15" s="286" t="s">
        <v>22</v>
      </c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ht="15" customHeight="1">
      <c r="A16" s="276"/>
      <c r="B16" s="276"/>
      <c r="C16" s="290"/>
      <c r="D16" s="291"/>
      <c r="E16" s="291"/>
      <c r="F16" s="287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4.45" customHeight="1">
      <c r="A17" s="276" t="s">
        <v>6</v>
      </c>
      <c r="B17" s="276"/>
      <c r="C17" s="279" t="str">
        <f>IF(入力!C17="","",入力!C17&amp;"　"&amp;入力!E17)</f>
        <v>大網白里市みどりが丘3-22-8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090-1852-7312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木内　れい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大網白里市立白里小学校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518739423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岡野　波凪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大網白里市立大網小学校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518797584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宮内　翔太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大網白里市立大網小学校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520474664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井坂　陽侑</v>
      </c>
      <c r="D31" s="289"/>
      <c r="E31" s="289"/>
      <c r="F31" s="289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大網白里市立大網東小学校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519131424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舟生　真雅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大網白里市立大網東小学校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519619502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斉藤　麻宝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大網白里市立大網小学校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516725423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荒木　咲羽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大網白里市立大網小学校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519900235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野口　聖斗</v>
      </c>
      <c r="D39" s="289"/>
      <c r="E39" s="289"/>
      <c r="F39" s="289"/>
      <c r="G39" s="276">
        <f>IF(入力!G39="","",入力!G39)</f>
        <v>6</v>
      </c>
      <c r="H39" s="276" t="str">
        <f>IF(入力!H39="","",入力!H39)</f>
        <v/>
      </c>
      <c r="I39" s="276" t="str">
        <f>IF(入力!I39="","",入力!I39)</f>
        <v>大網白里市立大網小学校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520912708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10</v>
      </c>
      <c r="C41" s="288" t="str">
        <f>IF(入力!C42="","",入力!C42&amp;"　"&amp;入力!E42)</f>
        <v>小平　茉莉</v>
      </c>
      <c r="D41" s="289"/>
      <c r="E41" s="289"/>
      <c r="F41" s="289"/>
      <c r="G41" s="276">
        <f>IF(入力!G41="","",入力!G41)</f>
        <v>6</v>
      </c>
      <c r="H41" s="276" t="str">
        <f>IF(入力!H41="","",入力!H41)</f>
        <v/>
      </c>
      <c r="I41" s="276" t="str">
        <f>IF(入力!I41="","",入力!I41)</f>
        <v>大網白里市立瑞穂小学校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519900235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11</v>
      </c>
      <c r="C43" s="288" t="str">
        <f>IF(入力!C44="","",入力!C44&amp;"　"&amp;入力!E44)</f>
        <v>荒木　照良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大網白里市立大網小学校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519958854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12</v>
      </c>
      <c r="C45" s="288" t="str">
        <f>IF(入力!C46="","",入力!C46&amp;"　"&amp;入力!E46)</f>
        <v>奥西　奏来</v>
      </c>
      <c r="D45" s="289"/>
      <c r="E45" s="289"/>
      <c r="F45" s="289"/>
      <c r="G45" s="276">
        <f>IF(入力!G45="","",入力!G45)</f>
        <v>3</v>
      </c>
      <c r="H45" s="276" t="str">
        <f>IF(入力!H45="","",入力!H45)</f>
        <v/>
      </c>
      <c r="I45" s="276" t="str">
        <f>IF(入力!I45="","",入力!I45)</f>
        <v>茂原市立豊岡小学校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521071299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男女混合</v>
      </c>
      <c r="I5" s="29">
        <f>入力!Y25</f>
        <v>11</v>
      </c>
      <c r="J5" s="457" t="str">
        <f>IF(入力!A55="","",入力!A55)</f>
        <v/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35002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090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麻弥</v>
      </c>
      <c r="E17" s="33" t="str">
        <f>IF(入力!C9="","",入力!C9)</f>
        <v>サイトウ</v>
      </c>
      <c r="F17" s="33" t="str">
        <f>IF(入力!E9="","",入力!E9)</f>
        <v>マヤ</v>
      </c>
      <c r="G17" s="33">
        <f>IF(入力!G9="","",入力!G9)</f>
        <v>519582783</v>
      </c>
      <c r="H17" s="33" t="str">
        <f>IF(入力!J9="","",入力!J9)</f>
        <v/>
      </c>
      <c r="I17" s="33">
        <f>IF(入力!M9="","",入力!M9)</f>
        <v>449868</v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090</v>
      </c>
      <c r="V17" s="33" t="str">
        <f>IF(入力!AK10="","",入力!AK10)</f>
        <v>1852</v>
      </c>
      <c r="W17" s="33" t="str">
        <f>IF(入力!AP10="","",入力!AP10)</f>
        <v>7312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宮内</v>
      </c>
      <c r="D20" s="33" t="str">
        <f>IF(入力!E12="","",入力!E12)</f>
        <v>太郎</v>
      </c>
      <c r="E20" s="33" t="str">
        <f>IF(入力!C11="","",入力!C11)</f>
        <v>ミヤウチ</v>
      </c>
      <c r="F20" s="33" t="str">
        <f>IF(入力!E11="","",入力!E11)</f>
        <v>タロウ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3255</v>
      </c>
      <c r="T20" s="33" t="str">
        <f>IF(入力!P12="","",入力!P12)</f>
        <v>大網白里市みどりが丘2-6-12</v>
      </c>
      <c r="U20" s="33" t="str">
        <f>IF(入力!AL11="","",入力!AL11)</f>
        <v>0475</v>
      </c>
      <c r="V20" s="33" t="str">
        <f>IF(入力!AK12="","",入力!AK12)</f>
        <v>73</v>
      </c>
      <c r="W20" s="33" t="str">
        <f>IF(入力!AP12="","",入力!AP12)</f>
        <v>3723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麻弥</v>
      </c>
      <c r="E22" s="33" t="str">
        <f>IF(入力!C15="","",入力!C15)</f>
        <v>サイトウ</v>
      </c>
      <c r="F22" s="33" t="str">
        <f>IF(入力!E15="","",入力!E15)</f>
        <v>マヤ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1852</v>
      </c>
      <c r="W22" s="33" t="str">
        <f>IF(入力!AP16="","",入力!AP16)</f>
        <v>7312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れい</v>
      </c>
      <c r="E24" s="75" t="str">
        <f>VLOOKUP($B$51,$A$53:$F$352,5)</f>
        <v>キウチ</v>
      </c>
      <c r="F24" s="75" t="str">
        <f>VLOOKUP($B$51,$A$53:$F$352,6)</f>
        <v>レイ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木内</v>
      </c>
      <c r="D53" s="33" t="str">
        <f>IF(入力!E26="","",入力!E26)</f>
        <v>れい</v>
      </c>
      <c r="E53" s="33" t="str">
        <f>IF(入力!C25="","",入力!C25)</f>
        <v>キウチ</v>
      </c>
      <c r="F53" s="33" t="str">
        <f>IF(入力!E25="","",入力!E25)</f>
        <v>レイ</v>
      </c>
      <c r="G53" s="33">
        <f>IF(入力!M25="","",入力!M25)</f>
        <v>518739423</v>
      </c>
      <c r="H53" s="33" t="str">
        <f>IF(入力!I25="","",入力!I25)</f>
        <v>大網白里市立白里小学校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岡野</v>
      </c>
      <c r="D54" s="33" t="str">
        <f>IF(入力!E28="","",入力!E28)</f>
        <v>波凪</v>
      </c>
      <c r="E54" s="33" t="str">
        <f>IF(入力!C27="","",入力!C27)</f>
        <v>オカノ</v>
      </c>
      <c r="F54" s="33" t="str">
        <f>IF(入力!E27="","",入力!E27)</f>
        <v>ハナ</v>
      </c>
      <c r="G54" s="33">
        <f>IF(入力!M27="","",入力!M27)</f>
        <v>518797584</v>
      </c>
      <c r="H54" s="33" t="str">
        <f>IF(入力!I27="","",入力!I27)</f>
        <v>大網白里市立大網小学校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宮内</v>
      </c>
      <c r="D55" s="33" t="str">
        <f>IF(入力!E30="","",入力!E30)</f>
        <v>翔太</v>
      </c>
      <c r="E55" s="33" t="str">
        <f>IF(入力!C29="","",入力!C29)</f>
        <v>ミヤウチ</v>
      </c>
      <c r="F55" s="33" t="str">
        <f>IF(入力!E29="","",入力!E29)</f>
        <v>ショウタ</v>
      </c>
      <c r="G55" s="33">
        <f>IF(入力!M29="","",入力!M29)</f>
        <v>520474664</v>
      </c>
      <c r="H55" s="33" t="str">
        <f>IF(入力!I29="","",入力!I29)</f>
        <v>大網白里市立大網小学校</v>
      </c>
      <c r="I55" s="33">
        <f>IF(入力!G29="","",入力!G29)</f>
        <v>6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井坂</v>
      </c>
      <c r="D56" s="33" t="str">
        <f>IF(入力!E32="","",入力!E32)</f>
        <v>陽侑</v>
      </c>
      <c r="E56" s="33" t="str">
        <f>IF(入力!C31="","",入力!C31)</f>
        <v>イサカ</v>
      </c>
      <c r="F56" s="33" t="str">
        <f>IF(入力!E31="","",入力!E31)</f>
        <v>ヒユウ</v>
      </c>
      <c r="G56" s="33">
        <f>IF(入力!M31="","",入力!M31)</f>
        <v>519131424</v>
      </c>
      <c r="H56" s="33" t="str">
        <f>IF(入力!I31="","",入力!I31)</f>
        <v>大網白里市立大網東小学校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舟生</v>
      </c>
      <c r="D57" s="33" t="str">
        <f>IF(入力!E34="","",入力!E34)</f>
        <v>真雅</v>
      </c>
      <c r="E57" s="33" t="str">
        <f>IF(入力!C33="","",入力!C33)</f>
        <v>フニュウ</v>
      </c>
      <c r="F57" s="33" t="str">
        <f>IF(入力!E33="","",入力!E33)</f>
        <v>マミヤ</v>
      </c>
      <c r="G57" s="33">
        <f>IF(入力!M33="","",入力!M33)</f>
        <v>519619502</v>
      </c>
      <c r="H57" s="33" t="str">
        <f>IF(入力!I33="","",入力!I33)</f>
        <v>大網白里市立大網東小学校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斉藤</v>
      </c>
      <c r="D58" s="33" t="str">
        <f>IF(入力!E36="","",入力!E36)</f>
        <v>麻宝</v>
      </c>
      <c r="E58" s="33" t="str">
        <f>IF(入力!C35="","",入力!C35)</f>
        <v>サイトウ</v>
      </c>
      <c r="F58" s="33" t="str">
        <f>IF(入力!E35="","",入力!E35)</f>
        <v>マホ</v>
      </c>
      <c r="G58" s="33">
        <f>IF(入力!M35="","",入力!M35)</f>
        <v>516725423</v>
      </c>
      <c r="H58" s="33" t="str">
        <f>IF(入力!I35="","",入力!I35)</f>
        <v>大網白里市立大網小学校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荒木</v>
      </c>
      <c r="D59" s="33" t="str">
        <f>IF(入力!E38="","",入力!E38)</f>
        <v>咲羽</v>
      </c>
      <c r="E59" s="33" t="str">
        <f>IF(入力!C37="","",入力!C37)</f>
        <v>アラキ</v>
      </c>
      <c r="F59" s="33" t="str">
        <f>IF(入力!E37="","",入力!E37)</f>
        <v>サワ</v>
      </c>
      <c r="G59" s="33">
        <f>IF(入力!M37="","",入力!M37)</f>
        <v>519900235</v>
      </c>
      <c r="H59" s="33" t="str">
        <f>IF(入力!I37="","",入力!I37)</f>
        <v>大網白里市立大網小学校</v>
      </c>
      <c r="I59" s="33">
        <f>IF(入力!G37="","",入力!G37)</f>
        <v>6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野口</v>
      </c>
      <c r="D60" s="33" t="str">
        <f>IF(入力!E40="","",入力!E40)</f>
        <v>聖斗</v>
      </c>
      <c r="E60" s="33" t="str">
        <f>IF(入力!C39="","",入力!C39)</f>
        <v>ノグチ</v>
      </c>
      <c r="F60" s="33" t="str">
        <f>IF(入力!E39="","",入力!E39)</f>
        <v>キヨト</v>
      </c>
      <c r="G60" s="33">
        <f>IF(入力!M39="","",入力!M39)</f>
        <v>520912708</v>
      </c>
      <c r="H60" s="33" t="str">
        <f>IF(入力!I39="","",入力!I39)</f>
        <v>大網白里市立大網小学校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小平</v>
      </c>
      <c r="D61" s="33" t="str">
        <f>IF(入力!E42="","",入力!E42)</f>
        <v>茉莉</v>
      </c>
      <c r="E61" s="33" t="str">
        <f>IF(入力!C41="","",入力!C41)</f>
        <v>オダイラ</v>
      </c>
      <c r="F61" s="33" t="str">
        <f>IF(入力!E41="","",入力!E41)</f>
        <v>マツリ</v>
      </c>
      <c r="G61" s="33">
        <f>IF(入力!M41="","",入力!M41)</f>
        <v>519900235</v>
      </c>
      <c r="H61" s="33" t="str">
        <f>IF(入力!I41="","",入力!I41)</f>
        <v>大網白里市立瑞穂小学校</v>
      </c>
      <c r="I61" s="33">
        <f>IF(入力!G41="","",入力!G41)</f>
        <v>6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荒木</v>
      </c>
      <c r="D62" s="33" t="str">
        <f>IF(入力!E44="","",入力!E44)</f>
        <v>照良</v>
      </c>
      <c r="E62" s="33" t="str">
        <f>IF(入力!C43="","",入力!C43)</f>
        <v>アラキ</v>
      </c>
      <c r="F62" s="33" t="str">
        <f>IF(入力!E43="","",入力!E43)</f>
        <v>テラ</v>
      </c>
      <c r="G62" s="33">
        <f>IF(入力!M43="","",入力!M43)</f>
        <v>519958854</v>
      </c>
      <c r="H62" s="33" t="str">
        <f>IF(入力!I43="","",入力!I43)</f>
        <v>大網白里市立大網小学校</v>
      </c>
      <c r="I62" s="33">
        <f>IF(入力!G43="","",入力!G43)</f>
        <v>3</v>
      </c>
      <c r="J62" s="33">
        <f>IF(入力!P43="","",入力!P43)</f>
        <v>121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奥西</v>
      </c>
      <c r="D63" s="33" t="str">
        <f>IF(入力!E46="","",入力!E46)</f>
        <v>奏来</v>
      </c>
      <c r="E63" s="33" t="str">
        <f>IF(入力!C45="","",入力!C45)</f>
        <v>オクニシ</v>
      </c>
      <c r="F63" s="33" t="str">
        <f>IF(入力!E45="","",入力!E45)</f>
        <v>ソラ</v>
      </c>
      <c r="G63" s="33">
        <f>IF(入力!M45="","",入力!M45)</f>
        <v>521071299</v>
      </c>
      <c r="H63" s="33" t="str">
        <f>IF(入力!I45="","",入力!I45)</f>
        <v>茂原市立豊岡小学校</v>
      </c>
      <c r="I63" s="33">
        <f>IF(入力!G45="","",入力!G45)</f>
        <v>3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nby2</cp:lastModifiedBy>
  <cp:lastPrinted>2016-05-09T15:17:35Z</cp:lastPrinted>
  <dcterms:created xsi:type="dcterms:W3CDTF">2014-04-05T09:56:00Z</dcterms:created>
  <dcterms:modified xsi:type="dcterms:W3CDTF">2021-05-19T00:41:22Z</dcterms:modified>
</cp:coreProperties>
</file>