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964B22E-127C-480F-8997-8FF8C83E9F9A}" xr6:coauthVersionLast="46" xr6:coauthVersionMax="46" xr10:uidLastSave="{00000000-0000-0000-0000-000000000000}"/>
  <workbookProtection lockStructure="1"/>
  <bookViews>
    <workbookView xWindow="-120" yWindow="-120" windowWidth="29040" windowHeight="15840" activeTab="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7" l="1"/>
  <c r="E24" i="7"/>
  <c r="D24" i="7"/>
  <c r="C24" i="7"/>
  <c r="F57" i="7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<sst xmlns="http://schemas.openxmlformats.org/spreadsheetml/2006/main" count="400" uniqueCount="267">
  <si>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</si>
  <si>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</si>
  <si>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</si>
  <si>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</si>
  <si>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</si>
  <si>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</si>
  <si>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</si>
  <si>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</si>
  <si>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</si>
  <si>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</si>
  <si>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</si>
  <si>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</si>
  <si>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</si>
  <si>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</si>
  <si>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</si>
  <si>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</si>
  <si>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</si>
  <si>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</si>
  <si>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</si>
  <si>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</si>
  <si>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</si>
  <si>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</si>
  <si>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</si>
  <si>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</si>
  <si>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</si>
  <si>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</si>
  <si>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</si>
  <si>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</si>
  <si>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</si>
  <si>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</si>
  <si>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</si>
  <si>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</si>
  <si>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</si>
  <si>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</si>
  <si>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</si>
  <si>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</si>
  <si>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</si>
  <si>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</si>
  <si>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</si>
  <si>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</si>
  <si>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</si>
  <si>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</si>
  <si>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</si>
  <si>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</si>
  <si>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</si>
  <si>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</si>
  <si>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</si>
  <si>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</si>
  <si>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</si>
  <si>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</si>
  <si>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</si>
  <si>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</si>
  <si>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</si>
  <si>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</si>
  <si>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</si>
  <si>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</si>
  <si>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</si>
  <si>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</si>
  <si>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</si>
  <si>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</si>
  <si>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</si>
  <si>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</si>
  <si>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</si>
  <si>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</si>
  <si>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</si>
  <si>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</si>
  <si>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</si>
  <si>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</si>
  <si>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</si>
  <si>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</si>
  <si>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</si>
  <si>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</si>
  <si>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</si>
  <si>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</si>
  <si>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</si>
  <si>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</si>
  <si>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</si>
  <si>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</si>
  <si>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</si>
  <si>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</si>
  <si>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</si>
  <si>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</si>
  <si>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</si>
  <si>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</si>
  <si>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</si>
  <si>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</si>
  <si>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</si>
  <si>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</si>
  <si>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</si>
  <si>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</si>
  <si>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</si>
  <si>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</si>
  <si>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</si>
  <si>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</si>
  <si>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</si>
  <si>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</si>
  <si>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</si>
  <si>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</si>
  <si>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</si>
  <si>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</si>
  <si>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</si>
  <si>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</si>
  <si>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</si>
  <si>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</si>
  <si>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</si>
  <si>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</si>
  <si>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</si>
  <si>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</si>
  <si>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</si>
  <si>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</si>
  <si>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</si>
  <si>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</si>
  <si>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</si>
  <si>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</si>
  <si>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</si>
  <si>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</si>
  <si>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</si>
  <si>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</si>
  <si>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</si>
  <si>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</si>
  <si>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</si>
  <si>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</si>
  <si>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</si>
  <si>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</si>
  <si>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</si>
  <si>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</si>
  <si>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</si>
  <si>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</si>
  <si>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</si>
  <si>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</si>
  <si>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</si>
  <si>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</si>
  <si>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</si>
  <si>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</si>
  <si>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</si>
  <si>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</si>
  <si>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</si>
  <si>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</si>
  <si>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</si>
  <si>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</si>
  <si>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</si>
  <si>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</si>
  <si>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</si>
  <si>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</si>
  <si>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</si>
  <si>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</si>
  <si>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</si>
  <si>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</si>
  <si>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</si>
  <si>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</si>
  <si>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</si>
  <si>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</si>
  <si>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</si>
  <si>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</si>
  <si>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</si>
  <si>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</si>
  <si>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</si>
  <si>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</si>
  <si>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</si>
  <si>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</si>
  <si>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</si>
  <si>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</si>
  <si>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</si>
  <si>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</si>
  <si>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</si>
  <si>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</si>
  <si>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</si>
  <si>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</si>
  <si>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</si>
  <si>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</si>
  <si>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</si>
  <si>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</si>
  <si>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</si>
  <si>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</si>
  <si>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</si>
  <si>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</si>
  <si>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</si>
  <si>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</si>
  <si>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</si>
  <si>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</si>
  <si>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</si>
  <si>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</si>
  <si>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</si>
  <si>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</si>
  <si>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</si>
  <si>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</si>
  <si>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</si>
  <si>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</si>
  <si>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</si>
  <si>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</si>
  <si>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</si>
  <si>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</si>
  <si>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</si>
  <si>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</si>
  <si>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</si>
  <si>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</si>
  <si>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</si>
  <si>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</si>
  <si>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</si>
  <si>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</si>
  <si>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</si>
  <si>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ナラ</t>
    <phoneticPr fontId="2"/>
  </si>
  <si>
    <t>アヤカ</t>
    <phoneticPr fontId="2"/>
  </si>
  <si>
    <t>6年</t>
    <rPh sb="1" eb="2">
      <t>ネン</t>
    </rPh>
    <phoneticPr fontId="2"/>
  </si>
  <si>
    <t>法典東小学校</t>
    <rPh sb="0" eb="3">
      <t>ホウテンヒガシ</t>
    </rPh>
    <rPh sb="3" eb="6">
      <t>ショウガッコウ</t>
    </rPh>
    <phoneticPr fontId="2"/>
  </si>
  <si>
    <t>奈良</t>
    <rPh sb="0" eb="2">
      <t>ナラ</t>
    </rPh>
    <phoneticPr fontId="2"/>
  </si>
  <si>
    <t>綾夏</t>
    <rPh sb="0" eb="1">
      <t>アヤ</t>
    </rPh>
    <rPh sb="1" eb="2">
      <t>ナツ</t>
    </rPh>
    <phoneticPr fontId="2"/>
  </si>
  <si>
    <t>イシダ</t>
    <phoneticPr fontId="2"/>
  </si>
  <si>
    <t>ミユキ</t>
    <phoneticPr fontId="2"/>
  </si>
  <si>
    <t>塚田小学校</t>
    <rPh sb="0" eb="2">
      <t>ツカダ</t>
    </rPh>
    <rPh sb="2" eb="5">
      <t>ショウガッコウ</t>
    </rPh>
    <phoneticPr fontId="2"/>
  </si>
  <si>
    <t>石田</t>
    <rPh sb="0" eb="2">
      <t>イシダ</t>
    </rPh>
    <phoneticPr fontId="2"/>
  </si>
  <si>
    <t>深雪</t>
    <rPh sb="0" eb="2">
      <t>ミユキ</t>
    </rPh>
    <phoneticPr fontId="2"/>
  </si>
  <si>
    <t>ヨコタ</t>
    <phoneticPr fontId="2"/>
  </si>
  <si>
    <t>リュウタ</t>
    <phoneticPr fontId="2"/>
  </si>
  <si>
    <t>5年</t>
    <rPh sb="1" eb="2">
      <t>ネン</t>
    </rPh>
    <phoneticPr fontId="2"/>
  </si>
  <si>
    <t>横田</t>
    <rPh sb="0" eb="2">
      <t>ヨコタ</t>
    </rPh>
    <phoneticPr fontId="2"/>
  </si>
  <si>
    <t>琉詩</t>
    <rPh sb="0" eb="1">
      <t>ル</t>
    </rPh>
    <rPh sb="1" eb="2">
      <t>ウタ</t>
    </rPh>
    <phoneticPr fontId="2"/>
  </si>
  <si>
    <t>ヒダ</t>
    <phoneticPr fontId="2"/>
  </si>
  <si>
    <t>タツユキ</t>
    <phoneticPr fontId="2"/>
  </si>
  <si>
    <t>樋田</t>
    <rPh sb="0" eb="2">
      <t>ヒダ</t>
    </rPh>
    <phoneticPr fontId="2"/>
  </si>
  <si>
    <t>龍倖</t>
    <rPh sb="0" eb="1">
      <t>リュウ</t>
    </rPh>
    <rPh sb="1" eb="2">
      <t>ユキ</t>
    </rPh>
    <phoneticPr fontId="2"/>
  </si>
  <si>
    <t>キタノ</t>
    <phoneticPr fontId="2"/>
  </si>
  <si>
    <t>ミツマサ</t>
    <phoneticPr fontId="2"/>
  </si>
  <si>
    <t>4年</t>
    <rPh sb="1" eb="2">
      <t>ネン</t>
    </rPh>
    <phoneticPr fontId="2"/>
  </si>
  <si>
    <t>海神小学校</t>
    <rPh sb="0" eb="2">
      <t>カイジン</t>
    </rPh>
    <rPh sb="2" eb="5">
      <t>ショウガッコウ</t>
    </rPh>
    <phoneticPr fontId="2"/>
  </si>
  <si>
    <t>北野</t>
    <rPh sb="0" eb="2">
      <t>キタノ</t>
    </rPh>
    <phoneticPr fontId="2"/>
  </si>
  <si>
    <t>光政</t>
    <rPh sb="0" eb="2">
      <t>ミツマサ</t>
    </rPh>
    <phoneticPr fontId="2"/>
  </si>
  <si>
    <t>スズキ</t>
    <phoneticPr fontId="2"/>
  </si>
  <si>
    <t>ヤマト</t>
    <phoneticPr fontId="2"/>
  </si>
  <si>
    <t>3年</t>
    <rPh sb="1" eb="2">
      <t>ネン</t>
    </rPh>
    <phoneticPr fontId="2"/>
  </si>
  <si>
    <t>鈴木</t>
    <rPh sb="0" eb="2">
      <t>スズキ</t>
    </rPh>
    <phoneticPr fontId="2"/>
  </si>
  <si>
    <t>大和</t>
    <rPh sb="0" eb="2">
      <t>ヤマト</t>
    </rPh>
    <phoneticPr fontId="2"/>
  </si>
  <si>
    <t>モリ</t>
    <phoneticPr fontId="2"/>
  </si>
  <si>
    <t>タカラ</t>
    <phoneticPr fontId="2"/>
  </si>
  <si>
    <t>2年</t>
    <rPh sb="1" eb="2">
      <t>ネン</t>
    </rPh>
    <phoneticPr fontId="2"/>
  </si>
  <si>
    <t>森</t>
    <rPh sb="0" eb="1">
      <t>モリ</t>
    </rPh>
    <phoneticPr fontId="2"/>
  </si>
  <si>
    <t>敬良</t>
    <rPh sb="0" eb="1">
      <t>ケイ</t>
    </rPh>
    <rPh sb="1" eb="2">
      <t>リョウ</t>
    </rPh>
    <phoneticPr fontId="2"/>
  </si>
  <si>
    <t>タイラ</t>
    <phoneticPr fontId="2"/>
  </si>
  <si>
    <t>1年</t>
    <rPh sb="1" eb="2">
      <t>ネン</t>
    </rPh>
    <phoneticPr fontId="2"/>
  </si>
  <si>
    <t>泰良</t>
    <rPh sb="0" eb="2">
      <t>タイラ</t>
    </rPh>
    <phoneticPr fontId="2"/>
  </si>
  <si>
    <t>①</t>
    <phoneticPr fontId="2"/>
  </si>
  <si>
    <t>法典東スポーツクラブ</t>
    <rPh sb="0" eb="3">
      <t>ホウテンヒガシ</t>
    </rPh>
    <phoneticPr fontId="2"/>
  </si>
  <si>
    <t>ホウテンヒガシスポーツクラブ</t>
    <phoneticPr fontId="2"/>
  </si>
  <si>
    <t>船橋市</t>
    <rPh sb="0" eb="3">
      <t>フナバシシ</t>
    </rPh>
    <phoneticPr fontId="2"/>
  </si>
  <si>
    <t>東部アーバンパークライン</t>
    <rPh sb="0" eb="2">
      <t>トウブ</t>
    </rPh>
    <phoneticPr fontId="2"/>
  </si>
  <si>
    <t>馬込沢</t>
    <rPh sb="0" eb="3">
      <t>マゴメザワ</t>
    </rPh>
    <phoneticPr fontId="2"/>
  </si>
  <si>
    <r>
      <rPr>
        <sz val="16"/>
        <color rgb="FF000000"/>
        <rFont val="ＭＳ Ｐゴシック"/>
        <family val="2"/>
        <charset val="128"/>
      </rPr>
      <t>男子：</t>
    </r>
    <r>
      <rPr>
        <sz val="16"/>
        <color rgb="FF000000"/>
        <rFont val="Calibri"/>
        <family val="2"/>
      </rPr>
      <t>431605888</t>
    </r>
    <r>
      <rPr>
        <sz val="16"/>
        <color rgb="FF000000"/>
        <rFont val="ＭＳ Ｐゴシック"/>
        <family val="2"/>
        <charset val="128"/>
      </rPr>
      <t>　　女子：</t>
    </r>
    <r>
      <rPr>
        <sz val="16"/>
        <color rgb="FF000000"/>
        <rFont val="Calibri"/>
        <family val="2"/>
      </rPr>
      <t>43160335</t>
    </r>
    <rPh sb="0" eb="2">
      <t>ダンシ</t>
    </rPh>
    <rPh sb="14" eb="16">
      <t>ジョシ</t>
    </rPh>
    <phoneticPr fontId="2"/>
  </si>
  <si>
    <t>タナカ</t>
    <phoneticPr fontId="2"/>
  </si>
  <si>
    <t>タツオ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</si>
  <si>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</si>
  <si>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</si>
  <si>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</si>
  <si>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</si>
  <si>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</si>
  <si>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</si>
  <si>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ヒラノ</t>
    <phoneticPr fontId="2"/>
  </si>
  <si>
    <t>トシカズ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</si>
  <si>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</si>
  <si>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</si>
  <si>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‘0004193</t>
    <phoneticPr fontId="2"/>
  </si>
  <si>
    <t>273</t>
    <phoneticPr fontId="2"/>
  </si>
  <si>
    <t>0041</t>
    <phoneticPr fontId="2"/>
  </si>
  <si>
    <t>船橋市旭町2-10-21</t>
    <rPh sb="0" eb="3">
      <t>フナバシシ</t>
    </rPh>
    <rPh sb="3" eb="4">
      <t>アサヒ</t>
    </rPh>
    <rPh sb="4" eb="5">
      <t>チョウ</t>
    </rPh>
    <phoneticPr fontId="2"/>
  </si>
  <si>
    <t>047</t>
    <phoneticPr fontId="2"/>
  </si>
  <si>
    <t>438</t>
    <phoneticPr fontId="2"/>
  </si>
  <si>
    <t>6356</t>
    <phoneticPr fontId="2"/>
  </si>
  <si>
    <t>法典東SCでは、６年コンビの奈良と石田を中心に、横田の重いサーブと樋田の鋭いサーブで相手を崩し、守備ではどんなボールにも喰らい付く北野、ガッツあふれるプレーの鈴木、予測不能ミラクルボーイの森兄弟が、声を掛け合い団結して勝利へと突き進みます！</t>
    <rPh sb="0" eb="2">
      <t>ホウテン</t>
    </rPh>
    <rPh sb="2" eb="3">
      <t>ヒガシ</t>
    </rPh>
    <rPh sb="9" eb="10">
      <t>ネン</t>
    </rPh>
    <rPh sb="14" eb="16">
      <t>ナラ</t>
    </rPh>
    <rPh sb="17" eb="19">
      <t>イシダ</t>
    </rPh>
    <rPh sb="20" eb="22">
      <t>チュウシン</t>
    </rPh>
    <rPh sb="24" eb="26">
      <t>ヨコタ</t>
    </rPh>
    <rPh sb="27" eb="28">
      <t>オモ</t>
    </rPh>
    <rPh sb="33" eb="35">
      <t>ヒダ</t>
    </rPh>
    <rPh sb="36" eb="37">
      <t>スルド</t>
    </rPh>
    <rPh sb="42" eb="44">
      <t>アイテ</t>
    </rPh>
    <rPh sb="45" eb="46">
      <t>クズ</t>
    </rPh>
    <rPh sb="48" eb="50">
      <t>シュビ</t>
    </rPh>
    <rPh sb="60" eb="61">
      <t>ク</t>
    </rPh>
    <rPh sb="63" eb="64">
      <t>ツ</t>
    </rPh>
    <rPh sb="65" eb="67">
      <t>キタノ</t>
    </rPh>
    <rPh sb="79" eb="81">
      <t>スズキ</t>
    </rPh>
    <rPh sb="82" eb="84">
      <t>ヨソク</t>
    </rPh>
    <rPh sb="84" eb="86">
      <t>フノウ</t>
    </rPh>
    <rPh sb="94" eb="95">
      <t>モリ</t>
    </rPh>
    <rPh sb="95" eb="97">
      <t>キョウダイ</t>
    </rPh>
    <rPh sb="99" eb="100">
      <t>コエ</t>
    </rPh>
    <rPh sb="101" eb="102">
      <t>カ</t>
    </rPh>
    <rPh sb="103" eb="104">
      <t>ア</t>
    </rPh>
    <rPh sb="105" eb="107">
      <t>ダンケツ</t>
    </rPh>
    <rPh sb="109" eb="111">
      <t>ショウリ</t>
    </rPh>
    <rPh sb="113" eb="114">
      <t>ツ</t>
    </rPh>
    <rPh sb="115" eb="116">
      <t>スス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</si>
</sst>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0</xdr:rowOff>
    </xdr:from>
    <xdr:to>
      <xdr:col>6</xdr:col>
      <xdr:colOff>542925</xdr:colOff>
      <xdr:row>20</xdr:row>
      <xdr:rowOff>28575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16" zoomScaleNormal="100" workbookViewId="0">
      <selection activeCell="C26" sqref="C26:D26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 x14ac:dyDescent="0.2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 x14ac:dyDescent="0.15">
      <c r="A2" s="223" t="s">
        <v>189</v>
      </c>
      <c r="B2" s="224"/>
      <c r="C2" s="225" t="s">
        <v>242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15">
      <c r="A3" s="228" t="s">
        <v>190</v>
      </c>
      <c r="B3" s="229"/>
      <c r="C3" s="230" t="s">
        <v>241</v>
      </c>
      <c r="D3" s="231"/>
      <c r="E3" s="231"/>
      <c r="F3" s="231"/>
      <c r="G3" s="231"/>
      <c r="H3" s="231"/>
      <c r="I3" s="232"/>
      <c r="J3" s="83" t="s">
        <v>161</v>
      </c>
      <c r="K3" s="84"/>
      <c r="L3" s="84"/>
      <c r="M3" s="84"/>
      <c r="N3" s="84"/>
      <c r="O3" s="85"/>
      <c r="P3" s="220" t="s">
        <v>243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15">
      <c r="A4" s="103" t="s">
        <v>191</v>
      </c>
      <c r="B4" s="104"/>
      <c r="C4" s="93" t="s">
        <v>246</v>
      </c>
      <c r="D4" s="94"/>
      <c r="E4" s="94"/>
      <c r="F4" s="94"/>
      <c r="G4" s="94"/>
      <c r="H4" s="94"/>
      <c r="I4" s="95"/>
      <c r="J4" s="153" t="s">
        <v>185</v>
      </c>
      <c r="K4" s="154"/>
      <c r="L4" s="154"/>
      <c r="M4" s="154"/>
      <c r="N4" s="154"/>
      <c r="O4" s="155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5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6">
        <v>32005</v>
      </c>
      <c r="K5" s="156"/>
      <c r="L5" s="156"/>
      <c r="M5" s="156"/>
      <c r="N5" s="156"/>
      <c r="O5" s="156"/>
      <c r="P5" s="210" t="s">
        <v>244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245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 x14ac:dyDescent="0.15">
      <c r="A6" s="99" t="s">
        <v>148</v>
      </c>
      <c r="B6" s="100"/>
      <c r="C6" s="242" t="s">
        <v>175</v>
      </c>
      <c r="D6" s="243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 x14ac:dyDescent="0.15">
      <c r="A7" s="99"/>
      <c r="B7" s="100"/>
      <c r="C7" s="167" t="s">
        <v>247</v>
      </c>
      <c r="D7" s="110"/>
      <c r="E7" s="168" t="s">
        <v>248</v>
      </c>
      <c r="F7" s="111"/>
      <c r="G7" s="92">
        <v>506095633</v>
      </c>
      <c r="H7" s="92"/>
      <c r="I7" s="92"/>
      <c r="J7" s="92"/>
      <c r="K7" s="92"/>
      <c r="L7" s="92"/>
      <c r="M7" s="92" t="s">
        <v>259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7"/>
      <c r="AM7" s="157"/>
      <c r="AN7" s="157"/>
      <c r="AO7" s="157"/>
      <c r="AP7" s="157"/>
      <c r="AQ7" s="157"/>
      <c r="AR7" s="157"/>
      <c r="AS7" s="59" t="s">
        <v>75</v>
      </c>
      <c r="AT7" s="269">
        <v>69</v>
      </c>
    </row>
    <row r="8" spans="1:51" ht="18" customHeight="1" x14ac:dyDescent="0.15">
      <c r="A8" s="99"/>
      <c r="B8" s="100"/>
      <c r="C8" s="169" t="s">
        <v>249</v>
      </c>
      <c r="D8" s="139"/>
      <c r="E8" s="163" t="s">
        <v>250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8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60"/>
      <c r="AL8" s="161"/>
      <c r="AM8" s="161"/>
      <c r="AN8" s="161"/>
      <c r="AO8" s="60" t="s">
        <v>76</v>
      </c>
      <c r="AP8" s="161"/>
      <c r="AQ8" s="161"/>
      <c r="AR8" s="161"/>
      <c r="AS8" s="162"/>
      <c r="AT8" s="269"/>
    </row>
    <row r="9" spans="1:51" ht="14.45" customHeight="1" x14ac:dyDescent="0.15">
      <c r="A9" s="99" t="s">
        <v>150</v>
      </c>
      <c r="B9" s="100"/>
      <c r="C9" s="167" t="s">
        <v>251</v>
      </c>
      <c r="D9" s="110"/>
      <c r="E9" s="168" t="s">
        <v>252</v>
      </c>
      <c r="F9" s="111"/>
      <c r="G9" s="92">
        <v>510164323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7"/>
      <c r="AM9" s="157"/>
      <c r="AN9" s="157"/>
      <c r="AO9" s="157"/>
      <c r="AP9" s="157"/>
      <c r="AQ9" s="157"/>
      <c r="AR9" s="157"/>
      <c r="AS9" s="59" t="s">
        <v>194</v>
      </c>
      <c r="AT9" s="270">
        <v>50</v>
      </c>
    </row>
    <row r="10" spans="1:51" ht="18" customHeight="1" x14ac:dyDescent="0.15">
      <c r="A10" s="99"/>
      <c r="B10" s="100"/>
      <c r="C10" s="169" t="s">
        <v>253</v>
      </c>
      <c r="D10" s="139"/>
      <c r="E10" s="163" t="s">
        <v>254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8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217"/>
      <c r="AK10" s="160"/>
      <c r="AL10" s="161"/>
      <c r="AM10" s="161"/>
      <c r="AN10" s="161"/>
      <c r="AO10" s="60" t="s">
        <v>195</v>
      </c>
      <c r="AP10" s="161"/>
      <c r="AQ10" s="161"/>
      <c r="AR10" s="161"/>
      <c r="AS10" s="162"/>
      <c r="AT10" s="270"/>
    </row>
    <row r="11" spans="1:51" ht="14.45" customHeight="1" x14ac:dyDescent="0.15">
      <c r="A11" s="99" t="s">
        <v>151</v>
      </c>
      <c r="B11" s="100"/>
      <c r="C11" s="167" t="s">
        <v>255</v>
      </c>
      <c r="D11" s="110"/>
      <c r="E11" s="168" t="s">
        <v>256</v>
      </c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7"/>
      <c r="AM11" s="157"/>
      <c r="AN11" s="157"/>
      <c r="AO11" s="157"/>
      <c r="AP11" s="157"/>
      <c r="AQ11" s="157"/>
      <c r="AR11" s="157"/>
      <c r="AS11" s="59" t="s">
        <v>194</v>
      </c>
      <c r="AT11" s="270"/>
    </row>
    <row r="12" spans="1:51" ht="18" customHeight="1" x14ac:dyDescent="0.15">
      <c r="A12" s="99"/>
      <c r="B12" s="100"/>
      <c r="C12" s="169" t="s">
        <v>257</v>
      </c>
      <c r="D12" s="139"/>
      <c r="E12" s="163" t="s">
        <v>258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8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217"/>
      <c r="AK12" s="160"/>
      <c r="AL12" s="161"/>
      <c r="AM12" s="161"/>
      <c r="AN12" s="161"/>
      <c r="AO12" s="60" t="s">
        <v>195</v>
      </c>
      <c r="AP12" s="161"/>
      <c r="AQ12" s="161"/>
      <c r="AR12" s="161"/>
      <c r="AS12" s="162"/>
      <c r="AT12" s="270"/>
    </row>
    <row r="13" spans="1:51" ht="15" customHeight="1" x14ac:dyDescent="0.15">
      <c r="A13" s="99" t="s">
        <v>152</v>
      </c>
      <c r="B13" s="100"/>
      <c r="C13" s="136"/>
      <c r="D13" s="110"/>
      <c r="E13" s="110"/>
      <c r="F13" s="111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1"/>
    </row>
    <row r="14" spans="1:51" ht="18" customHeight="1" x14ac:dyDescent="0.15">
      <c r="A14" s="99"/>
      <c r="B14" s="100"/>
      <c r="C14" s="138"/>
      <c r="D14" s="139"/>
      <c r="E14" s="139"/>
      <c r="F14" s="140"/>
      <c r="G14" s="137"/>
      <c r="H14" s="137"/>
      <c r="I14" s="137"/>
      <c r="J14" s="137"/>
      <c r="K14" s="137"/>
      <c r="L14" s="137"/>
      <c r="M14" s="137"/>
      <c r="N14" s="137"/>
      <c r="O14" s="137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1"/>
    </row>
    <row r="15" spans="1:51" ht="15" customHeight="1" x14ac:dyDescent="0.15">
      <c r="A15" s="152" t="s">
        <v>166</v>
      </c>
      <c r="B15" s="100"/>
      <c r="C15" s="167" t="s">
        <v>247</v>
      </c>
      <c r="D15" s="110"/>
      <c r="E15" s="168" t="s">
        <v>248</v>
      </c>
      <c r="F15" s="111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8" t="s">
        <v>260</v>
      </c>
      <c r="S15" s="108"/>
      <c r="T15" s="108"/>
      <c r="U15" s="108"/>
      <c r="V15" s="49" t="s">
        <v>73</v>
      </c>
      <c r="W15" s="107" t="s">
        <v>261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7" t="s">
        <v>263</v>
      </c>
      <c r="AM15" s="157"/>
      <c r="AN15" s="157"/>
      <c r="AO15" s="157"/>
      <c r="AP15" s="157"/>
      <c r="AQ15" s="157"/>
      <c r="AR15" s="157"/>
      <c r="AS15" s="59" t="s">
        <v>194</v>
      </c>
      <c r="AT15" s="270">
        <v>81</v>
      </c>
    </row>
    <row r="16" spans="1:51" ht="18" customHeight="1" x14ac:dyDescent="0.15">
      <c r="A16" s="99"/>
      <c r="B16" s="100"/>
      <c r="C16" s="169" t="s">
        <v>249</v>
      </c>
      <c r="D16" s="139"/>
      <c r="E16" s="163" t="s">
        <v>250</v>
      </c>
      <c r="F16" s="140"/>
      <c r="G16" s="137"/>
      <c r="H16" s="137"/>
      <c r="I16" s="137"/>
      <c r="J16" s="137"/>
      <c r="K16" s="137"/>
      <c r="L16" s="137"/>
      <c r="M16" s="137"/>
      <c r="N16" s="137"/>
      <c r="O16" s="137"/>
      <c r="P16" s="158" t="s">
        <v>262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217"/>
      <c r="AK16" s="160" t="s">
        <v>264</v>
      </c>
      <c r="AL16" s="161"/>
      <c r="AM16" s="161"/>
      <c r="AN16" s="161"/>
      <c r="AO16" s="60" t="s">
        <v>195</v>
      </c>
      <c r="AP16" s="161" t="s">
        <v>265</v>
      </c>
      <c r="AQ16" s="161"/>
      <c r="AR16" s="161"/>
      <c r="AS16" s="162"/>
      <c r="AT16" s="270"/>
    </row>
    <row r="17" spans="1:46" x14ac:dyDescent="0.15">
      <c r="A17" s="99" t="s">
        <v>6</v>
      </c>
      <c r="B17" s="100"/>
      <c r="C17" s="170" t="str">
        <f>IF(P16="","",P16)</f>
        <v>船橋市旭町2-10-21</v>
      </c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5">
      <c r="A18" s="99"/>
      <c r="B18" s="10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 x14ac:dyDescent="0.15">
      <c r="A19" s="99" t="s">
        <v>7</v>
      </c>
      <c r="B19" s="100"/>
      <c r="C19" s="170" t="str">
        <f>IF(AL15="","",AL15&amp;"-"&amp;AK16&amp;"-"&amp;AP16)</f>
        <v>047-438-6356</v>
      </c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 x14ac:dyDescent="0.15">
      <c r="A20" s="99"/>
      <c r="B20" s="10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 x14ac:dyDescent="0.15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 x14ac:dyDescent="0.2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">
      <c r="A23" s="150" t="s">
        <v>198</v>
      </c>
      <c r="B23" s="149" t="s">
        <v>154</v>
      </c>
      <c r="C23" s="171" t="s">
        <v>173</v>
      </c>
      <c r="D23" s="172"/>
      <c r="E23" s="173" t="s">
        <v>174</v>
      </c>
      <c r="F23" s="174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39" t="s">
        <v>167</v>
      </c>
      <c r="Q23" s="149"/>
      <c r="R23" s="149"/>
      <c r="S23" s="149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5">
      <c r="A24" s="151"/>
      <c r="B24" s="100"/>
      <c r="C24" s="181" t="s">
        <v>171</v>
      </c>
      <c r="D24" s="182"/>
      <c r="E24" s="183" t="s">
        <v>172</v>
      </c>
      <c r="F24" s="18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1"/>
      <c r="U24" s="1"/>
      <c r="V24" s="1"/>
      <c r="W24" s="1"/>
      <c r="X24" s="1"/>
      <c r="Y24" s="164" t="s">
        <v>168</v>
      </c>
      <c r="Z24" s="165"/>
      <c r="AA24" s="165"/>
      <c r="AB24" s="165"/>
      <c r="AC24" s="165"/>
      <c r="AD24" s="165"/>
      <c r="AE24" s="165"/>
      <c r="AF24" s="165"/>
      <c r="AG24" s="16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5">
      <c r="A25" s="132">
        <v>1</v>
      </c>
      <c r="B25" s="134" t="s">
        <v>200</v>
      </c>
      <c r="C25" s="145" t="s">
        <v>201</v>
      </c>
      <c r="D25" s="146"/>
      <c r="E25" s="147" t="s">
        <v>202</v>
      </c>
      <c r="F25" s="148"/>
      <c r="G25" s="126" t="s">
        <v>203</v>
      </c>
      <c r="H25" s="128"/>
      <c r="I25" s="126" t="s">
        <v>204</v>
      </c>
      <c r="J25" s="127"/>
      <c r="K25" s="127"/>
      <c r="L25" s="128"/>
      <c r="M25" s="112">
        <v>518044978</v>
      </c>
      <c r="N25" s="113"/>
      <c r="O25" s="114"/>
      <c r="P25" s="112">
        <v>157</v>
      </c>
      <c r="Q25" s="113"/>
      <c r="R25" s="113"/>
      <c r="S25" s="113"/>
      <c r="T25" s="118"/>
      <c r="U25" s="1"/>
      <c r="V25" s="1"/>
      <c r="W25" s="1"/>
      <c r="X25" s="1"/>
      <c r="Y25" s="120">
        <v>9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">
      <c r="A26" s="133"/>
      <c r="B26" s="135"/>
      <c r="C26" s="141" t="s">
        <v>205</v>
      </c>
      <c r="D26" s="142"/>
      <c r="E26" s="143" t="s">
        <v>206</v>
      </c>
      <c r="F26" s="144"/>
      <c r="G26" s="129"/>
      <c r="H26" s="131"/>
      <c r="I26" s="129"/>
      <c r="J26" s="130"/>
      <c r="K26" s="130"/>
      <c r="L26" s="131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5">
      <c r="A27" s="132">
        <v>2</v>
      </c>
      <c r="B27" s="134">
        <v>2</v>
      </c>
      <c r="C27" s="145" t="s">
        <v>207</v>
      </c>
      <c r="D27" s="146"/>
      <c r="E27" s="147" t="s">
        <v>208</v>
      </c>
      <c r="F27" s="148"/>
      <c r="G27" s="126" t="s">
        <v>203</v>
      </c>
      <c r="H27" s="128"/>
      <c r="I27" s="126" t="s">
        <v>209</v>
      </c>
      <c r="J27" s="127"/>
      <c r="K27" s="127"/>
      <c r="L27" s="128"/>
      <c r="M27" s="112">
        <v>518109912</v>
      </c>
      <c r="N27" s="113"/>
      <c r="O27" s="114"/>
      <c r="P27" s="112">
        <v>151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5">
      <c r="A28" s="133"/>
      <c r="B28" s="135"/>
      <c r="C28" s="141" t="s">
        <v>210</v>
      </c>
      <c r="D28" s="142"/>
      <c r="E28" s="143" t="s">
        <v>211</v>
      </c>
      <c r="F28" s="144"/>
      <c r="G28" s="129"/>
      <c r="H28" s="131"/>
      <c r="I28" s="129"/>
      <c r="J28" s="130"/>
      <c r="K28" s="130"/>
      <c r="L28" s="131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5">
      <c r="A29" s="132">
        <v>3</v>
      </c>
      <c r="B29" s="134">
        <v>3</v>
      </c>
      <c r="C29" s="145" t="s">
        <v>212</v>
      </c>
      <c r="D29" s="146"/>
      <c r="E29" s="147" t="s">
        <v>213</v>
      </c>
      <c r="F29" s="148"/>
      <c r="G29" s="126" t="s">
        <v>214</v>
      </c>
      <c r="H29" s="128"/>
      <c r="I29" s="126" t="s">
        <v>204</v>
      </c>
      <c r="J29" s="127"/>
      <c r="K29" s="127"/>
      <c r="L29" s="128"/>
      <c r="M29" s="112">
        <v>518910068</v>
      </c>
      <c r="N29" s="113"/>
      <c r="O29" s="114"/>
      <c r="P29" s="112">
        <v>158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5">
      <c r="A30" s="133"/>
      <c r="B30" s="135"/>
      <c r="C30" s="141" t="s">
        <v>215</v>
      </c>
      <c r="D30" s="142"/>
      <c r="E30" s="143" t="s">
        <v>216</v>
      </c>
      <c r="F30" s="144"/>
      <c r="G30" s="129"/>
      <c r="H30" s="131"/>
      <c r="I30" s="129"/>
      <c r="J30" s="130"/>
      <c r="K30" s="130"/>
      <c r="L30" s="131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2">
      <c r="A31" s="132">
        <v>4</v>
      </c>
      <c r="B31" s="134">
        <v>4</v>
      </c>
      <c r="C31" s="145" t="s">
        <v>217</v>
      </c>
      <c r="D31" s="146"/>
      <c r="E31" s="147" t="s">
        <v>218</v>
      </c>
      <c r="F31" s="148"/>
      <c r="G31" s="126" t="s">
        <v>214</v>
      </c>
      <c r="H31" s="128"/>
      <c r="I31" s="126" t="s">
        <v>204</v>
      </c>
      <c r="J31" s="127"/>
      <c r="K31" s="127"/>
      <c r="L31" s="128"/>
      <c r="M31" s="112">
        <v>519464652</v>
      </c>
      <c r="N31" s="113"/>
      <c r="O31" s="114"/>
      <c r="P31" s="112">
        <v>140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5">
      <c r="A32" s="133"/>
      <c r="B32" s="135"/>
      <c r="C32" s="141" t="s">
        <v>219</v>
      </c>
      <c r="D32" s="142"/>
      <c r="E32" s="143" t="s">
        <v>220</v>
      </c>
      <c r="F32" s="144"/>
      <c r="G32" s="129"/>
      <c r="H32" s="131"/>
      <c r="I32" s="129"/>
      <c r="J32" s="130"/>
      <c r="K32" s="130"/>
      <c r="L32" s="131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64" t="s">
        <v>197</v>
      </c>
      <c r="Z32" s="165"/>
      <c r="AA32" s="165"/>
      <c r="AB32" s="165"/>
      <c r="AC32" s="165"/>
      <c r="AD32" s="165"/>
      <c r="AE32" s="165"/>
      <c r="AF32" s="165"/>
      <c r="AG32" s="16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5">
      <c r="A33" s="132">
        <v>5</v>
      </c>
      <c r="B33" s="134">
        <v>5</v>
      </c>
      <c r="C33" s="145" t="s">
        <v>221</v>
      </c>
      <c r="D33" s="146"/>
      <c r="E33" s="147" t="s">
        <v>222</v>
      </c>
      <c r="F33" s="148"/>
      <c r="G33" s="126" t="s">
        <v>223</v>
      </c>
      <c r="H33" s="128"/>
      <c r="I33" s="126" t="s">
        <v>224</v>
      </c>
      <c r="J33" s="127"/>
      <c r="K33" s="127"/>
      <c r="L33" s="128"/>
      <c r="M33" s="112">
        <v>518132149</v>
      </c>
      <c r="N33" s="113"/>
      <c r="O33" s="114"/>
      <c r="P33" s="112">
        <v>137</v>
      </c>
      <c r="Q33" s="113"/>
      <c r="R33" s="113"/>
      <c r="S33" s="113"/>
      <c r="T33" s="118"/>
      <c r="U33" s="1"/>
      <c r="V33" s="1"/>
      <c r="W33" s="1"/>
      <c r="X33" s="1"/>
      <c r="Y33" s="233" t="s">
        <v>240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">
      <c r="A34" s="133"/>
      <c r="B34" s="135"/>
      <c r="C34" s="141" t="s">
        <v>225</v>
      </c>
      <c r="D34" s="142"/>
      <c r="E34" s="143" t="s">
        <v>226</v>
      </c>
      <c r="F34" s="144"/>
      <c r="G34" s="129"/>
      <c r="H34" s="131"/>
      <c r="I34" s="129"/>
      <c r="J34" s="130"/>
      <c r="K34" s="130"/>
      <c r="L34" s="131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5">
      <c r="A35" s="132">
        <v>6</v>
      </c>
      <c r="B35" s="134">
        <v>6</v>
      </c>
      <c r="C35" s="145" t="s">
        <v>227</v>
      </c>
      <c r="D35" s="146"/>
      <c r="E35" s="147" t="s">
        <v>228</v>
      </c>
      <c r="F35" s="148"/>
      <c r="G35" s="126" t="s">
        <v>229</v>
      </c>
      <c r="H35" s="128"/>
      <c r="I35" s="126" t="s">
        <v>204</v>
      </c>
      <c r="J35" s="127"/>
      <c r="K35" s="127"/>
      <c r="L35" s="128"/>
      <c r="M35" s="112">
        <v>520979831</v>
      </c>
      <c r="N35" s="113"/>
      <c r="O35" s="114"/>
      <c r="P35" s="112">
        <v>123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5">
      <c r="A36" s="133"/>
      <c r="B36" s="135"/>
      <c r="C36" s="141" t="s">
        <v>230</v>
      </c>
      <c r="D36" s="142"/>
      <c r="E36" s="143" t="s">
        <v>231</v>
      </c>
      <c r="F36" s="144"/>
      <c r="G36" s="129"/>
      <c r="H36" s="131"/>
      <c r="I36" s="129"/>
      <c r="J36" s="130"/>
      <c r="K36" s="130"/>
      <c r="L36" s="131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5">
      <c r="A37" s="132">
        <v>7</v>
      </c>
      <c r="B37" s="134">
        <v>7</v>
      </c>
      <c r="C37" s="145" t="s">
        <v>232</v>
      </c>
      <c r="D37" s="146"/>
      <c r="E37" s="147" t="s">
        <v>233</v>
      </c>
      <c r="F37" s="148"/>
      <c r="G37" s="126" t="s">
        <v>234</v>
      </c>
      <c r="H37" s="128"/>
      <c r="I37" s="126" t="s">
        <v>204</v>
      </c>
      <c r="J37" s="127"/>
      <c r="K37" s="127"/>
      <c r="L37" s="128"/>
      <c r="M37" s="112">
        <v>521031071</v>
      </c>
      <c r="N37" s="113"/>
      <c r="O37" s="114"/>
      <c r="P37" s="112">
        <v>125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5">
      <c r="A38" s="133"/>
      <c r="B38" s="135"/>
      <c r="C38" s="141" t="s">
        <v>235</v>
      </c>
      <c r="D38" s="142"/>
      <c r="E38" s="143" t="s">
        <v>236</v>
      </c>
      <c r="F38" s="144"/>
      <c r="G38" s="129"/>
      <c r="H38" s="131"/>
      <c r="I38" s="129"/>
      <c r="J38" s="130"/>
      <c r="K38" s="130"/>
      <c r="L38" s="131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5">
      <c r="A39" s="132">
        <v>8</v>
      </c>
      <c r="B39" s="134">
        <v>8</v>
      </c>
      <c r="C39" s="145" t="s">
        <v>232</v>
      </c>
      <c r="D39" s="146"/>
      <c r="E39" s="147" t="s">
        <v>237</v>
      </c>
      <c r="F39" s="148"/>
      <c r="G39" s="126" t="s">
        <v>238</v>
      </c>
      <c r="H39" s="128"/>
      <c r="I39" s="126" t="s">
        <v>204</v>
      </c>
      <c r="J39" s="127"/>
      <c r="K39" s="127"/>
      <c r="L39" s="128"/>
      <c r="M39" s="112">
        <v>521031088</v>
      </c>
      <c r="N39" s="113"/>
      <c r="O39" s="114"/>
      <c r="P39" s="112">
        <v>115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5">
      <c r="A40" s="133"/>
      <c r="B40" s="135"/>
      <c r="C40" s="141" t="s">
        <v>235</v>
      </c>
      <c r="D40" s="142"/>
      <c r="E40" s="143" t="s">
        <v>239</v>
      </c>
      <c r="F40" s="144"/>
      <c r="G40" s="129"/>
      <c r="H40" s="131"/>
      <c r="I40" s="129"/>
      <c r="J40" s="130"/>
      <c r="K40" s="130"/>
      <c r="L40" s="131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5">
      <c r="A41" s="132">
        <v>9</v>
      </c>
      <c r="B41" s="134"/>
      <c r="C41" s="136"/>
      <c r="D41" s="110"/>
      <c r="E41" s="110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5">
      <c r="A42" s="133"/>
      <c r="B42" s="135"/>
      <c r="C42" s="138"/>
      <c r="D42" s="139"/>
      <c r="E42" s="139"/>
      <c r="F42" s="140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5">
      <c r="A43" s="132">
        <v>10</v>
      </c>
      <c r="B43" s="134"/>
      <c r="C43" s="136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5">
      <c r="A44" s="133"/>
      <c r="B44" s="135"/>
      <c r="C44" s="138"/>
      <c r="D44" s="139"/>
      <c r="E44" s="139"/>
      <c r="F44" s="140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5">
      <c r="A45" s="132">
        <v>11</v>
      </c>
      <c r="B45" s="134"/>
      <c r="C45" s="136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5">
      <c r="A46" s="133"/>
      <c r="B46" s="135"/>
      <c r="C46" s="138"/>
      <c r="D46" s="139"/>
      <c r="E46" s="139"/>
      <c r="F46" s="140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5">
      <c r="A47" s="132">
        <v>12</v>
      </c>
      <c r="B47" s="134"/>
      <c r="C47" s="136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">
      <c r="A48" s="188"/>
      <c r="B48" s="189"/>
      <c r="C48" s="190"/>
      <c r="D48" s="191"/>
      <c r="E48" s="191"/>
      <c r="F48" s="192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5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5">
      <c r="A50" s="99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5">
      <c r="A51" s="99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">
      <c r="A52" s="101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2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5">
      <c r="A54" s="175" t="s">
        <v>170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2">
      <c r="A55" s="178" t="s">
        <v>266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2"/>
      <c r="V55" s="272">
        <f>LEN(A55)</f>
        <v>120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 x14ac:dyDescent="0.15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 x14ac:dyDescent="0.15">
      <c r="A2" s="275" t="s">
        <v>0</v>
      </c>
      <c r="B2" s="275"/>
      <c r="C2" s="278" t="str">
        <f>IF(入力!C3="","",入力!C3)</f>
        <v>法典東スポーツクラブ</v>
      </c>
      <c r="D2" s="278"/>
      <c r="E2" s="278"/>
      <c r="F2" s="278"/>
      <c r="G2" s="278"/>
      <c r="H2" s="278"/>
      <c r="I2" s="278"/>
      <c r="J2" s="275" t="str">
        <f>IF(入力!J3="","",入力!J3)</f>
        <v>男女混合</v>
      </c>
      <c r="K2" s="275"/>
      <c r="L2" s="275"/>
      <c r="M2" s="275"/>
      <c r="N2" s="275"/>
      <c r="O2" s="275"/>
    </row>
    <row r="3" spans="1:15" x14ac:dyDescent="0.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 x14ac:dyDescent="0.15">
      <c r="A4" s="275" t="s">
        <v>13</v>
      </c>
      <c r="B4" s="275"/>
      <c r="C4" s="279" t="str">
        <f>IF(入力!C4="","",IF(入力!C5="",入力!C4,入力!C4&amp;"　　"&amp;入力!C5))</f>
        <v>男子：431605888　　女子：43160335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 x14ac:dyDescent="0.15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 x14ac:dyDescent="0.15">
      <c r="A6" s="275" t="s">
        <v>1</v>
      </c>
      <c r="B6" s="275"/>
      <c r="C6" s="287" t="str">
        <f>IF(入力!C8="","",入力!C8&amp;"　"&amp;入力!E8)</f>
        <v>田中　辰夫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 x14ac:dyDescent="0.15">
      <c r="A7" s="275"/>
      <c r="B7" s="275"/>
      <c r="C7" s="292"/>
      <c r="D7" s="293"/>
      <c r="E7" s="293"/>
      <c r="F7" s="293"/>
      <c r="G7" s="277">
        <f>IF(入力!G7="","",入力!G7)</f>
        <v>506095633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>‘0004193</v>
      </c>
      <c r="N7" s="277"/>
      <c r="O7" s="277"/>
    </row>
    <row r="8" spans="1:15" ht="13.5" customHeight="1" x14ac:dyDescent="0.15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 x14ac:dyDescent="0.15">
      <c r="A9" s="275" t="s">
        <v>2</v>
      </c>
      <c r="B9" s="275"/>
      <c r="C9" s="287" t="str">
        <f>IF(入力!C10="","",入力!C10&amp;"　"&amp;入力!E10)</f>
        <v>星　洋二</v>
      </c>
      <c r="D9" s="288"/>
      <c r="E9" s="288"/>
      <c r="F9" s="288"/>
      <c r="G9" s="277">
        <f>IF(入力!G9="","",入力!G9)</f>
        <v>510164323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 x14ac:dyDescent="0.15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 x14ac:dyDescent="0.15">
      <c r="A11" s="275" t="s">
        <v>3</v>
      </c>
      <c r="B11" s="275"/>
      <c r="C11" s="287" t="str">
        <f>IF(入力!C12="","",入力!C12&amp;"　"&amp;入力!E12)</f>
        <v>平野　利一</v>
      </c>
      <c r="D11" s="288"/>
      <c r="E11" s="288"/>
      <c r="F11" s="288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 x14ac:dyDescent="0.15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 x14ac:dyDescent="0.15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15">
      <c r="A14" s="275"/>
      <c r="B14" s="275"/>
      <c r="C14" s="289"/>
      <c r="D14" s="290"/>
      <c r="E14" s="290"/>
      <c r="F14" s="29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15">
      <c r="A15" s="275" t="s">
        <v>5</v>
      </c>
      <c r="B15" s="275"/>
      <c r="C15" s="287" t="str">
        <f>IF(入力!C16="","",入力!C16&amp;"　"&amp;入力!E16)</f>
        <v>田中　辰夫</v>
      </c>
      <c r="D15" s="288"/>
      <c r="E15" s="288"/>
      <c r="F15" s="28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15">
      <c r="A16" s="275"/>
      <c r="B16" s="275"/>
      <c r="C16" s="289"/>
      <c r="D16" s="290"/>
      <c r="E16" s="290"/>
      <c r="F16" s="28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x14ac:dyDescent="0.15">
      <c r="A17" s="275" t="s">
        <v>6</v>
      </c>
      <c r="B17" s="275"/>
      <c r="C17" s="278" t="str">
        <f>IF(入力!C17="","",入力!C17&amp;"　"&amp;入力!E17)</f>
        <v>船橋市旭町2-10-21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x14ac:dyDescent="0.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 x14ac:dyDescent="0.15">
      <c r="A19" s="275" t="s">
        <v>7</v>
      </c>
      <c r="B19" s="275"/>
      <c r="C19" s="278" t="str">
        <f>IF(入力!C19="","",入力!C19&amp;"　"&amp;入力!E19)</f>
        <v>047-438-6356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 x14ac:dyDescent="0.15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 x14ac:dyDescent="0.15">
      <c r="A21" s="275" t="s">
        <v>8</v>
      </c>
      <c r="B21" s="275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 x14ac:dyDescent="0.15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 x14ac:dyDescent="0.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 x14ac:dyDescent="0.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 x14ac:dyDescent="0.15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奈良　綾夏</v>
      </c>
      <c r="D25" s="288"/>
      <c r="E25" s="288"/>
      <c r="F25" s="288"/>
      <c r="G25" s="275" t="str">
        <f>IF(入力!G25="","",入力!G25)</f>
        <v>6年</v>
      </c>
      <c r="H25" s="275" t="str">
        <f>IF(入力!H25="","",入力!H25)</f>
        <v/>
      </c>
      <c r="I25" s="275" t="str">
        <f>IF(入力!I25="","",入力!I25)</f>
        <v>法典東小学校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518044978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 x14ac:dyDescent="0.15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 x14ac:dyDescent="0.15">
      <c r="A27" s="275">
        <v>2</v>
      </c>
      <c r="B27" s="275">
        <f>IF(入力!B27="","",入力!B27)</f>
        <v>2</v>
      </c>
      <c r="C27" s="287" t="str">
        <f>IF(入力!C28="","",入力!C28&amp;"　"&amp;入力!E28)</f>
        <v>石田　深雪</v>
      </c>
      <c r="D27" s="288"/>
      <c r="E27" s="288"/>
      <c r="F27" s="288"/>
      <c r="G27" s="275" t="str">
        <f>IF(入力!G27="","",入力!G27)</f>
        <v>6年</v>
      </c>
      <c r="H27" s="275" t="str">
        <f>IF(入力!H27="","",入力!H27)</f>
        <v/>
      </c>
      <c r="I27" s="275" t="str">
        <f>IF(入力!I27="","",入力!I27)</f>
        <v>塚田小学校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518109912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 x14ac:dyDescent="0.15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 x14ac:dyDescent="0.15">
      <c r="A29" s="275">
        <v>3</v>
      </c>
      <c r="B29" s="275">
        <f>IF(入力!B29="","",入力!B29)</f>
        <v>3</v>
      </c>
      <c r="C29" s="287" t="str">
        <f>IF(入力!C30="","",入力!C30&amp;"　"&amp;入力!E30)</f>
        <v>横田　琉詩</v>
      </c>
      <c r="D29" s="288"/>
      <c r="E29" s="288"/>
      <c r="F29" s="288"/>
      <c r="G29" s="275" t="str">
        <f>IF(入力!G29="","",入力!G29)</f>
        <v>5年</v>
      </c>
      <c r="H29" s="275" t="str">
        <f>IF(入力!H29="","",入力!H29)</f>
        <v/>
      </c>
      <c r="I29" s="275" t="str">
        <f>IF(入力!I29="","",入力!I29)</f>
        <v>法典東小学校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518910068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 x14ac:dyDescent="0.15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 x14ac:dyDescent="0.15">
      <c r="A31" s="275">
        <v>4</v>
      </c>
      <c r="B31" s="275">
        <f>IF(入力!B31="","",入力!B31)</f>
        <v>4</v>
      </c>
      <c r="C31" s="287" t="str">
        <f>IF(入力!C32="","",入力!C32&amp;"　"&amp;入力!E32)</f>
        <v>樋田　龍倖</v>
      </c>
      <c r="D31" s="288"/>
      <c r="E31" s="288"/>
      <c r="F31" s="288"/>
      <c r="G31" s="275" t="str">
        <f>IF(入力!G31="","",入力!G31)</f>
        <v>5年</v>
      </c>
      <c r="H31" s="275" t="str">
        <f>IF(入力!H31="","",入力!H31)</f>
        <v/>
      </c>
      <c r="I31" s="275" t="str">
        <f>IF(入力!I31="","",入力!I31)</f>
        <v>法典東小学校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519464652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 x14ac:dyDescent="0.15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 x14ac:dyDescent="0.15">
      <c r="A33" s="275">
        <v>5</v>
      </c>
      <c r="B33" s="275">
        <f>IF(入力!B33="","",入力!B33)</f>
        <v>5</v>
      </c>
      <c r="C33" s="287" t="str">
        <f>IF(入力!C34="","",入力!C34&amp;"　"&amp;入力!E34)</f>
        <v>北野　光政</v>
      </c>
      <c r="D33" s="288"/>
      <c r="E33" s="288"/>
      <c r="F33" s="288"/>
      <c r="G33" s="275" t="str">
        <f>IF(入力!G33="","",入力!G33)</f>
        <v>4年</v>
      </c>
      <c r="H33" s="275" t="str">
        <f>IF(入力!H33="","",入力!H33)</f>
        <v/>
      </c>
      <c r="I33" s="275" t="str">
        <f>IF(入力!I33="","",入力!I33)</f>
        <v>海神小学校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518132149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 x14ac:dyDescent="0.15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 x14ac:dyDescent="0.15">
      <c r="A35" s="275">
        <v>6</v>
      </c>
      <c r="B35" s="275">
        <f>IF(入力!B35="","",入力!B35)</f>
        <v>6</v>
      </c>
      <c r="C35" s="287" t="str">
        <f>IF(入力!C36="","",入力!C36&amp;"　"&amp;入力!E36)</f>
        <v>鈴木　大和</v>
      </c>
      <c r="D35" s="288"/>
      <c r="E35" s="288"/>
      <c r="F35" s="288"/>
      <c r="G35" s="275" t="str">
        <f>IF(入力!G35="","",入力!G35)</f>
        <v>3年</v>
      </c>
      <c r="H35" s="275" t="str">
        <f>IF(入力!H35="","",入力!H35)</f>
        <v/>
      </c>
      <c r="I35" s="275" t="str">
        <f>IF(入力!I35="","",入力!I35)</f>
        <v>法典東小学校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520979831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 x14ac:dyDescent="0.15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 x14ac:dyDescent="0.15">
      <c r="A37" s="275">
        <v>7</v>
      </c>
      <c r="B37" s="275">
        <f>IF(入力!B37="","",入力!B37)</f>
        <v>7</v>
      </c>
      <c r="C37" s="287" t="str">
        <f>IF(入力!C38="","",入力!C38&amp;"　"&amp;入力!E38)</f>
        <v>森　敬良</v>
      </c>
      <c r="D37" s="288"/>
      <c r="E37" s="288"/>
      <c r="F37" s="288"/>
      <c r="G37" s="275" t="str">
        <f>IF(入力!G37="","",入力!G37)</f>
        <v>2年</v>
      </c>
      <c r="H37" s="275" t="str">
        <f>IF(入力!H37="","",入力!H37)</f>
        <v/>
      </c>
      <c r="I37" s="275" t="str">
        <f>IF(入力!I37="","",入力!I37)</f>
        <v>法典東小学校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521031071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 x14ac:dyDescent="0.15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 x14ac:dyDescent="0.15">
      <c r="A39" s="275">
        <v>8</v>
      </c>
      <c r="B39" s="275">
        <f>IF(入力!B39="","",入力!B39)</f>
        <v>8</v>
      </c>
      <c r="C39" s="287" t="str">
        <f>IF(入力!C40="","",入力!C40&amp;"　"&amp;入力!E40)</f>
        <v>森　泰良</v>
      </c>
      <c r="D39" s="288"/>
      <c r="E39" s="288"/>
      <c r="F39" s="288"/>
      <c r="G39" s="275" t="str">
        <f>IF(入力!G39="","",入力!G39)</f>
        <v>1年</v>
      </c>
      <c r="H39" s="275" t="str">
        <f>IF(入力!H39="","",入力!H39)</f>
        <v/>
      </c>
      <c r="I39" s="275" t="str">
        <f>IF(入力!I39="","",入力!I39)</f>
        <v>法典東小学校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521031088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 x14ac:dyDescent="0.15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 x14ac:dyDescent="0.15">
      <c r="A41" s="275">
        <v>9</v>
      </c>
      <c r="B41" s="275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 x14ac:dyDescent="0.15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 x14ac:dyDescent="0.15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 x14ac:dyDescent="0.15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 x14ac:dyDescent="0.15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 x14ac:dyDescent="0.15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 x14ac:dyDescent="0.15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 x14ac:dyDescent="0.15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 x14ac:dyDescent="0.15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 x14ac:dyDescent="0.15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 x14ac:dyDescent="0.15"/>
  <cols>
    <col min="58" max="58" width="2.25" customWidth="1"/>
  </cols>
  <sheetData>
    <row r="1" spans="1:60" x14ac:dyDescent="0.15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 x14ac:dyDescent="0.15"/>
    <row r="4" spans="1:60" ht="9.75" customHeight="1" x14ac:dyDescent="0.15"/>
    <row r="5" spans="1:60" ht="28.5" x14ac:dyDescent="0.15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5">
      <c r="A8" s="7"/>
      <c r="B8" s="7"/>
      <c r="C8" s="294" t="s">
        <v>32</v>
      </c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5">
      <c r="A9" s="7"/>
      <c r="B9" s="7"/>
      <c r="C9" s="297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 x14ac:dyDescent="0.15"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15"/>
    <row r="12" spans="1:60" ht="5.25" customHeight="1" x14ac:dyDescent="0.15">
      <c r="G12" s="4"/>
      <c r="H12" s="357">
        <v>36</v>
      </c>
      <c r="I12" s="358"/>
      <c r="J12" s="359"/>
      <c r="K12" s="4"/>
    </row>
    <row r="13" spans="1:60" ht="13.5" customHeight="1" x14ac:dyDescent="0.15">
      <c r="F13" s="4" t="s">
        <v>35</v>
      </c>
      <c r="G13" s="4"/>
      <c r="H13" s="360"/>
      <c r="I13" s="361"/>
      <c r="J13" s="362"/>
      <c r="K13" s="4" t="s">
        <v>36</v>
      </c>
      <c r="L13" s="10"/>
      <c r="M13" s="10"/>
      <c r="N13" s="10"/>
      <c r="Q13" s="11"/>
    </row>
    <row r="14" spans="1:60" ht="5.25" customHeight="1" x14ac:dyDescent="0.15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 x14ac:dyDescent="0.2"/>
    <row r="16" spans="1:60" ht="12" customHeight="1" x14ac:dyDescent="0.15">
      <c r="C16" s="303" t="s">
        <v>37</v>
      </c>
      <c r="D16" s="304"/>
      <c r="E16" s="304"/>
      <c r="F16" s="304"/>
      <c r="G16" s="305"/>
      <c r="H16" s="355" t="s">
        <v>66</v>
      </c>
      <c r="I16" s="356"/>
      <c r="J16" s="356"/>
      <c r="K16" s="304" t="str">
        <f>IF(入力!C2="","",入力!C2)</f>
        <v>ホウテンヒガシスポーツクラブ</v>
      </c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5"/>
      <c r="Y16" s="374" t="s">
        <v>67</v>
      </c>
      <c r="Z16" s="375"/>
      <c r="AA16" s="375"/>
      <c r="AB16" s="375"/>
      <c r="AC16" s="375"/>
      <c r="AD16" s="375"/>
      <c r="AE16" s="375"/>
      <c r="AF16" s="375"/>
      <c r="AG16" s="375"/>
      <c r="AH16" s="375"/>
      <c r="AI16" s="376"/>
      <c r="AJ16" s="327" t="s">
        <v>38</v>
      </c>
      <c r="AK16" s="328"/>
      <c r="AL16" s="328"/>
      <c r="AM16" s="329"/>
      <c r="AN16" s="349" t="str">
        <f>IF(入力!P3="","",入力!P3)</f>
        <v>船橋市</v>
      </c>
      <c r="AO16" s="350"/>
      <c r="AP16" s="350"/>
      <c r="AQ16" s="350"/>
      <c r="AR16" s="350"/>
      <c r="AS16" s="350"/>
      <c r="AT16" s="328" t="s">
        <v>68</v>
      </c>
      <c r="AU16" s="329"/>
      <c r="AV16" s="335" t="s">
        <v>39</v>
      </c>
      <c r="AW16" s="304"/>
      <c r="AX16" s="304"/>
      <c r="AY16" s="305"/>
      <c r="AZ16" s="337" t="str">
        <f>IF(入力!P5="","",入力!P5)</f>
        <v>東部アーバンパークライン</v>
      </c>
      <c r="BA16" s="338"/>
      <c r="BB16" s="338"/>
      <c r="BC16" s="338"/>
      <c r="BD16" s="338"/>
      <c r="BE16" s="338"/>
      <c r="BF16" s="312" t="s">
        <v>40</v>
      </c>
    </row>
    <row r="17" spans="3:58" ht="4.5" customHeight="1" x14ac:dyDescent="0.15">
      <c r="C17" s="306"/>
      <c r="D17" s="307"/>
      <c r="E17" s="307"/>
      <c r="F17" s="307"/>
      <c r="G17" s="308"/>
      <c r="H17" s="347" t="str">
        <f>IF(入力!C3="","",入力!C3)</f>
        <v>法典東スポーツクラブ</v>
      </c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3" t="str">
        <f>IF(入力!J3="","","("&amp;入力!J3&amp;")")</f>
        <v>(男女混合)</v>
      </c>
      <c r="V17" s="343"/>
      <c r="W17" s="343"/>
      <c r="X17" s="344"/>
      <c r="Y17" s="377" t="str">
        <f>IF(入力!C4="","",入力!C4)</f>
        <v>男子：431605888　　女子：43160335</v>
      </c>
      <c r="Z17" s="378"/>
      <c r="AA17" s="378"/>
      <c r="AB17" s="378"/>
      <c r="AC17" s="378"/>
      <c r="AD17" s="378"/>
      <c r="AE17" s="378"/>
      <c r="AF17" s="378"/>
      <c r="AG17" s="378"/>
      <c r="AH17" s="378"/>
      <c r="AI17" s="379"/>
      <c r="AJ17" s="330"/>
      <c r="AK17" s="331"/>
      <c r="AL17" s="331"/>
      <c r="AM17" s="332"/>
      <c r="AN17" s="351"/>
      <c r="AO17" s="352"/>
      <c r="AP17" s="352"/>
      <c r="AQ17" s="352"/>
      <c r="AR17" s="352"/>
      <c r="AS17" s="352"/>
      <c r="AT17" s="331"/>
      <c r="AU17" s="332"/>
      <c r="AV17" s="336"/>
      <c r="AW17" s="307"/>
      <c r="AX17" s="307"/>
      <c r="AY17" s="308"/>
      <c r="AZ17" s="339"/>
      <c r="BA17" s="340"/>
      <c r="BB17" s="340"/>
      <c r="BC17" s="340"/>
      <c r="BD17" s="340"/>
      <c r="BE17" s="340"/>
      <c r="BF17" s="313"/>
    </row>
    <row r="18" spans="3:58" ht="16.5" customHeight="1" x14ac:dyDescent="0.15">
      <c r="C18" s="309"/>
      <c r="D18" s="310"/>
      <c r="E18" s="310"/>
      <c r="F18" s="310"/>
      <c r="G18" s="311"/>
      <c r="H18" s="315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45"/>
      <c r="V18" s="345"/>
      <c r="W18" s="345"/>
      <c r="X18" s="346"/>
      <c r="Y18" s="380"/>
      <c r="Z18" s="381"/>
      <c r="AA18" s="381"/>
      <c r="AB18" s="381"/>
      <c r="AC18" s="381"/>
      <c r="AD18" s="381"/>
      <c r="AE18" s="381"/>
      <c r="AF18" s="381"/>
      <c r="AG18" s="381"/>
      <c r="AH18" s="381"/>
      <c r="AI18" s="382"/>
      <c r="AJ18" s="333"/>
      <c r="AK18" s="322"/>
      <c r="AL18" s="322"/>
      <c r="AM18" s="334"/>
      <c r="AN18" s="353"/>
      <c r="AO18" s="354"/>
      <c r="AP18" s="354"/>
      <c r="AQ18" s="354"/>
      <c r="AR18" s="354"/>
      <c r="AS18" s="354"/>
      <c r="AT18" s="322"/>
      <c r="AU18" s="334"/>
      <c r="AV18" s="318"/>
      <c r="AW18" s="310"/>
      <c r="AX18" s="310"/>
      <c r="AY18" s="311"/>
      <c r="AZ18" s="341" t="str">
        <f>IF(入力!AE5="","",入力!AE5)</f>
        <v>馬込沢</v>
      </c>
      <c r="BA18" s="342"/>
      <c r="BB18" s="342"/>
      <c r="BC18" s="342"/>
      <c r="BD18" s="342"/>
      <c r="BE18" s="342"/>
      <c r="BF18" s="13" t="s">
        <v>41</v>
      </c>
    </row>
    <row r="19" spans="3:58" ht="15" customHeight="1" x14ac:dyDescent="0.15"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23" t="s">
        <v>42</v>
      </c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 t="s">
        <v>69</v>
      </c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 t="s">
        <v>70</v>
      </c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6"/>
    </row>
    <row r="20" spans="3:58" ht="15" customHeight="1" x14ac:dyDescent="0.15">
      <c r="C20" s="384" t="s">
        <v>43</v>
      </c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83" t="str">
        <f>IF(入力!J7="","",入力!J7)</f>
        <v/>
      </c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 t="str">
        <f>IF(入力!J9="","",入力!J9)</f>
        <v/>
      </c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 t="str">
        <f>IF(入力!J11="","",入力!J11)</f>
        <v/>
      </c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3"/>
      <c r="BF20" s="391"/>
    </row>
    <row r="21" spans="3:58" ht="15" customHeight="1" x14ac:dyDescent="0.15">
      <c r="C21" s="384" t="s">
        <v>44</v>
      </c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83" t="str">
        <f>IF(入力!M7="","",入力!M7)</f>
        <v>‘0004193</v>
      </c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 t="str">
        <f>IF(入力!M9="","",入力!M9)</f>
        <v/>
      </c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 t="str">
        <f>IF(入力!M11="","",入力!M11)</f>
        <v/>
      </c>
      <c r="AT21" s="383"/>
      <c r="AU21" s="383"/>
      <c r="AV21" s="383"/>
      <c r="AW21" s="383"/>
      <c r="AX21" s="383"/>
      <c r="AY21" s="383"/>
      <c r="AZ21" s="383"/>
      <c r="BA21" s="383"/>
      <c r="BB21" s="383"/>
      <c r="BC21" s="383"/>
      <c r="BD21" s="383"/>
      <c r="BE21" s="383"/>
      <c r="BF21" s="391"/>
    </row>
    <row r="22" spans="3:58" ht="12" customHeight="1" x14ac:dyDescent="0.15">
      <c r="C22" s="371" t="s">
        <v>71</v>
      </c>
      <c r="D22" s="372"/>
      <c r="E22" s="372"/>
      <c r="F22" s="372"/>
      <c r="G22" s="373"/>
      <c r="H22" s="319" t="str">
        <f>IF(入力!C7="","",入力!C7&amp;"　"&amp;入力!E7)</f>
        <v>タナカ　タツオ</v>
      </c>
      <c r="I22" s="314"/>
      <c r="J22" s="314"/>
      <c r="K22" s="314"/>
      <c r="L22" s="314"/>
      <c r="M22" s="314"/>
      <c r="N22" s="314"/>
      <c r="O22" s="314"/>
      <c r="P22" s="314"/>
      <c r="Q22" s="320"/>
      <c r="R22" s="321" t="s">
        <v>45</v>
      </c>
      <c r="S22" s="314"/>
      <c r="T22" s="385">
        <f>IF(入力!AT7="","",入力!AT7)</f>
        <v>69</v>
      </c>
      <c r="U22" s="386"/>
      <c r="V22" s="387"/>
      <c r="W22" s="321" t="s">
        <v>46</v>
      </c>
      <c r="X22" s="321"/>
      <c r="Y22" s="321"/>
      <c r="Z22" s="14" t="s">
        <v>72</v>
      </c>
      <c r="AA22" s="15"/>
      <c r="AB22" s="314" t="str">
        <f>IF(入力!R7="","",入力!R7)</f>
        <v/>
      </c>
      <c r="AC22" s="314"/>
      <c r="AD22" s="314"/>
      <c r="AE22" s="314"/>
      <c r="AF22" s="16" t="s">
        <v>73</v>
      </c>
      <c r="AG22" s="314" t="str">
        <f>IF(入力!W7="","",入力!W7)</f>
        <v/>
      </c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20"/>
      <c r="AU22" s="321" t="s">
        <v>47</v>
      </c>
      <c r="AV22" s="314"/>
      <c r="AW22" s="314"/>
      <c r="AX22" s="17" t="s">
        <v>74</v>
      </c>
      <c r="AY22" s="314" t="str">
        <f>IF(入力!AL7="","",入力!AL7)</f>
        <v/>
      </c>
      <c r="AZ22" s="314"/>
      <c r="BA22" s="314"/>
      <c r="BB22" s="314"/>
      <c r="BC22" s="314"/>
      <c r="BD22" s="314"/>
      <c r="BE22" s="314"/>
      <c r="BF22" s="18" t="s">
        <v>75</v>
      </c>
    </row>
    <row r="23" spans="3:58" ht="19.5" customHeight="1" x14ac:dyDescent="0.15">
      <c r="C23" s="309" t="s">
        <v>48</v>
      </c>
      <c r="D23" s="310"/>
      <c r="E23" s="310"/>
      <c r="F23" s="310"/>
      <c r="G23" s="311"/>
      <c r="H23" s="363" t="str">
        <f>IF(入力!C8="","",入力!C8&amp;"　"&amp;入力!E8)</f>
        <v>田中　辰夫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10"/>
      <c r="S23" s="310"/>
      <c r="T23" s="388"/>
      <c r="U23" s="389"/>
      <c r="V23" s="390"/>
      <c r="W23" s="322"/>
      <c r="X23" s="322"/>
      <c r="Y23" s="322"/>
      <c r="Z23" s="315" t="str">
        <f>IF(入力!P8="","",入力!P8)</f>
        <v/>
      </c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7"/>
      <c r="AU23" s="310"/>
      <c r="AV23" s="310"/>
      <c r="AW23" s="310"/>
      <c r="AX23" s="318" t="str">
        <f>IF(入力!AK8="","",入力!AK8)</f>
        <v/>
      </c>
      <c r="AY23" s="310"/>
      <c r="AZ23" s="310"/>
      <c r="BA23" s="310"/>
      <c r="BB23" s="19" t="s">
        <v>76</v>
      </c>
      <c r="BC23" s="310" t="str">
        <f>IF(入力!AP8="","",入力!AP8)</f>
        <v/>
      </c>
      <c r="BD23" s="310"/>
      <c r="BE23" s="310"/>
      <c r="BF23" s="392"/>
    </row>
    <row r="24" spans="3:58" ht="12" customHeight="1" x14ac:dyDescent="0.15">
      <c r="C24" s="371" t="s">
        <v>77</v>
      </c>
      <c r="D24" s="372"/>
      <c r="E24" s="372"/>
      <c r="F24" s="372"/>
      <c r="G24" s="373"/>
      <c r="H24" s="319" t="str">
        <f>IF(入力!C9="","",入力!C9&amp;"　"&amp;入力!E9)</f>
        <v>ホシ　ヨウジ</v>
      </c>
      <c r="I24" s="314"/>
      <c r="J24" s="314"/>
      <c r="K24" s="314"/>
      <c r="L24" s="314"/>
      <c r="M24" s="314"/>
      <c r="N24" s="314"/>
      <c r="O24" s="314"/>
      <c r="P24" s="314"/>
      <c r="Q24" s="320"/>
      <c r="R24" s="321" t="s">
        <v>45</v>
      </c>
      <c r="S24" s="314"/>
      <c r="T24" s="385">
        <f>IF(入力!AT9="","",入力!AT9)</f>
        <v>50</v>
      </c>
      <c r="U24" s="386"/>
      <c r="V24" s="387"/>
      <c r="W24" s="321" t="s">
        <v>46</v>
      </c>
      <c r="X24" s="321"/>
      <c r="Y24" s="321"/>
      <c r="Z24" s="14" t="s">
        <v>72</v>
      </c>
      <c r="AA24" s="15"/>
      <c r="AB24" s="314" t="str">
        <f>IF(入力!R9="","",入力!R9)</f>
        <v/>
      </c>
      <c r="AC24" s="314"/>
      <c r="AD24" s="314"/>
      <c r="AE24" s="314"/>
      <c r="AF24" s="16" t="s">
        <v>73</v>
      </c>
      <c r="AG24" s="314" t="str">
        <f>IF(入力!W9="","",入力!W9)</f>
        <v/>
      </c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20"/>
      <c r="AU24" s="321" t="s">
        <v>47</v>
      </c>
      <c r="AV24" s="314"/>
      <c r="AW24" s="314"/>
      <c r="AX24" s="17" t="s">
        <v>74</v>
      </c>
      <c r="AY24" s="314" t="str">
        <f>IF(入力!AL9="","",入力!AL9)</f>
        <v/>
      </c>
      <c r="AZ24" s="314"/>
      <c r="BA24" s="314"/>
      <c r="BB24" s="314"/>
      <c r="BC24" s="314"/>
      <c r="BD24" s="314"/>
      <c r="BE24" s="314"/>
      <c r="BF24" s="18" t="s">
        <v>75</v>
      </c>
    </row>
    <row r="25" spans="3:58" ht="19.5" customHeight="1" x14ac:dyDescent="0.15">
      <c r="C25" s="309" t="s">
        <v>78</v>
      </c>
      <c r="D25" s="310"/>
      <c r="E25" s="310"/>
      <c r="F25" s="310"/>
      <c r="G25" s="311"/>
      <c r="H25" s="363" t="str">
        <f>IF(入力!C10="","",入力!C10&amp;"　"&amp;入力!E10)</f>
        <v>星　洋二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10"/>
      <c r="S25" s="310"/>
      <c r="T25" s="388"/>
      <c r="U25" s="389"/>
      <c r="V25" s="390"/>
      <c r="W25" s="322"/>
      <c r="X25" s="322"/>
      <c r="Y25" s="322"/>
      <c r="Z25" s="315" t="str">
        <f>IF(入力!P10="","",入力!P10)</f>
        <v/>
      </c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7"/>
      <c r="AU25" s="310"/>
      <c r="AV25" s="310"/>
      <c r="AW25" s="310"/>
      <c r="AX25" s="318" t="str">
        <f>IF(入力!AK10="","",入力!AK10)</f>
        <v/>
      </c>
      <c r="AY25" s="310"/>
      <c r="AZ25" s="310"/>
      <c r="BA25" s="310"/>
      <c r="BB25" s="19" t="s">
        <v>76</v>
      </c>
      <c r="BC25" s="310" t="str">
        <f>IF(入力!AP10="","",入力!AP10)</f>
        <v/>
      </c>
      <c r="BD25" s="310"/>
      <c r="BE25" s="310"/>
      <c r="BF25" s="392"/>
    </row>
    <row r="26" spans="3:58" ht="12" customHeight="1" x14ac:dyDescent="0.15">
      <c r="C26" s="371" t="s">
        <v>71</v>
      </c>
      <c r="D26" s="372"/>
      <c r="E26" s="372"/>
      <c r="F26" s="372"/>
      <c r="G26" s="373"/>
      <c r="H26" s="319" t="str">
        <f>IF(入力!C11="","",入力!C11&amp;"　"&amp;入力!E11)</f>
        <v>ヒラノ　トシカズ</v>
      </c>
      <c r="I26" s="314"/>
      <c r="J26" s="314"/>
      <c r="K26" s="314"/>
      <c r="L26" s="314"/>
      <c r="M26" s="314"/>
      <c r="N26" s="314"/>
      <c r="O26" s="314"/>
      <c r="P26" s="314"/>
      <c r="Q26" s="320"/>
      <c r="R26" s="321" t="s">
        <v>45</v>
      </c>
      <c r="S26" s="314"/>
      <c r="T26" s="385" t="str">
        <f>IF(入力!AT11="","",入力!AT11)</f>
        <v/>
      </c>
      <c r="U26" s="386"/>
      <c r="V26" s="387"/>
      <c r="W26" s="321" t="s">
        <v>46</v>
      </c>
      <c r="X26" s="321"/>
      <c r="Y26" s="321"/>
      <c r="Z26" s="14" t="s">
        <v>72</v>
      </c>
      <c r="AA26" s="15"/>
      <c r="AB26" s="314" t="str">
        <f>IF(入力!R11="","",入力!R11)</f>
        <v/>
      </c>
      <c r="AC26" s="314"/>
      <c r="AD26" s="314"/>
      <c r="AE26" s="314"/>
      <c r="AF26" s="16" t="s">
        <v>73</v>
      </c>
      <c r="AG26" s="314" t="str">
        <f>IF(入力!W11="","",入力!W11)</f>
        <v/>
      </c>
      <c r="AH26" s="314"/>
      <c r="AI26" s="314"/>
      <c r="AJ26" s="314"/>
      <c r="AK26" s="314"/>
      <c r="AL26" s="314"/>
      <c r="AM26" s="314"/>
      <c r="AN26" s="314"/>
      <c r="AO26" s="314"/>
      <c r="AP26" s="314"/>
      <c r="AQ26" s="314"/>
      <c r="AR26" s="314"/>
      <c r="AS26" s="314"/>
      <c r="AT26" s="320"/>
      <c r="AU26" s="321" t="s">
        <v>47</v>
      </c>
      <c r="AV26" s="314"/>
      <c r="AW26" s="314"/>
      <c r="AX26" s="17" t="s">
        <v>74</v>
      </c>
      <c r="AY26" s="314" t="str">
        <f>IF(入力!AL11="","",入力!AL11)</f>
        <v/>
      </c>
      <c r="AZ26" s="314"/>
      <c r="BA26" s="314"/>
      <c r="BB26" s="314"/>
      <c r="BC26" s="314"/>
      <c r="BD26" s="314"/>
      <c r="BE26" s="314"/>
      <c r="BF26" s="18" t="s">
        <v>75</v>
      </c>
    </row>
    <row r="27" spans="3:58" ht="19.5" customHeight="1" x14ac:dyDescent="0.15">
      <c r="C27" s="309" t="s">
        <v>79</v>
      </c>
      <c r="D27" s="310"/>
      <c r="E27" s="310"/>
      <c r="F27" s="310"/>
      <c r="G27" s="311"/>
      <c r="H27" s="363" t="str">
        <f>IF(入力!C12="","",入力!C12&amp;"　"&amp;入力!E12)</f>
        <v>平野　利一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10"/>
      <c r="S27" s="310"/>
      <c r="T27" s="388"/>
      <c r="U27" s="389"/>
      <c r="V27" s="390"/>
      <c r="W27" s="322"/>
      <c r="X27" s="322"/>
      <c r="Y27" s="322"/>
      <c r="Z27" s="315" t="str">
        <f>IF(入力!P12="","",入力!P12)</f>
        <v/>
      </c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7"/>
      <c r="AU27" s="310"/>
      <c r="AV27" s="310"/>
      <c r="AW27" s="310"/>
      <c r="AX27" s="318" t="str">
        <f>IF(入力!AK12="","",入力!AK12)</f>
        <v/>
      </c>
      <c r="AY27" s="310"/>
      <c r="AZ27" s="310"/>
      <c r="BA27" s="310"/>
      <c r="BB27" s="19" t="s">
        <v>76</v>
      </c>
      <c r="BC27" s="310" t="str">
        <f>IF(入力!AP12="","",入力!AP12)</f>
        <v/>
      </c>
      <c r="BD27" s="310"/>
      <c r="BE27" s="310"/>
      <c r="BF27" s="392"/>
    </row>
    <row r="28" spans="3:58" ht="12" customHeight="1" x14ac:dyDescent="0.15">
      <c r="C28" s="371" t="s">
        <v>71</v>
      </c>
      <c r="D28" s="372"/>
      <c r="E28" s="372"/>
      <c r="F28" s="372"/>
      <c r="G28" s="373"/>
      <c r="H28" s="319" t="str">
        <f>IF(入力!C15="","",入力!C15&amp;"　"&amp;入力!E15)</f>
        <v>タナカ　タツオ</v>
      </c>
      <c r="I28" s="314"/>
      <c r="J28" s="314"/>
      <c r="K28" s="314"/>
      <c r="L28" s="314"/>
      <c r="M28" s="314"/>
      <c r="N28" s="314"/>
      <c r="O28" s="314"/>
      <c r="P28" s="314"/>
      <c r="Q28" s="320"/>
      <c r="R28" s="321" t="s">
        <v>45</v>
      </c>
      <c r="S28" s="314"/>
      <c r="T28" s="385">
        <f>IF(入力!AT15="","",入力!AT15)</f>
        <v>81</v>
      </c>
      <c r="U28" s="386"/>
      <c r="V28" s="387"/>
      <c r="W28" s="321" t="s">
        <v>46</v>
      </c>
      <c r="X28" s="321"/>
      <c r="Y28" s="321"/>
      <c r="Z28" s="14" t="s">
        <v>72</v>
      </c>
      <c r="AA28" s="15"/>
      <c r="AB28" s="314" t="str">
        <f>IF(入力!R15="","",入力!R15)</f>
        <v>273</v>
      </c>
      <c r="AC28" s="314"/>
      <c r="AD28" s="314"/>
      <c r="AE28" s="314"/>
      <c r="AF28" s="16" t="s">
        <v>73</v>
      </c>
      <c r="AG28" s="314" t="str">
        <f>IF(入力!W15="","",入力!W15)</f>
        <v>0041</v>
      </c>
      <c r="AH28" s="314"/>
      <c r="AI28" s="314"/>
      <c r="AJ28" s="314"/>
      <c r="AK28" s="314"/>
      <c r="AL28" s="314"/>
      <c r="AM28" s="314"/>
      <c r="AN28" s="314"/>
      <c r="AO28" s="314"/>
      <c r="AP28" s="314"/>
      <c r="AQ28" s="314"/>
      <c r="AR28" s="314"/>
      <c r="AS28" s="314"/>
      <c r="AT28" s="320"/>
      <c r="AU28" s="321" t="s">
        <v>47</v>
      </c>
      <c r="AV28" s="314"/>
      <c r="AW28" s="314"/>
      <c r="AX28" s="17" t="s">
        <v>74</v>
      </c>
      <c r="AY28" s="314" t="str">
        <f>IF(入力!AL15="","",入力!AL15)</f>
        <v>047</v>
      </c>
      <c r="AZ28" s="314"/>
      <c r="BA28" s="314"/>
      <c r="BB28" s="314"/>
      <c r="BC28" s="314"/>
      <c r="BD28" s="314"/>
      <c r="BE28" s="314"/>
      <c r="BF28" s="18" t="s">
        <v>75</v>
      </c>
    </row>
    <row r="29" spans="3:58" ht="19.5" customHeight="1" thickBot="1" x14ac:dyDescent="0.2">
      <c r="C29" s="368" t="s">
        <v>49</v>
      </c>
      <c r="D29" s="369"/>
      <c r="E29" s="369"/>
      <c r="F29" s="369"/>
      <c r="G29" s="370"/>
      <c r="H29" s="397" t="str">
        <f>IF(入力!C16="","",入力!C16&amp;"　"&amp;入力!E16)</f>
        <v>田中　辰夫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69"/>
      <c r="S29" s="369"/>
      <c r="T29" s="394"/>
      <c r="U29" s="395"/>
      <c r="V29" s="396"/>
      <c r="W29" s="393"/>
      <c r="X29" s="393"/>
      <c r="Y29" s="393"/>
      <c r="Z29" s="410" t="str">
        <f>IF(入力!P16="","",入力!P16)</f>
        <v>船橋市旭町2-10-21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69"/>
      <c r="AV29" s="369"/>
      <c r="AW29" s="369"/>
      <c r="AX29" s="413" t="str">
        <f>IF(入力!AK16="","",入力!AK16)</f>
        <v>438</v>
      </c>
      <c r="AY29" s="369"/>
      <c r="AZ29" s="369"/>
      <c r="BA29" s="369"/>
      <c r="BB29" s="73" t="s">
        <v>76</v>
      </c>
      <c r="BC29" s="369" t="str">
        <f>IF(入力!AP16="","",入力!AP16)</f>
        <v>6356</v>
      </c>
      <c r="BD29" s="369"/>
      <c r="BE29" s="369"/>
      <c r="BF29" s="414"/>
    </row>
    <row r="30" spans="3:58" ht="7.5" customHeight="1" x14ac:dyDescent="0.15"/>
    <row r="31" spans="3:58" ht="16.5" customHeight="1" x14ac:dyDescent="0.15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"/>
    <row r="33" spans="3:58" ht="15" customHeight="1" x14ac:dyDescent="0.15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 x14ac:dyDescent="0.15">
      <c r="C34" s="428" t="str">
        <f>IF(入力!B25="","",入力!B25)</f>
        <v>①</v>
      </c>
      <c r="D34" s="429"/>
      <c r="E34" s="430"/>
      <c r="F34" s="415" t="str">
        <f>IF(入力!C26="","",入力!C25&amp;"　"&amp;入力!E25&amp;"
"&amp;入力!C26&amp;"　"&amp;入力!E26)</f>
        <v>ナラ　アヤカ
奈良　綾夏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 t="str">
        <f>IF(入力!G25="","",入力!G25)</f>
        <v>6年</v>
      </c>
      <c r="R34" s="403"/>
      <c r="S34" s="404"/>
      <c r="T34" s="421" t="str">
        <f>IF(入力!I25="","",入力!I25)</f>
        <v>法典東小学校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518044978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157</v>
      </c>
      <c r="BA34" s="403"/>
      <c r="BB34" s="403"/>
      <c r="BC34" s="403"/>
      <c r="BD34" s="403"/>
      <c r="BE34" s="403"/>
      <c r="BF34" s="408"/>
    </row>
    <row r="35" spans="3:58" ht="15" customHeight="1" x14ac:dyDescent="0.15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 x14ac:dyDescent="0.15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イシダ　ミユキ
石田　深雪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 t="str">
        <f>IF(入力!G27="","",入力!G27)</f>
        <v>6年</v>
      </c>
      <c r="R36" s="403"/>
      <c r="S36" s="404"/>
      <c r="T36" s="421" t="str">
        <f>IF(入力!I27="","",入力!I27)</f>
        <v>塚田小学校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518109912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151</v>
      </c>
      <c r="BA36" s="403"/>
      <c r="BB36" s="403"/>
      <c r="BC36" s="403"/>
      <c r="BD36" s="403"/>
      <c r="BE36" s="403"/>
      <c r="BF36" s="408"/>
    </row>
    <row r="37" spans="3:58" ht="15" customHeight="1" x14ac:dyDescent="0.15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 x14ac:dyDescent="0.15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ヨコタ　リュウタ
横田　琉詩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 t="str">
        <f>IF(入力!G29="","",入力!G29)</f>
        <v>5年</v>
      </c>
      <c r="R38" s="403"/>
      <c r="S38" s="404"/>
      <c r="T38" s="421" t="str">
        <f>IF(入力!I29="","",入力!I29)</f>
        <v>法典東小学校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518910068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158</v>
      </c>
      <c r="BA38" s="403"/>
      <c r="BB38" s="403"/>
      <c r="BC38" s="403"/>
      <c r="BD38" s="403"/>
      <c r="BE38" s="403"/>
      <c r="BF38" s="408"/>
    </row>
    <row r="39" spans="3:58" ht="15" customHeight="1" x14ac:dyDescent="0.15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 x14ac:dyDescent="0.15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ヒダ　タツユキ
樋田　龍倖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 t="str">
        <f>IF(入力!G31="","",入力!G31)</f>
        <v>5年</v>
      </c>
      <c r="R40" s="403"/>
      <c r="S40" s="404"/>
      <c r="T40" s="421" t="str">
        <f>IF(入力!I31="","",入力!I31)</f>
        <v>法典東小学校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519464652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140</v>
      </c>
      <c r="BA40" s="403"/>
      <c r="BB40" s="403"/>
      <c r="BC40" s="403"/>
      <c r="BD40" s="403"/>
      <c r="BE40" s="403"/>
      <c r="BF40" s="408"/>
    </row>
    <row r="41" spans="3:58" ht="15" customHeight="1" x14ac:dyDescent="0.15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 x14ac:dyDescent="0.15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キタノ　ミツマサ
北野　光政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 t="str">
        <f>IF(入力!G33="","",入力!G33)</f>
        <v>4年</v>
      </c>
      <c r="R42" s="403"/>
      <c r="S42" s="404"/>
      <c r="T42" s="421" t="str">
        <f>IF(入力!I33="","",入力!I33)</f>
        <v>海神小学校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518132149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137</v>
      </c>
      <c r="BA42" s="403"/>
      <c r="BB42" s="403"/>
      <c r="BC42" s="403"/>
      <c r="BD42" s="403"/>
      <c r="BE42" s="403"/>
      <c r="BF42" s="408"/>
    </row>
    <row r="43" spans="3:58" ht="15" customHeight="1" x14ac:dyDescent="0.15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 x14ac:dyDescent="0.15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スズキ　ヤマト
鈴木　大和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 t="str">
        <f>IF(入力!G35="","",入力!G35)</f>
        <v>3年</v>
      </c>
      <c r="R44" s="403"/>
      <c r="S44" s="404"/>
      <c r="T44" s="421" t="str">
        <f>IF(入力!I35="","",入力!I35)</f>
        <v>法典東小学校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520979831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123</v>
      </c>
      <c r="BA44" s="403"/>
      <c r="BB44" s="403"/>
      <c r="BC44" s="403"/>
      <c r="BD44" s="403"/>
      <c r="BE44" s="403"/>
      <c r="BF44" s="408"/>
    </row>
    <row r="45" spans="3:58" ht="15" customHeight="1" x14ac:dyDescent="0.15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 x14ac:dyDescent="0.15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モリ　タカラ
森　敬良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 t="str">
        <f>IF(入力!G37="","",入力!G37)</f>
        <v>2年</v>
      </c>
      <c r="R46" s="403"/>
      <c r="S46" s="404"/>
      <c r="T46" s="421" t="str">
        <f>IF(入力!I37="","",入力!I37)</f>
        <v>法典東小学校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521031071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125</v>
      </c>
      <c r="BA46" s="403"/>
      <c r="BB46" s="403"/>
      <c r="BC46" s="403"/>
      <c r="BD46" s="403"/>
      <c r="BE46" s="403"/>
      <c r="BF46" s="408"/>
    </row>
    <row r="47" spans="3:58" ht="15" customHeight="1" x14ac:dyDescent="0.15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 x14ac:dyDescent="0.15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モリ　タイラ
森　泰良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 t="str">
        <f>IF(入力!G39="","",入力!G39)</f>
        <v>1年</v>
      </c>
      <c r="R48" s="403"/>
      <c r="S48" s="404"/>
      <c r="T48" s="421" t="str">
        <f>IF(入力!I39="","",入力!I39)</f>
        <v>法典東小学校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521031088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115</v>
      </c>
      <c r="BA48" s="403"/>
      <c r="BB48" s="403"/>
      <c r="BC48" s="403"/>
      <c r="BD48" s="403"/>
      <c r="BE48" s="403"/>
      <c r="BF48" s="408"/>
    </row>
    <row r="49" spans="3:58" ht="15" customHeight="1" x14ac:dyDescent="0.15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 x14ac:dyDescent="0.15">
      <c r="C50" s="428" t="str">
        <f>IF(入力!B41="","",入力!B41)</f>
        <v/>
      </c>
      <c r="D50" s="429"/>
      <c r="E50" s="430"/>
      <c r="F50" s="415" t="str">
        <f>IF(入力!C42="","",入力!C41&amp;"　"&amp;入力!E41&amp;"
"&amp;入力!C42&amp;"　"&amp;入力!E42)</f>
        <v/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 t="str">
        <f>IF(入力!G41="","",入力!G41)</f>
        <v/>
      </c>
      <c r="R50" s="403"/>
      <c r="S50" s="404"/>
      <c r="T50" s="421" t="str">
        <f>IF(入力!I41="","",入力!I41)</f>
        <v/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 t="str">
        <f>IF(入力!M41="","",入力!M41)</f>
        <v/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 t="str">
        <f>IF(入力!P41="","",入力!P41)</f>
        <v/>
      </c>
      <c r="BA50" s="403"/>
      <c r="BB50" s="403"/>
      <c r="BC50" s="403"/>
      <c r="BD50" s="403"/>
      <c r="BE50" s="403"/>
      <c r="BF50" s="408"/>
    </row>
    <row r="51" spans="3:58" ht="15" customHeight="1" x14ac:dyDescent="0.15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 x14ac:dyDescent="0.15">
      <c r="C52" s="428" t="str">
        <f>IF(入力!B43="","",入力!B43)</f>
        <v/>
      </c>
      <c r="D52" s="429"/>
      <c r="E52" s="430"/>
      <c r="F52" s="415" t="str">
        <f>IF(入力!C44="","",入力!C43&amp;"　"&amp;入力!E43&amp;"
"&amp;入力!C44&amp;"　"&amp;入力!E44)</f>
        <v/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 t="str">
        <f>IF(入力!G43="","",入力!G43)</f>
        <v/>
      </c>
      <c r="R52" s="403"/>
      <c r="S52" s="404"/>
      <c r="T52" s="421" t="str">
        <f>IF(入力!I43="","",入力!I43)</f>
        <v/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 t="str">
        <f>IF(入力!M43="","",入力!M43)</f>
        <v/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 t="str">
        <f>IF(入力!P43="","",入力!P43)</f>
        <v/>
      </c>
      <c r="BA52" s="403"/>
      <c r="BB52" s="403"/>
      <c r="BC52" s="403"/>
      <c r="BD52" s="403"/>
      <c r="BE52" s="403"/>
      <c r="BF52" s="408"/>
    </row>
    <row r="53" spans="3:58" ht="15" customHeight="1" x14ac:dyDescent="0.15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 x14ac:dyDescent="0.15">
      <c r="C54" s="428" t="str">
        <f>IF(入力!B45="","",入力!B45)</f>
        <v/>
      </c>
      <c r="D54" s="429"/>
      <c r="E54" s="430"/>
      <c r="F54" s="415" t="str">
        <f>IF(入力!C46="","",入力!C45&amp;"　"&amp;入力!E45&amp;"
"&amp;入力!C46&amp;"　"&amp;入力!E46)</f>
        <v/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 t="str">
        <f>IF(入力!G45="","",入力!G45)</f>
        <v/>
      </c>
      <c r="R54" s="403"/>
      <c r="S54" s="404"/>
      <c r="T54" s="421" t="str">
        <f>IF(入力!I45="","",入力!I45)</f>
        <v/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 t="str">
        <f>IF(入力!M45="","",入力!M45)</f>
        <v/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 t="str">
        <f>IF(入力!P45="","",入力!P45)</f>
        <v/>
      </c>
      <c r="BA54" s="403"/>
      <c r="BB54" s="403"/>
      <c r="BC54" s="403"/>
      <c r="BD54" s="403"/>
      <c r="BE54" s="403"/>
      <c r="BF54" s="408"/>
    </row>
    <row r="55" spans="3:58" ht="15" customHeight="1" x14ac:dyDescent="0.15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 x14ac:dyDescent="0.15">
      <c r="C56" s="428" t="str">
        <f>IF(入力!B47="","",入力!B47)</f>
        <v/>
      </c>
      <c r="D56" s="429"/>
      <c r="E56" s="430"/>
      <c r="F56" s="415" t="str">
        <f>IF(入力!C48="","",入力!C47&amp;"　"&amp;入力!E47&amp;"
"&amp;入力!C48&amp;"　"&amp;入力!E48)</f>
        <v/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 t="str">
        <f>IF(入力!G47="","",入力!G47)</f>
        <v/>
      </c>
      <c r="R56" s="403"/>
      <c r="S56" s="404"/>
      <c r="T56" s="421" t="str">
        <f>IF(入力!I47="","",入力!I47)</f>
        <v/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 t="str">
        <f>IF(入力!M47="","",入力!M47)</f>
        <v/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 t="str">
        <f>IF(入力!P47="","",入力!P47)</f>
        <v/>
      </c>
      <c r="BA56" s="403"/>
      <c r="BB56" s="403"/>
      <c r="BC56" s="403"/>
      <c r="BD56" s="403"/>
      <c r="BE56" s="403"/>
      <c r="BF56" s="408"/>
    </row>
    <row r="57" spans="3:58" ht="15" customHeight="1" thickBot="1" x14ac:dyDescent="0.2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 t="s">
        <v>63</v>
      </c>
      <c r="BF63" s="307"/>
    </row>
    <row r="64" spans="3:58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 x14ac:dyDescent="0.1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 x14ac:dyDescent="0.15">
      <c r="A2" s="275" t="s">
        <v>0</v>
      </c>
      <c r="B2" s="275"/>
      <c r="C2" s="278" t="str">
        <f>IF(入力!C3="","",入力!C3)</f>
        <v>法典東スポーツクラブ</v>
      </c>
      <c r="D2" s="278"/>
      <c r="E2" s="278"/>
      <c r="F2" s="278"/>
      <c r="G2" s="278"/>
      <c r="H2" s="278"/>
      <c r="I2" s="278"/>
      <c r="J2" s="275" t="str">
        <f>IF(入力!J3="","",入力!J3)</f>
        <v>男女混合</v>
      </c>
      <c r="K2" s="275"/>
      <c r="L2" s="275"/>
      <c r="M2" s="275"/>
      <c r="N2" s="275"/>
      <c r="O2" s="275"/>
    </row>
    <row r="3" spans="1:15" ht="14.45" customHeight="1" x14ac:dyDescent="0.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 x14ac:dyDescent="0.15">
      <c r="A4" s="275" t="s">
        <v>18</v>
      </c>
      <c r="B4" s="275"/>
      <c r="C4" s="279" t="str">
        <f>IF(入力!C4="","",IF(入力!C5="",入力!C4,入力!C4&amp;"　　"&amp;入力!C5))</f>
        <v>男子：431605888　　女子：43160335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 x14ac:dyDescent="0.15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 x14ac:dyDescent="0.15">
      <c r="A6" s="275" t="s">
        <v>1</v>
      </c>
      <c r="B6" s="275"/>
      <c r="C6" s="287" t="str">
        <f>IF(入力!C8="","",入力!C8&amp;"　"&amp;入力!E8)</f>
        <v>田中　辰夫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 x14ac:dyDescent="0.15">
      <c r="A7" s="275"/>
      <c r="B7" s="275"/>
      <c r="C7" s="292"/>
      <c r="D7" s="293"/>
      <c r="E7" s="293"/>
      <c r="F7" s="293"/>
      <c r="G7" s="277">
        <f>IF(入力!G7="","",入力!G7)</f>
        <v>506095633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>‘0004193</v>
      </c>
      <c r="N7" s="277"/>
      <c r="O7" s="277"/>
    </row>
    <row r="8" spans="1:15" ht="13.5" customHeight="1" x14ac:dyDescent="0.15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 x14ac:dyDescent="0.15">
      <c r="A9" s="275" t="s">
        <v>19</v>
      </c>
      <c r="B9" s="275"/>
      <c r="C9" s="287" t="str">
        <f>IF(入力!C10="","",入力!C10&amp;"　"&amp;入力!E10)</f>
        <v>星　洋二</v>
      </c>
      <c r="D9" s="288"/>
      <c r="E9" s="288"/>
      <c r="F9" s="288"/>
      <c r="G9" s="277">
        <f>IF(入力!G9="","",入力!G9)</f>
        <v>510164323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 x14ac:dyDescent="0.15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 x14ac:dyDescent="0.15">
      <c r="A11" s="275" t="s">
        <v>20</v>
      </c>
      <c r="B11" s="275"/>
      <c r="C11" s="287" t="str">
        <f>IF(入力!C12="","",入力!C12&amp;"　"&amp;入力!E12)</f>
        <v>平野　利一</v>
      </c>
      <c r="D11" s="288"/>
      <c r="E11" s="288"/>
      <c r="F11" s="288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 x14ac:dyDescent="0.15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 x14ac:dyDescent="0.15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15">
      <c r="A14" s="275"/>
      <c r="B14" s="275"/>
      <c r="C14" s="289"/>
      <c r="D14" s="290"/>
      <c r="E14" s="290"/>
      <c r="F14" s="29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15">
      <c r="A15" s="275" t="s">
        <v>5</v>
      </c>
      <c r="B15" s="275"/>
      <c r="C15" s="287" t="str">
        <f>IF(入力!C16="","",入力!C16&amp;"　"&amp;入力!E16)</f>
        <v>田中　辰夫</v>
      </c>
      <c r="D15" s="288"/>
      <c r="E15" s="288"/>
      <c r="F15" s="28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15">
      <c r="A16" s="275"/>
      <c r="B16" s="275"/>
      <c r="C16" s="289"/>
      <c r="D16" s="290"/>
      <c r="E16" s="290"/>
      <c r="F16" s="28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 x14ac:dyDescent="0.15">
      <c r="A17" s="275" t="s">
        <v>6</v>
      </c>
      <c r="B17" s="275"/>
      <c r="C17" s="278" t="str">
        <f>IF(入力!C17="","",入力!C17&amp;"　"&amp;入力!E17)</f>
        <v>船橋市旭町2-10-21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 x14ac:dyDescent="0.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 x14ac:dyDescent="0.15">
      <c r="A19" s="275" t="s">
        <v>7</v>
      </c>
      <c r="B19" s="275"/>
      <c r="C19" s="278" t="str">
        <f>IF(入力!C19="","",入力!C19&amp;"　"&amp;入力!E19)</f>
        <v>047-438-6356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 x14ac:dyDescent="0.15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 x14ac:dyDescent="0.15">
      <c r="A21" s="275" t="s">
        <v>8</v>
      </c>
      <c r="B21" s="275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 x14ac:dyDescent="0.15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 x14ac:dyDescent="0.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 x14ac:dyDescent="0.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 x14ac:dyDescent="0.15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奈良　綾夏</v>
      </c>
      <c r="D25" s="288"/>
      <c r="E25" s="288"/>
      <c r="F25" s="288"/>
      <c r="G25" s="275" t="str">
        <f>IF(入力!G25="","",入力!G25)</f>
        <v>6年</v>
      </c>
      <c r="H25" s="275" t="str">
        <f>IF(入力!H25="","",入力!H25)</f>
        <v/>
      </c>
      <c r="I25" s="275" t="str">
        <f>IF(入力!I25="","",入力!I25)</f>
        <v>法典東小学校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518044978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 x14ac:dyDescent="0.15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 x14ac:dyDescent="0.15">
      <c r="A27" s="275">
        <v>2</v>
      </c>
      <c r="B27" s="275">
        <f>IF(入力!B27="","",入力!B27)</f>
        <v>2</v>
      </c>
      <c r="C27" s="287" t="str">
        <f>IF(入力!C28="","",入力!C28&amp;"　"&amp;入力!E28)</f>
        <v>石田　深雪</v>
      </c>
      <c r="D27" s="288"/>
      <c r="E27" s="288"/>
      <c r="F27" s="288"/>
      <c r="G27" s="275" t="str">
        <f>IF(入力!G27="","",入力!G27)</f>
        <v>6年</v>
      </c>
      <c r="H27" s="275" t="str">
        <f>IF(入力!H27="","",入力!H27)</f>
        <v/>
      </c>
      <c r="I27" s="275" t="str">
        <f>IF(入力!I27="","",入力!I27)</f>
        <v>塚田小学校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518109912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 x14ac:dyDescent="0.15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 x14ac:dyDescent="0.15">
      <c r="A29" s="275">
        <v>3</v>
      </c>
      <c r="B29" s="275">
        <f>IF(入力!B29="","",入力!B29)</f>
        <v>3</v>
      </c>
      <c r="C29" s="287" t="str">
        <f>IF(入力!C30="","",入力!C30&amp;"　"&amp;入力!E30)</f>
        <v>横田　琉詩</v>
      </c>
      <c r="D29" s="288"/>
      <c r="E29" s="288"/>
      <c r="F29" s="288"/>
      <c r="G29" s="275" t="str">
        <f>IF(入力!G29="","",入力!G29)</f>
        <v>5年</v>
      </c>
      <c r="H29" s="275" t="str">
        <f>IF(入力!H29="","",入力!H29)</f>
        <v/>
      </c>
      <c r="I29" s="275" t="str">
        <f>IF(入力!I29="","",入力!I29)</f>
        <v>法典東小学校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518910068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 x14ac:dyDescent="0.15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 x14ac:dyDescent="0.15">
      <c r="A31" s="275">
        <v>4</v>
      </c>
      <c r="B31" s="275">
        <f>IF(入力!B31="","",入力!B31)</f>
        <v>4</v>
      </c>
      <c r="C31" s="287" t="str">
        <f>IF(入力!C32="","",入力!C32&amp;"　"&amp;入力!E32)</f>
        <v>樋田　龍倖</v>
      </c>
      <c r="D31" s="288"/>
      <c r="E31" s="288"/>
      <c r="F31" s="288"/>
      <c r="G31" s="275" t="str">
        <f>IF(入力!G31="","",入力!G31)</f>
        <v>5年</v>
      </c>
      <c r="H31" s="275" t="str">
        <f>IF(入力!H31="","",入力!H31)</f>
        <v/>
      </c>
      <c r="I31" s="275" t="str">
        <f>IF(入力!I31="","",入力!I31)</f>
        <v>法典東小学校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519464652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 x14ac:dyDescent="0.15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 x14ac:dyDescent="0.15">
      <c r="A33" s="275">
        <v>5</v>
      </c>
      <c r="B33" s="275">
        <f>IF(入力!B33="","",入力!B33)</f>
        <v>5</v>
      </c>
      <c r="C33" s="287" t="str">
        <f>IF(入力!C34="","",入力!C34&amp;"　"&amp;入力!E34)</f>
        <v>北野　光政</v>
      </c>
      <c r="D33" s="288"/>
      <c r="E33" s="288"/>
      <c r="F33" s="288"/>
      <c r="G33" s="275" t="str">
        <f>IF(入力!G33="","",入力!G33)</f>
        <v>4年</v>
      </c>
      <c r="H33" s="275" t="str">
        <f>IF(入力!H33="","",入力!H33)</f>
        <v/>
      </c>
      <c r="I33" s="275" t="str">
        <f>IF(入力!I33="","",入力!I33)</f>
        <v>海神小学校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518132149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 x14ac:dyDescent="0.15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 x14ac:dyDescent="0.15">
      <c r="A35" s="275">
        <v>6</v>
      </c>
      <c r="B35" s="275">
        <f>IF(入力!B35="","",入力!B35)</f>
        <v>6</v>
      </c>
      <c r="C35" s="287" t="str">
        <f>IF(入力!C36="","",入力!C36&amp;"　"&amp;入力!E36)</f>
        <v>鈴木　大和</v>
      </c>
      <c r="D35" s="288"/>
      <c r="E35" s="288"/>
      <c r="F35" s="288"/>
      <c r="G35" s="275" t="str">
        <f>IF(入力!G35="","",入力!G35)</f>
        <v>3年</v>
      </c>
      <c r="H35" s="275" t="str">
        <f>IF(入力!H35="","",入力!H35)</f>
        <v/>
      </c>
      <c r="I35" s="275" t="str">
        <f>IF(入力!I35="","",入力!I35)</f>
        <v>法典東小学校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520979831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 x14ac:dyDescent="0.15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 x14ac:dyDescent="0.15">
      <c r="A37" s="275">
        <v>7</v>
      </c>
      <c r="B37" s="275">
        <f>IF(入力!B37="","",入力!B37)</f>
        <v>7</v>
      </c>
      <c r="C37" s="287" t="str">
        <f>IF(入力!C38="","",入力!C38&amp;"　"&amp;入力!E38)</f>
        <v>森　敬良</v>
      </c>
      <c r="D37" s="288"/>
      <c r="E37" s="288"/>
      <c r="F37" s="288"/>
      <c r="G37" s="275" t="str">
        <f>IF(入力!G37="","",入力!G37)</f>
        <v>2年</v>
      </c>
      <c r="H37" s="275" t="str">
        <f>IF(入力!H37="","",入力!H37)</f>
        <v/>
      </c>
      <c r="I37" s="275" t="str">
        <f>IF(入力!I37="","",入力!I37)</f>
        <v>法典東小学校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521031071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 x14ac:dyDescent="0.15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 x14ac:dyDescent="0.15">
      <c r="A39" s="275">
        <v>8</v>
      </c>
      <c r="B39" s="275">
        <f>IF(入力!B39="","",入力!B39)</f>
        <v>8</v>
      </c>
      <c r="C39" s="287" t="str">
        <f>IF(入力!C40="","",入力!C40&amp;"　"&amp;入力!E40)</f>
        <v>森　泰良</v>
      </c>
      <c r="D39" s="288"/>
      <c r="E39" s="288"/>
      <c r="F39" s="288"/>
      <c r="G39" s="275" t="str">
        <f>IF(入力!G39="","",入力!G39)</f>
        <v>1年</v>
      </c>
      <c r="H39" s="275" t="str">
        <f>IF(入力!H39="","",入力!H39)</f>
        <v/>
      </c>
      <c r="I39" s="275" t="str">
        <f>IF(入力!I39="","",入力!I39)</f>
        <v>法典東小学校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521031088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 x14ac:dyDescent="0.15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 x14ac:dyDescent="0.15">
      <c r="A41" s="275">
        <v>9</v>
      </c>
      <c r="B41" s="275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 x14ac:dyDescent="0.15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 x14ac:dyDescent="0.15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 x14ac:dyDescent="0.15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 x14ac:dyDescent="0.15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 x14ac:dyDescent="0.15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 x14ac:dyDescent="0.15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 x14ac:dyDescent="0.15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 x14ac:dyDescent="0.15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 x14ac:dyDescent="0.15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 x14ac:dyDescent="0.15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 x14ac:dyDescent="0.15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 x14ac:dyDescent="0.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 x14ac:dyDescent="0.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 x14ac:dyDescent="0.1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 x14ac:dyDescent="0.15">
      <c r="A2" s="275" t="s">
        <v>0</v>
      </c>
      <c r="B2" s="275"/>
      <c r="C2" s="278" t="str">
        <f>IF(入力!C3="","",入力!C3)</f>
        <v>法典東スポーツクラブ</v>
      </c>
      <c r="D2" s="278"/>
      <c r="E2" s="278"/>
      <c r="F2" s="278"/>
      <c r="G2" s="278"/>
      <c r="H2" s="278"/>
      <c r="I2" s="278"/>
      <c r="J2" s="275" t="str">
        <f>IF(入力!J3="","",入力!J3)</f>
        <v>男女混合</v>
      </c>
      <c r="K2" s="275"/>
      <c r="L2" s="275"/>
      <c r="M2" s="275"/>
      <c r="N2" s="275"/>
      <c r="O2" s="275"/>
    </row>
    <row r="3" spans="1:15" ht="14.45" customHeight="1" x14ac:dyDescent="0.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 x14ac:dyDescent="0.15">
      <c r="A4" s="275" t="s">
        <v>18</v>
      </c>
      <c r="B4" s="275"/>
      <c r="C4" s="279" t="str">
        <f>IF(入力!C4="","",IF(入力!C5="",入力!C4,入力!C4&amp;"　　"&amp;入力!C5))</f>
        <v>男子：431605888　　女子：43160335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 x14ac:dyDescent="0.15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 x14ac:dyDescent="0.15">
      <c r="A6" s="275" t="s">
        <v>1</v>
      </c>
      <c r="B6" s="275"/>
      <c r="C6" s="287" t="str">
        <f>IF(入力!C8="","",入力!C8&amp;"　"&amp;入力!E8)</f>
        <v>田中　辰夫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 x14ac:dyDescent="0.15">
      <c r="A7" s="275"/>
      <c r="B7" s="275"/>
      <c r="C7" s="292"/>
      <c r="D7" s="293"/>
      <c r="E7" s="293"/>
      <c r="F7" s="293"/>
      <c r="G7" s="277">
        <f>IF(入力!G7="","",入力!G7)</f>
        <v>506095633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>‘0004193</v>
      </c>
      <c r="N7" s="277"/>
      <c r="O7" s="277"/>
    </row>
    <row r="8" spans="1:15" ht="13.5" customHeight="1" x14ac:dyDescent="0.15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 x14ac:dyDescent="0.15">
      <c r="A9" s="275" t="s">
        <v>19</v>
      </c>
      <c r="B9" s="275"/>
      <c r="C9" s="287" t="str">
        <f>IF(入力!C10="","",入力!C10&amp;"　"&amp;入力!E10)</f>
        <v>星　洋二</v>
      </c>
      <c r="D9" s="288"/>
      <c r="E9" s="288"/>
      <c r="F9" s="288"/>
      <c r="G9" s="277">
        <f>IF(入力!G9="","",入力!G9)</f>
        <v>510164323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 x14ac:dyDescent="0.15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 x14ac:dyDescent="0.15">
      <c r="A11" s="275" t="s">
        <v>20</v>
      </c>
      <c r="B11" s="275"/>
      <c r="C11" s="287" t="str">
        <f>IF(入力!C12="","",入力!C12&amp;"　"&amp;入力!E12)</f>
        <v>平野　利一</v>
      </c>
      <c r="D11" s="288"/>
      <c r="E11" s="288"/>
      <c r="F11" s="288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 x14ac:dyDescent="0.15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 x14ac:dyDescent="0.15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15">
      <c r="A14" s="275"/>
      <c r="B14" s="275"/>
      <c r="C14" s="289"/>
      <c r="D14" s="290"/>
      <c r="E14" s="290"/>
      <c r="F14" s="29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15">
      <c r="A15" s="275" t="s">
        <v>5</v>
      </c>
      <c r="B15" s="275"/>
      <c r="C15" s="287" t="str">
        <f>IF(入力!C16="","",入力!C16&amp;"　"&amp;入力!E16)</f>
        <v>田中　辰夫</v>
      </c>
      <c r="D15" s="288"/>
      <c r="E15" s="288"/>
      <c r="F15" s="28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15">
      <c r="A16" s="275"/>
      <c r="B16" s="275"/>
      <c r="C16" s="289"/>
      <c r="D16" s="290"/>
      <c r="E16" s="290"/>
      <c r="F16" s="28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 x14ac:dyDescent="0.15">
      <c r="A17" s="275" t="s">
        <v>6</v>
      </c>
      <c r="B17" s="275"/>
      <c r="C17" s="278" t="str">
        <f>IF(入力!C17="","",入力!C17&amp;"　"&amp;入力!E17)</f>
        <v>船橋市旭町2-10-21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 x14ac:dyDescent="0.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 x14ac:dyDescent="0.15">
      <c r="A19" s="275" t="s">
        <v>7</v>
      </c>
      <c r="B19" s="275"/>
      <c r="C19" s="278" t="str">
        <f>IF(入力!C19="","",入力!C19&amp;"　"&amp;入力!E19)</f>
        <v>047-438-6356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 x14ac:dyDescent="0.15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 x14ac:dyDescent="0.15">
      <c r="A21" s="275" t="s">
        <v>8</v>
      </c>
      <c r="B21" s="275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 x14ac:dyDescent="0.15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 x14ac:dyDescent="0.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 x14ac:dyDescent="0.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 x14ac:dyDescent="0.15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奈良　綾夏</v>
      </c>
      <c r="D25" s="288"/>
      <c r="E25" s="288"/>
      <c r="F25" s="288"/>
      <c r="G25" s="275" t="str">
        <f>IF(入力!G25="","",入力!G25)</f>
        <v>6年</v>
      </c>
      <c r="H25" s="275" t="str">
        <f>IF(入力!H25="","",入力!H25)</f>
        <v/>
      </c>
      <c r="I25" s="275" t="str">
        <f>IF(入力!I25="","",入力!I25)</f>
        <v>法典東小学校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518044978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 x14ac:dyDescent="0.15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 x14ac:dyDescent="0.15">
      <c r="A27" s="275">
        <v>2</v>
      </c>
      <c r="B27" s="275">
        <f>IF(入力!B27="","",入力!B27)</f>
        <v>2</v>
      </c>
      <c r="C27" s="287" t="str">
        <f>IF(入力!C28="","",入力!C28&amp;"　"&amp;入力!E28)</f>
        <v>石田　深雪</v>
      </c>
      <c r="D27" s="288"/>
      <c r="E27" s="288"/>
      <c r="F27" s="288"/>
      <c r="G27" s="275" t="str">
        <f>IF(入力!G27="","",入力!G27)</f>
        <v>6年</v>
      </c>
      <c r="H27" s="275" t="str">
        <f>IF(入力!H27="","",入力!H27)</f>
        <v/>
      </c>
      <c r="I27" s="275" t="str">
        <f>IF(入力!I27="","",入力!I27)</f>
        <v>塚田小学校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518109912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 x14ac:dyDescent="0.15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 x14ac:dyDescent="0.15">
      <c r="A29" s="275">
        <v>3</v>
      </c>
      <c r="B29" s="275">
        <f>IF(入力!B29="","",入力!B29)</f>
        <v>3</v>
      </c>
      <c r="C29" s="287" t="str">
        <f>IF(入力!C30="","",入力!C30&amp;"　"&amp;入力!E30)</f>
        <v>横田　琉詩</v>
      </c>
      <c r="D29" s="288"/>
      <c r="E29" s="288"/>
      <c r="F29" s="288"/>
      <c r="G29" s="275" t="str">
        <f>IF(入力!G29="","",入力!G29)</f>
        <v>5年</v>
      </c>
      <c r="H29" s="275" t="str">
        <f>IF(入力!H29="","",入力!H29)</f>
        <v/>
      </c>
      <c r="I29" s="275" t="str">
        <f>IF(入力!I29="","",入力!I29)</f>
        <v>法典東小学校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518910068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 x14ac:dyDescent="0.15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 x14ac:dyDescent="0.15">
      <c r="A31" s="275">
        <v>4</v>
      </c>
      <c r="B31" s="275">
        <f>IF(入力!B31="","",入力!B31)</f>
        <v>4</v>
      </c>
      <c r="C31" s="287" t="str">
        <f>IF(入力!C32="","",入力!C32&amp;"　"&amp;入力!E32)</f>
        <v>樋田　龍倖</v>
      </c>
      <c r="D31" s="288"/>
      <c r="E31" s="288"/>
      <c r="F31" s="288"/>
      <c r="G31" s="275" t="str">
        <f>IF(入力!G31="","",入力!G31)</f>
        <v>5年</v>
      </c>
      <c r="H31" s="275" t="str">
        <f>IF(入力!H31="","",入力!H31)</f>
        <v/>
      </c>
      <c r="I31" s="275" t="str">
        <f>IF(入力!I31="","",入力!I31)</f>
        <v>法典東小学校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519464652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 x14ac:dyDescent="0.15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 x14ac:dyDescent="0.15">
      <c r="A33" s="275">
        <v>5</v>
      </c>
      <c r="B33" s="275">
        <f>IF(入力!B33="","",入力!B33)</f>
        <v>5</v>
      </c>
      <c r="C33" s="287" t="str">
        <f>IF(入力!C34="","",入力!C34&amp;"　"&amp;入力!E34)</f>
        <v>北野　光政</v>
      </c>
      <c r="D33" s="288"/>
      <c r="E33" s="288"/>
      <c r="F33" s="288"/>
      <c r="G33" s="275" t="str">
        <f>IF(入力!G33="","",入力!G33)</f>
        <v>4年</v>
      </c>
      <c r="H33" s="275" t="str">
        <f>IF(入力!H33="","",入力!H33)</f>
        <v/>
      </c>
      <c r="I33" s="275" t="str">
        <f>IF(入力!I33="","",入力!I33)</f>
        <v>海神小学校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518132149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 x14ac:dyDescent="0.15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 x14ac:dyDescent="0.15">
      <c r="A35" s="275">
        <v>6</v>
      </c>
      <c r="B35" s="275">
        <f>IF(入力!B35="","",入力!B35)</f>
        <v>6</v>
      </c>
      <c r="C35" s="287" t="str">
        <f>IF(入力!C36="","",入力!C36&amp;"　"&amp;入力!E36)</f>
        <v>鈴木　大和</v>
      </c>
      <c r="D35" s="288"/>
      <c r="E35" s="288"/>
      <c r="F35" s="288"/>
      <c r="G35" s="275" t="str">
        <f>IF(入力!G35="","",入力!G35)</f>
        <v>3年</v>
      </c>
      <c r="H35" s="275" t="str">
        <f>IF(入力!H35="","",入力!H35)</f>
        <v/>
      </c>
      <c r="I35" s="275" t="str">
        <f>IF(入力!I35="","",入力!I35)</f>
        <v>法典東小学校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520979831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 x14ac:dyDescent="0.15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 x14ac:dyDescent="0.15">
      <c r="A37" s="275">
        <v>7</v>
      </c>
      <c r="B37" s="275">
        <f>IF(入力!B37="","",入力!B37)</f>
        <v>7</v>
      </c>
      <c r="C37" s="287" t="str">
        <f>IF(入力!C38="","",入力!C38&amp;"　"&amp;入力!E38)</f>
        <v>森　敬良</v>
      </c>
      <c r="D37" s="288"/>
      <c r="E37" s="288"/>
      <c r="F37" s="288"/>
      <c r="G37" s="275" t="str">
        <f>IF(入力!G37="","",入力!G37)</f>
        <v>2年</v>
      </c>
      <c r="H37" s="275" t="str">
        <f>IF(入力!H37="","",入力!H37)</f>
        <v/>
      </c>
      <c r="I37" s="275" t="str">
        <f>IF(入力!I37="","",入力!I37)</f>
        <v>法典東小学校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521031071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 x14ac:dyDescent="0.15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 x14ac:dyDescent="0.15">
      <c r="A39" s="275">
        <v>8</v>
      </c>
      <c r="B39" s="275">
        <f>IF(入力!B39="","",入力!B39)</f>
        <v>8</v>
      </c>
      <c r="C39" s="287" t="str">
        <f>IF(入力!C40="","",入力!C40&amp;"　"&amp;入力!E40)</f>
        <v>森　泰良</v>
      </c>
      <c r="D39" s="288"/>
      <c r="E39" s="288"/>
      <c r="F39" s="288"/>
      <c r="G39" s="275" t="str">
        <f>IF(入力!G39="","",入力!G39)</f>
        <v>1年</v>
      </c>
      <c r="H39" s="275" t="str">
        <f>IF(入力!H39="","",入力!H39)</f>
        <v/>
      </c>
      <c r="I39" s="275" t="str">
        <f>IF(入力!I39="","",入力!I39)</f>
        <v>法典東小学校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521031088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 x14ac:dyDescent="0.15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 x14ac:dyDescent="0.15">
      <c r="A41" s="275">
        <v>9</v>
      </c>
      <c r="B41" s="275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 x14ac:dyDescent="0.15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 x14ac:dyDescent="0.15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 x14ac:dyDescent="0.15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 x14ac:dyDescent="0.15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 x14ac:dyDescent="0.15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 x14ac:dyDescent="0.15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 x14ac:dyDescent="0.15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 x14ac:dyDescent="0.15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 x14ac:dyDescent="0.15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 x14ac:dyDescent="0.15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 x14ac:dyDescent="0.15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 x14ac:dyDescent="0.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 x14ac:dyDescent="0.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abSelected="1" topLeftCell="A6" workbookViewId="0">
      <selection activeCell="G27" sqref="G27"/>
    </sheetView>
  </sheetViews>
  <sheetFormatPr defaultRowHeight="13.5" x14ac:dyDescent="0.15"/>
  <cols>
    <col min="1" max="1" width="11" style="23" customWidth="1"/>
    <col min="2" max="2" width="27" style="23" customWidth="1"/>
    <col min="3" max="16384" width="9" style="23"/>
  </cols>
  <sheetData>
    <row r="1" spans="1:41" x14ac:dyDescent="0.15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 x14ac:dyDescent="0.2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 x14ac:dyDescent="0.2">
      <c r="C3" s="27"/>
      <c r="D3" s="27"/>
      <c r="G3" s="31"/>
    </row>
    <row r="4" spans="1:41" x14ac:dyDescent="0.15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 x14ac:dyDescent="0.2">
      <c r="A5" s="453"/>
      <c r="B5" s="454"/>
      <c r="C5" s="454"/>
      <c r="D5" s="454"/>
      <c r="E5" s="454"/>
      <c r="F5" s="454"/>
      <c r="G5" s="455"/>
      <c r="H5" s="29" t="str">
        <f>IF(入力!J3="","",入力!J3)</f>
        <v>男女混合</v>
      </c>
      <c r="I5" s="29">
        <f>入力!Y25</f>
        <v>9</v>
      </c>
      <c r="J5" s="456" t="str">
        <f>IF(入力!A55="","",入力!A55)</f>
        <v>法典東SCでは、６年コンビの奈良と石田を中心に、横田の重いサーブと樋田の鋭いサーブで相手を崩し、守備ではどんなボールにも喰らい付く北野、ガッツあふれるプレーの鈴木、予測不能ミラクルボーイの森兄弟が、声を掛け合い団結して勝利へと突き進みます！</v>
      </c>
      <c r="K5" s="457"/>
      <c r="L5" s="457"/>
      <c r="M5" s="457"/>
      <c r="N5" s="457"/>
      <c r="O5" s="457"/>
      <c r="P5" s="457"/>
      <c r="Q5" s="458"/>
    </row>
    <row r="6" spans="1:41" x14ac:dyDescent="0.1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5">
      <c r="A7" s="32">
        <f>IF(入力!J5="","",入力!J5)</f>
        <v>32005</v>
      </c>
      <c r="B7" s="33" t="str">
        <f>IF(入力!C3="","",入力!C3)</f>
        <v>法典東スポーツクラブ</v>
      </c>
      <c r="C7" s="33" t="str">
        <f>IF(入力!C2="","",入力!C2)</f>
        <v>ホウテンヒガシスポーツクラブ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東部アーバンパークライン</v>
      </c>
      <c r="S7" s="33" t="str">
        <f>IF(入力!AE5="","",入力!AE5)</f>
        <v>馬込沢</v>
      </c>
      <c r="T7" s="33"/>
      <c r="U7" s="33" t="str">
        <f>IF(入力!C4="","",入力!C4)</f>
        <v>男子：431605888　　女子：43160335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 x14ac:dyDescent="0.2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5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 t="str">
        <f>IF(入力!J7="","",入力!J7)</f>
        <v/>
      </c>
      <c r="I16" s="33" t="str">
        <f>IF(入力!M7="","",入力!M7)</f>
        <v>‘0004193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5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5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5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81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5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5">
      <c r="A24" s="76">
        <v>9</v>
      </c>
      <c r="B24" s="75" t="s">
        <v>127</v>
      </c>
      <c r="C24" s="33" t="str">
        <f>IF(入力!C26="","",入力!C26)</f>
        <v>奈良</v>
      </c>
      <c r="D24" s="33" t="str">
        <f>IF(入力!E26="","",入力!E26)</f>
        <v>綾夏</v>
      </c>
      <c r="E24" s="33" t="str">
        <f>IF(入力!C25="","",入力!C25)</f>
        <v>ナラ</v>
      </c>
      <c r="F24" s="33" t="str">
        <f>IF(入力!E25="","",入力!E25)</f>
        <v>アヤカ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 x14ac:dyDescent="0.2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 x14ac:dyDescent="0.2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5">
      <c r="A53" s="32">
        <v>1</v>
      </c>
      <c r="B53" s="33" t="str">
        <f>IF(入力!B25="","",入力!B25)</f>
        <v>①</v>
      </c>
      <c r="C53" s="33" t="str">
        <f>IF(入力!C26="","",入力!C26)</f>
        <v>奈良</v>
      </c>
      <c r="D53" s="33" t="str">
        <f>IF(入力!E26="","",入力!E26)</f>
        <v>綾夏</v>
      </c>
      <c r="E53" s="33" t="str">
        <f>IF(入力!C25="","",入力!C25)</f>
        <v>ナラ</v>
      </c>
      <c r="F53" s="33" t="str">
        <f>IF(入力!E25="","",入力!E25)</f>
        <v>アヤカ</v>
      </c>
      <c r="G53" s="33">
        <f>IF(入力!M25="","",入力!M25)</f>
        <v>518044978</v>
      </c>
      <c r="H53" s="33" t="str">
        <f>IF(入力!I25="","",入力!I25)</f>
        <v>法典東小学校</v>
      </c>
      <c r="I53" s="33" t="str">
        <f>IF(入力!G25="","",入力!G25)</f>
        <v>6年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5">
      <c r="A54" s="32">
        <f>A53+1</f>
        <v>2</v>
      </c>
      <c r="B54" s="33">
        <f>IF(入力!B27="","",入力!B27)</f>
        <v>2</v>
      </c>
      <c r="C54" s="33" t="str">
        <f>IF(入力!C28="","",入力!C28)</f>
        <v>石田</v>
      </c>
      <c r="D54" s="33" t="str">
        <f>IF(入力!E28="","",入力!E28)</f>
        <v>深雪</v>
      </c>
      <c r="E54" s="33" t="str">
        <f>IF(入力!C27="","",入力!C27)</f>
        <v>イシダ</v>
      </c>
      <c r="F54" s="33" t="str">
        <f>IF(入力!E27="","",入力!E27)</f>
        <v>ミユキ</v>
      </c>
      <c r="G54" s="33">
        <f>IF(入力!M27="","",入力!M27)</f>
        <v>518109912</v>
      </c>
      <c r="H54" s="33" t="str">
        <f>IF(入力!I27="","",入力!I27)</f>
        <v>塚田小学校</v>
      </c>
      <c r="I54" s="33" t="str">
        <f>IF(入力!G27="","",入力!G27)</f>
        <v>6年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横田</v>
      </c>
      <c r="D55" s="33" t="str">
        <f>IF(入力!E30="","",入力!E30)</f>
        <v>琉詩</v>
      </c>
      <c r="E55" s="33" t="str">
        <f>IF(入力!C29="","",入力!C29)</f>
        <v>ヨコタ</v>
      </c>
      <c r="F55" s="33" t="str">
        <f>IF(入力!E29="","",入力!E29)</f>
        <v>リュウタ</v>
      </c>
      <c r="G55" s="33">
        <f>IF(入力!M29="","",入力!M29)</f>
        <v>518910068</v>
      </c>
      <c r="H55" s="33" t="str">
        <f>IF(入力!I29="","",入力!I29)</f>
        <v>法典東小学校</v>
      </c>
      <c r="I55" s="33" t="str">
        <f>IF(入力!G29="","",入力!G29)</f>
        <v>5年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5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樋田</v>
      </c>
      <c r="D56" s="33" t="str">
        <f>IF(入力!E32="","",入力!E32)</f>
        <v>龍倖</v>
      </c>
      <c r="E56" s="33" t="str">
        <f>IF(入力!C31="","",入力!C31)</f>
        <v>ヒダ</v>
      </c>
      <c r="F56" s="33" t="str">
        <f>IF(入力!E31="","",入力!E31)</f>
        <v>タツユキ</v>
      </c>
      <c r="G56" s="33">
        <f>IF(入力!M31="","",入力!M31)</f>
        <v>519464652</v>
      </c>
      <c r="H56" s="33" t="str">
        <f>IF(入力!I31="","",入力!I31)</f>
        <v>法典東小学校</v>
      </c>
      <c r="I56" s="33" t="str">
        <f>IF(入力!G31="","",入力!G31)</f>
        <v>5年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5">
      <c r="A57" s="32">
        <f t="shared" si="0"/>
        <v>5</v>
      </c>
      <c r="B57" s="33">
        <f>IF(入力!B33="","",入力!B33)</f>
        <v>5</v>
      </c>
      <c r="C57" s="33" t="str">
        <f>IF(入力!C34="","",入力!C34)</f>
        <v>北野</v>
      </c>
      <c r="D57" s="33" t="str">
        <f>IF(入力!E34="","",入力!E34)</f>
        <v>光政</v>
      </c>
      <c r="E57" s="33" t="str">
        <f>IF(入力!C33="","",入力!C33)</f>
        <v>キタノ</v>
      </c>
      <c r="F57" s="33" t="str">
        <f>IF(入力!E33="","",入力!E33)</f>
        <v>ミツマサ</v>
      </c>
      <c r="G57" s="33">
        <f>IF(入力!M33="","",入力!M33)</f>
        <v>518132149</v>
      </c>
      <c r="H57" s="33" t="str">
        <f>IF(入力!I33="","",入力!I33)</f>
        <v>海神小学校</v>
      </c>
      <c r="I57" s="33" t="str">
        <f>IF(入力!G33="","",入力!G33)</f>
        <v>4年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5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大和</v>
      </c>
      <c r="E58" s="33" t="str">
        <f>IF(入力!C35="","",入力!C35)</f>
        <v>スズキ</v>
      </c>
      <c r="F58" s="33" t="str">
        <f>IF(入力!E35="","",入力!E35)</f>
        <v>ヤマト</v>
      </c>
      <c r="G58" s="33">
        <f>IF(入力!M35="","",入力!M35)</f>
        <v>520979831</v>
      </c>
      <c r="H58" s="33" t="str">
        <f>IF(入力!I35="","",入力!I35)</f>
        <v>法典東小学校</v>
      </c>
      <c r="I58" s="33" t="str">
        <f>IF(入力!G35="","",入力!G35)</f>
        <v>3年</v>
      </c>
      <c r="J58" s="33">
        <f>IF(入力!P35="","",入力!P35)</f>
        <v>123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5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</v>
      </c>
      <c r="D59" s="33" t="str">
        <f>IF(入力!E38="","",入力!E38)</f>
        <v>敬良</v>
      </c>
      <c r="E59" s="33" t="str">
        <f>IF(入力!C37="","",入力!C37)</f>
        <v>モリ</v>
      </c>
      <c r="F59" s="33" t="str">
        <f>IF(入力!E37="","",入力!E37)</f>
        <v>タカラ</v>
      </c>
      <c r="G59" s="33">
        <f>IF(入力!M37="","",入力!M37)</f>
        <v>521031071</v>
      </c>
      <c r="H59" s="33" t="str">
        <f>IF(入力!I37="","",入力!I37)</f>
        <v>法典東小学校</v>
      </c>
      <c r="I59" s="33" t="str">
        <f>IF(入力!G37="","",入力!G37)</f>
        <v>2年</v>
      </c>
      <c r="J59" s="33">
        <f>IF(入力!P37="","",入力!P37)</f>
        <v>125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5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</v>
      </c>
      <c r="D60" s="33" t="str">
        <f>IF(入力!E40="","",入力!E40)</f>
        <v>泰良</v>
      </c>
      <c r="E60" s="33" t="str">
        <f>IF(入力!C39="","",入力!C39)</f>
        <v>モリ</v>
      </c>
      <c r="F60" s="33" t="str">
        <f>IF(入力!E39="","",入力!E39)</f>
        <v>タイラ</v>
      </c>
      <c r="G60" s="33">
        <f>IF(入力!M39="","",入力!M39)</f>
        <v>521031088</v>
      </c>
      <c r="H60" s="33" t="str">
        <f>IF(入力!I39="","",入力!I39)</f>
        <v>法典東小学校</v>
      </c>
      <c r="I60" s="33" t="str">
        <f>IF(入力!G39="","",入力!G39)</f>
        <v>1年</v>
      </c>
      <c r="J60" s="33">
        <f>IF(入力!P39="","",入力!P39)</f>
        <v>115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5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5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5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5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Dell</cp:lastModifiedBy>
  <cp:lastPrinted>2016-05-09T15:17:35Z</cp:lastPrinted>
  <dcterms:created xsi:type="dcterms:W3CDTF">2014-04-05T09:56:00Z</dcterms:created>
  <dcterms:modified xsi:type="dcterms:W3CDTF">2021-05-25T13:59:06Z</dcterms:modified>
</cp:coreProperties>
</file>