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C7C221B6-4DF7-4869-B121-1BE277780912}" xr6:coauthVersionLast="46" xr6:coauthVersionMax="46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<sst xmlns="http://schemas.openxmlformats.org/spreadsheetml/2006/main" count="429" uniqueCount="285">
  <si>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</si>
  <si>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</si>
  <si>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</si>
  <si>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</si>
  <si>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</si>
  <si>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</si>
  <si>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</si>
  <si>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</si>
  <si>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</si>
  <si>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</si>
  <si>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</si>
  <si>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</si>
  <si>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</si>
  <si>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</si>
  <si>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</si>
  <si>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</si>
  <si>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</si>
  <si>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</si>
  <si>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</si>
  <si>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</si>
  <si>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</si>
  <si>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</si>
  <si>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</si>
  <si>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</si>
  <si>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</si>
  <si>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</si>
  <si>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</si>
  <si>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</si>
  <si>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</si>
  <si>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</si>
  <si>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</si>
  <si>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</si>
  <si>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</si>
  <si>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</si>
  <si>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</si>
  <si>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</si>
  <si>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</si>
  <si>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</si>
  <si>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</si>
  <si>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</si>
  <si>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</si>
  <si>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</si>
  <si>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</si>
  <si>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</si>
  <si>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</si>
  <si>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</si>
  <si>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</si>
  <si>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</si>
  <si>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</si>
  <si>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</si>
  <si>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</si>
  <si>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</si>
  <si>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</si>
  <si>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</si>
  <si>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</si>
  <si>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</si>
  <si>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</si>
  <si>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</si>
  <si>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</si>
  <si>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</si>
  <si>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</si>
  <si>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</si>
  <si>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</si>
  <si>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</si>
  <si>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</si>
  <si>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</si>
  <si>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</si>
  <si>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</si>
  <si>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</si>
  <si>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</si>
  <si>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</si>
  <si>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</si>
  <si>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</si>
  <si>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</si>
  <si>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</si>
  <si>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</si>
  <si>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</si>
  <si>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</si>
  <si>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</si>
  <si>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</si>
  <si>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</si>
  <si>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</si>
  <si>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</si>
  <si>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</si>
  <si>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</si>
  <si>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</si>
  <si>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</si>
  <si>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</si>
  <si>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</si>
  <si>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</si>
  <si>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</si>
  <si>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</si>
  <si>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</si>
  <si>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</si>
  <si>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</si>
  <si>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</si>
  <si>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</si>
  <si>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</si>
  <si>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</si>
  <si>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</si>
  <si>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</si>
  <si>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</si>
  <si>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</si>
  <si>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</si>
  <si>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</si>
  <si>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</si>
  <si>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</si>
  <si>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</si>
  <si>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</si>
  <si>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</si>
  <si>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</si>
  <si>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</si>
  <si>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</si>
  <si>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</si>
  <si>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</si>
  <si>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</si>
  <si>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</si>
  <si>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</si>
  <si>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</si>
  <si>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</si>
  <si>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</si>
  <si>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</si>
  <si>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</si>
  <si>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</si>
  <si>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</si>
  <si>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</si>
  <si>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</si>
  <si>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</si>
  <si>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</si>
  <si>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</si>
  <si>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</si>
  <si>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</si>
  <si>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</si>
  <si>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</si>
  <si>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</si>
  <si>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</si>
  <si>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</si>
  <si>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</si>
  <si>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</si>
  <si>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</si>
  <si>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</si>
  <si>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</si>
  <si>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</si>
  <si>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</si>
  <si>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</si>
  <si>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</si>
  <si>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</si>
  <si>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</si>
  <si>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</si>
  <si>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</si>
  <si>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</si>
  <si>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</si>
  <si>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</si>
  <si>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</si>
  <si>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</si>
  <si>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</si>
  <si>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</si>
  <si>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</si>
  <si>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</si>
  <si>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</si>
  <si>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</si>
  <si>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</si>
  <si>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</si>
  <si>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</si>
  <si>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</si>
  <si>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</si>
  <si>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</si>
  <si>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</si>
  <si>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</si>
  <si>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</si>
  <si>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</si>
  <si>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</si>
  <si>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</si>
  <si>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</si>
  <si>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</si>
  <si>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</si>
  <si>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</si>
  <si>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</si>
  <si>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</si>
  <si>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</si>
  <si>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</si>
  <si>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</si>
  <si>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</si>
  <si>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</si>
  <si>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</si>
  <si>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</si>
  <si>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</si>
  <si>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</si>
  <si>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</si>
  <si>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</si>
  <si>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</si>
  <si>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</si>
  <si>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</si>
  <si>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</si>
  <si>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</si>
  <si>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</si>
  <si>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</si>
  <si>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</si>
  <si>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</si>
  <si>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</si>
  <si>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小金原ＪＶＣブルーロケッツ</t>
    <rPh sb="0" eb="6">
      <t>コガネハラjvc</t>
    </rPh>
    <phoneticPr fontId="2"/>
  </si>
  <si>
    <t>コガネハラジェーブイシーブルーロケッツ</t>
    <phoneticPr fontId="2"/>
  </si>
  <si>
    <t>松戸市</t>
    <rPh sb="0" eb="3">
      <t>マツドシ</t>
    </rPh>
    <phoneticPr fontId="2"/>
  </si>
  <si>
    <t>常磐線</t>
    <rPh sb="0" eb="3">
      <t>ジョウバンセン</t>
    </rPh>
    <phoneticPr fontId="2"/>
  </si>
  <si>
    <t>北小金</t>
    <rPh sb="0" eb="3">
      <t>キタコガネ</t>
    </rPh>
    <phoneticPr fontId="2"/>
  </si>
  <si>
    <t>ハラダ</t>
    <phoneticPr fontId="2"/>
  </si>
  <si>
    <t>シュウヘイ</t>
    <phoneticPr fontId="2"/>
  </si>
  <si>
    <t>原田</t>
    <rPh sb="0" eb="2">
      <t>ハラダ</t>
    </rPh>
    <phoneticPr fontId="2"/>
  </si>
  <si>
    <t>修兵</t>
    <rPh sb="0" eb="2">
      <t>シュウヘイ</t>
    </rPh>
    <phoneticPr fontId="2"/>
  </si>
  <si>
    <t>270</t>
    <phoneticPr fontId="2"/>
  </si>
  <si>
    <t>2214</t>
    <phoneticPr fontId="2"/>
  </si>
  <si>
    <t>千葉県松戸市松飛台１７７－２９</t>
    <rPh sb="0" eb="3">
      <t>チバケン</t>
    </rPh>
    <rPh sb="3" eb="6">
      <t>マツドシ</t>
    </rPh>
    <rPh sb="6" eb="9">
      <t>マツヒダイ</t>
    </rPh>
    <phoneticPr fontId="2"/>
  </si>
  <si>
    <t>090</t>
    <phoneticPr fontId="2"/>
  </si>
  <si>
    <t>4521</t>
    <phoneticPr fontId="2"/>
  </si>
  <si>
    <t>9461</t>
    <phoneticPr fontId="2"/>
  </si>
  <si>
    <t>コシハラ</t>
    <phoneticPr fontId="2"/>
  </si>
  <si>
    <t>ノボル</t>
    <phoneticPr fontId="2"/>
  </si>
  <si>
    <t>腰原</t>
    <rPh sb="0" eb="2">
      <t>コシハラ</t>
    </rPh>
    <phoneticPr fontId="2"/>
  </si>
  <si>
    <t>昇</t>
    <rPh sb="0" eb="1">
      <t>ノボル</t>
    </rPh>
    <phoneticPr fontId="2"/>
  </si>
  <si>
    <t>277</t>
    <phoneticPr fontId="2"/>
  </si>
  <si>
    <t>0084</t>
    <phoneticPr fontId="2"/>
  </si>
  <si>
    <t>千葉県柏市新柏１-１２-１　Ａ２１０</t>
    <rPh sb="0" eb="3">
      <t>チバケン</t>
    </rPh>
    <rPh sb="3" eb="5">
      <t>カシワシ</t>
    </rPh>
    <rPh sb="5" eb="7">
      <t>シンカシワ</t>
    </rPh>
    <phoneticPr fontId="2"/>
  </si>
  <si>
    <t>2721</t>
    <phoneticPr fontId="2"/>
  </si>
  <si>
    <t>5049</t>
    <phoneticPr fontId="2"/>
  </si>
  <si>
    <t>タクミ</t>
    <phoneticPr fontId="2"/>
  </si>
  <si>
    <t>匠</t>
    <rPh sb="0" eb="1">
      <t>タクミ</t>
    </rPh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</si>
  <si>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</si>
  <si>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</si>
  <si>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</si>
  <si>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</si>
  <si>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0021</t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</si>
  <si>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</si>
  <si>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047</t>
    <phoneticPr fontId="2"/>
  </si>
  <si>
    <t>344</t>
    <phoneticPr fontId="2"/>
  </si>
  <si>
    <t>5226</t>
    <phoneticPr fontId="2"/>
  </si>
  <si>
    <t>①</t>
    <phoneticPr fontId="2"/>
  </si>
  <si>
    <t>カワイ</t>
    <phoneticPr fontId="2"/>
  </si>
  <si>
    <t>ハルタカ</t>
    <phoneticPr fontId="2"/>
  </si>
  <si>
    <t>河合</t>
    <rPh sb="0" eb="2">
      <t>カワイ</t>
    </rPh>
    <phoneticPr fontId="2"/>
  </si>
  <si>
    <t>昭空</t>
    <rPh sb="0" eb="1">
      <t>ショウ</t>
    </rPh>
    <rPh sb="1" eb="2">
      <t>ソラ</t>
    </rPh>
    <phoneticPr fontId="2"/>
  </si>
  <si>
    <t>サトウ</t>
    <phoneticPr fontId="2"/>
  </si>
  <si>
    <t>マキト</t>
    <phoneticPr fontId="2"/>
  </si>
  <si>
    <t>佐藤</t>
    <rPh sb="0" eb="2">
      <t>サトウ</t>
    </rPh>
    <phoneticPr fontId="2"/>
  </si>
  <si>
    <t>ヤマザワ</t>
    <phoneticPr fontId="2"/>
  </si>
  <si>
    <t>リュウノスケ</t>
    <phoneticPr fontId="2"/>
  </si>
  <si>
    <t>山澤</t>
    <rPh sb="0" eb="2">
      <t>ヤマザワ</t>
    </rPh>
    <phoneticPr fontId="2"/>
  </si>
  <si>
    <t>柳之助</t>
    <rPh sb="0" eb="3">
      <t>リュウノスケ</t>
    </rPh>
    <phoneticPr fontId="2"/>
  </si>
  <si>
    <t>センスイ</t>
    <phoneticPr fontId="2"/>
  </si>
  <si>
    <t>ソウジロウ</t>
    <phoneticPr fontId="2"/>
  </si>
  <si>
    <t>泉水</t>
    <rPh sb="0" eb="2">
      <t>センスイ</t>
    </rPh>
    <phoneticPr fontId="2"/>
  </si>
  <si>
    <t>聡士郎</t>
    <rPh sb="0" eb="3">
      <t>ソウジロウ</t>
    </rPh>
    <phoneticPr fontId="2"/>
  </si>
  <si>
    <t>ジュンペイ</t>
    <phoneticPr fontId="2"/>
  </si>
  <si>
    <t>淳平</t>
    <rPh sb="0" eb="2">
      <t>ジュンペイ</t>
    </rPh>
    <phoneticPr fontId="2"/>
  </si>
  <si>
    <t>キシ</t>
    <phoneticPr fontId="2"/>
  </si>
  <si>
    <t>ノア</t>
    <phoneticPr fontId="2"/>
  </si>
  <si>
    <t>岸</t>
    <rPh sb="0" eb="1">
      <t>キシ</t>
    </rPh>
    <phoneticPr fontId="2"/>
  </si>
  <si>
    <t>乃碧</t>
    <rPh sb="0" eb="1">
      <t>ノ</t>
    </rPh>
    <rPh sb="1" eb="2">
      <t>アオ</t>
    </rPh>
    <phoneticPr fontId="2"/>
  </si>
  <si>
    <t>カズキ</t>
    <phoneticPr fontId="2"/>
  </si>
  <si>
    <t>和樹</t>
    <rPh sb="0" eb="2">
      <t>カズキ</t>
    </rPh>
    <phoneticPr fontId="2"/>
  </si>
  <si>
    <t>ゲンキ</t>
    <phoneticPr fontId="2"/>
  </si>
  <si>
    <t>玄基</t>
    <rPh sb="0" eb="2">
      <t>ゲンキ</t>
    </rPh>
    <phoneticPr fontId="2"/>
  </si>
  <si>
    <t>ユウキ</t>
    <phoneticPr fontId="2"/>
  </si>
  <si>
    <t>友紀</t>
    <rPh sb="0" eb="2">
      <t>ユウキ</t>
    </rPh>
    <phoneticPr fontId="2"/>
  </si>
  <si>
    <t>マナブ</t>
    <phoneticPr fontId="2"/>
  </si>
  <si>
    <t>学</t>
    <rPh sb="0" eb="1">
      <t>マナブ</t>
    </rPh>
    <phoneticPr fontId="2"/>
  </si>
  <si>
    <t>イシマル</t>
    <phoneticPr fontId="2"/>
  </si>
  <si>
    <t>レン</t>
    <phoneticPr fontId="2"/>
  </si>
  <si>
    <t>石丸</t>
    <rPh sb="0" eb="2">
      <t>イシマル</t>
    </rPh>
    <phoneticPr fontId="2"/>
  </si>
  <si>
    <t>ヤマダ</t>
    <phoneticPr fontId="2"/>
  </si>
  <si>
    <t>ソウスケ</t>
    <phoneticPr fontId="2"/>
  </si>
  <si>
    <t>山田</t>
    <rPh sb="0" eb="2">
      <t>ヤマダ</t>
    </rPh>
    <phoneticPr fontId="2"/>
  </si>
  <si>
    <t>奏輔</t>
    <rPh sb="0" eb="2">
      <t>ソウスケ</t>
    </rPh>
    <phoneticPr fontId="2"/>
  </si>
  <si>
    <t>八ヶ崎第二小学校</t>
    <rPh sb="0" eb="8">
      <t>ハチガサキダイニショウガッコウ</t>
    </rPh>
    <phoneticPr fontId="2"/>
  </si>
  <si>
    <t>松飛台小学校</t>
    <rPh sb="0" eb="6">
      <t>マツヒダイショウガッコウ</t>
    </rPh>
    <phoneticPr fontId="2"/>
  </si>
  <si>
    <t>土南部小学校</t>
    <rPh sb="0" eb="6">
      <t>ツチナンブショウガッコウ</t>
    </rPh>
    <phoneticPr fontId="2"/>
  </si>
  <si>
    <t>大津ヶ丘第一小学校</t>
    <rPh sb="0" eb="9">
      <t>オオツケオカダイイチショウガッコウ</t>
    </rPh>
    <phoneticPr fontId="2"/>
  </si>
  <si>
    <t>中原小学校</t>
    <rPh sb="0" eb="5">
      <t>ナカハラショウガッコウ</t>
    </rPh>
    <phoneticPr fontId="2"/>
  </si>
  <si>
    <t>光ヶ丘小学校</t>
    <rPh sb="0" eb="6">
      <t>ヒカリガオカショウガッコウ</t>
    </rPh>
    <phoneticPr fontId="2"/>
  </si>
  <si>
    <t>梨香台小学校</t>
    <rPh sb="0" eb="6">
      <t>リコウダイショウガッコウ</t>
    </rPh>
    <phoneticPr fontId="2"/>
  </si>
  <si>
    <t>西初石小学校</t>
    <rPh sb="0" eb="6">
      <t>ニシハツイシショウガッコウ</t>
    </rPh>
    <phoneticPr fontId="2"/>
  </si>
  <si>
    <t>横須賀小学校</t>
    <rPh sb="0" eb="6">
      <t>ヨコスカショウガッコウ</t>
    </rPh>
    <phoneticPr fontId="2"/>
  </si>
  <si>
    <t>旭小学校</t>
    <rPh sb="0" eb="4">
      <t>アサヒショウガッコウ</t>
    </rPh>
    <phoneticPr fontId="2"/>
  </si>
  <si>
    <t>久しぶりの県大会。まだまだ成長途中の若いチームですが６年生を中心にチーム一丸で挑んでいきます。</t>
    <rPh sb="0" eb="1">
      <t>ヒサ</t>
    </rPh>
    <rPh sb="5" eb="8">
      <t>ケンタイカイ</t>
    </rPh>
    <rPh sb="13" eb="15">
      <t>セイチョウ</t>
    </rPh>
    <rPh sb="15" eb="17">
      <t>トチュウ</t>
    </rPh>
    <rPh sb="18" eb="19">
      <t>ワカ</t>
    </rPh>
    <rPh sb="27" eb="29">
      <t>ネンセイ</t>
    </rPh>
    <rPh sb="30" eb="32">
      <t>チュウシン</t>
    </rPh>
    <rPh sb="36" eb="38">
      <t>イチガン</t>
    </rPh>
    <rPh sb="39" eb="40">
      <t>イド</t>
    </rPh>
    <phoneticPr fontId="2"/>
  </si>
  <si>
    <t>真輝斗</t>
    <rPh sb="0" eb="3">
      <t>マキト</t>
    </rPh>
    <phoneticPr fontId="2"/>
  </si>
  <si>
    <t>蓮</t>
    <rPh sb="0" eb="1">
      <t>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</si>
</sst>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E46" sqref="E46:F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9" t="s">
        <v>183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/>
    </row>
    <row r="2" spans="1:51" ht="14.45" customHeight="1">
      <c r="A2" s="142" t="s">
        <v>189</v>
      </c>
      <c r="B2" s="143"/>
      <c r="C2" s="144" t="s">
        <v>201</v>
      </c>
      <c r="D2" s="145"/>
      <c r="E2" s="145"/>
      <c r="F2" s="145"/>
      <c r="G2" s="145"/>
      <c r="H2" s="145"/>
      <c r="I2" s="146"/>
      <c r="J2" s="116" t="s">
        <v>187</v>
      </c>
      <c r="K2" s="254"/>
      <c r="L2" s="254"/>
      <c r="M2" s="254"/>
      <c r="N2" s="254"/>
      <c r="O2" s="255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51" t="s">
        <v>158</v>
      </c>
      <c r="K3" s="252"/>
      <c r="L3" s="252"/>
      <c r="M3" s="252"/>
      <c r="N3" s="252"/>
      <c r="O3" s="253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1" t="s">
        <v>179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3" t="s">
        <v>191</v>
      </c>
      <c r="B4" s="264"/>
      <c r="C4" s="256">
        <v>430486459</v>
      </c>
      <c r="D4" s="257"/>
      <c r="E4" s="257"/>
      <c r="F4" s="257"/>
      <c r="G4" s="257"/>
      <c r="H4" s="257"/>
      <c r="I4" s="258"/>
      <c r="J4" s="227" t="s">
        <v>185</v>
      </c>
      <c r="K4" s="228"/>
      <c r="L4" s="228"/>
      <c r="M4" s="228"/>
      <c r="N4" s="228"/>
      <c r="O4" s="229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5" t="s">
        <v>184</v>
      </c>
      <c r="B5" s="266"/>
      <c r="C5" s="259"/>
      <c r="D5" s="260"/>
      <c r="E5" s="260"/>
      <c r="F5" s="260"/>
      <c r="G5" s="260"/>
      <c r="H5" s="260"/>
      <c r="I5" s="261"/>
      <c r="J5" s="230">
        <v>430486459</v>
      </c>
      <c r="K5" s="230"/>
      <c r="L5" s="230"/>
      <c r="M5" s="230"/>
      <c r="N5" s="230"/>
      <c r="O5" s="230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9"/>
      <c r="C6" s="173" t="s">
        <v>175</v>
      </c>
      <c r="D6" s="174"/>
      <c r="E6" s="175" t="s">
        <v>176</v>
      </c>
      <c r="F6" s="176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8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0" t="s">
        <v>164</v>
      </c>
      <c r="AL6" s="180"/>
      <c r="AM6" s="180"/>
      <c r="AN6" s="180"/>
      <c r="AO6" s="180"/>
      <c r="AP6" s="180"/>
      <c r="AQ6" s="180"/>
      <c r="AR6" s="180"/>
      <c r="AS6" s="180"/>
      <c r="AT6" s="57" t="s">
        <v>192</v>
      </c>
    </row>
    <row r="7" spans="1:51" ht="13.5" customHeight="1">
      <c r="A7" s="98"/>
      <c r="B7" s="169"/>
      <c r="C7" s="134" t="s">
        <v>205</v>
      </c>
      <c r="D7" s="135"/>
      <c r="E7" s="136" t="s">
        <v>206</v>
      </c>
      <c r="F7" s="137"/>
      <c r="G7" s="232">
        <v>513684635</v>
      </c>
      <c r="H7" s="232"/>
      <c r="I7" s="232"/>
      <c r="J7" s="232">
        <v>291142</v>
      </c>
      <c r="K7" s="232"/>
      <c r="L7" s="232"/>
      <c r="M7" s="232">
        <v>430361</v>
      </c>
      <c r="N7" s="232"/>
      <c r="O7" s="232"/>
      <c r="P7" s="245" t="s">
        <v>72</v>
      </c>
      <c r="Q7" s="246"/>
      <c r="R7" s="171" t="s">
        <v>209</v>
      </c>
      <c r="S7" s="172"/>
      <c r="T7" s="172"/>
      <c r="U7" s="172"/>
      <c r="V7" s="50" t="s">
        <v>73</v>
      </c>
      <c r="W7" s="160" t="s">
        <v>210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41</v>
      </c>
    </row>
    <row r="8" spans="1:51" ht="18" customHeight="1">
      <c r="A8" s="98"/>
      <c r="B8" s="169"/>
      <c r="C8" s="138" t="s">
        <v>207</v>
      </c>
      <c r="D8" s="139"/>
      <c r="E8" s="140" t="s">
        <v>208</v>
      </c>
      <c r="F8" s="141"/>
      <c r="G8" s="232"/>
      <c r="H8" s="232"/>
      <c r="I8" s="232"/>
      <c r="J8" s="232"/>
      <c r="K8" s="232"/>
      <c r="L8" s="232"/>
      <c r="M8" s="232"/>
      <c r="N8" s="232"/>
      <c r="O8" s="232"/>
      <c r="P8" s="163" t="s">
        <v>211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5" customHeight="1">
      <c r="A9" s="98" t="s">
        <v>150</v>
      </c>
      <c r="B9" s="169"/>
      <c r="C9" s="134" t="s">
        <v>215</v>
      </c>
      <c r="D9" s="135"/>
      <c r="E9" s="136" t="s">
        <v>216</v>
      </c>
      <c r="F9" s="137"/>
      <c r="G9" s="232">
        <v>519055713</v>
      </c>
      <c r="H9" s="232"/>
      <c r="I9" s="232"/>
      <c r="J9" s="232"/>
      <c r="K9" s="232"/>
      <c r="L9" s="232"/>
      <c r="M9" s="232"/>
      <c r="N9" s="232"/>
      <c r="O9" s="232"/>
      <c r="P9" s="245" t="s">
        <v>72</v>
      </c>
      <c r="Q9" s="246"/>
      <c r="R9" s="171" t="s">
        <v>219</v>
      </c>
      <c r="S9" s="172"/>
      <c r="T9" s="172"/>
      <c r="U9" s="172"/>
      <c r="V9" s="50" t="s">
        <v>73</v>
      </c>
      <c r="W9" s="160" t="s">
        <v>220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212</v>
      </c>
      <c r="AM9" s="84"/>
      <c r="AN9" s="84"/>
      <c r="AO9" s="84"/>
      <c r="AP9" s="84"/>
      <c r="AQ9" s="84"/>
      <c r="AR9" s="84"/>
      <c r="AS9" s="59" t="s">
        <v>194</v>
      </c>
      <c r="AT9" s="78">
        <v>44</v>
      </c>
    </row>
    <row r="10" spans="1:51" ht="18" customHeight="1">
      <c r="A10" s="98"/>
      <c r="B10" s="169"/>
      <c r="C10" s="138" t="s">
        <v>217</v>
      </c>
      <c r="D10" s="139"/>
      <c r="E10" s="140" t="s">
        <v>218</v>
      </c>
      <c r="F10" s="141"/>
      <c r="G10" s="232"/>
      <c r="H10" s="232"/>
      <c r="I10" s="232"/>
      <c r="J10" s="232"/>
      <c r="K10" s="232"/>
      <c r="L10" s="232"/>
      <c r="M10" s="232"/>
      <c r="N10" s="232"/>
      <c r="O10" s="232"/>
      <c r="P10" s="163" t="s">
        <v>221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5" t="s">
        <v>222</v>
      </c>
      <c r="AL10" s="86"/>
      <c r="AM10" s="86"/>
      <c r="AN10" s="86"/>
      <c r="AO10" s="60" t="s">
        <v>195</v>
      </c>
      <c r="AP10" s="87" t="s">
        <v>223</v>
      </c>
      <c r="AQ10" s="86"/>
      <c r="AR10" s="86"/>
      <c r="AS10" s="88"/>
      <c r="AT10" s="78"/>
    </row>
    <row r="11" spans="1:51" ht="14.45" customHeight="1">
      <c r="A11" s="98" t="s">
        <v>151</v>
      </c>
      <c r="B11" s="169"/>
      <c r="C11" s="134" t="s">
        <v>205</v>
      </c>
      <c r="D11" s="135"/>
      <c r="E11" s="136" t="s">
        <v>224</v>
      </c>
      <c r="F11" s="137"/>
      <c r="G11" s="232">
        <v>513232437</v>
      </c>
      <c r="H11" s="232"/>
      <c r="I11" s="232"/>
      <c r="J11" s="232"/>
      <c r="K11" s="232"/>
      <c r="L11" s="232"/>
      <c r="M11" s="232"/>
      <c r="N11" s="232"/>
      <c r="O11" s="232"/>
      <c r="P11" s="245" t="s">
        <v>72</v>
      </c>
      <c r="Q11" s="246"/>
      <c r="R11" s="171" t="s">
        <v>209</v>
      </c>
      <c r="S11" s="172"/>
      <c r="T11" s="172"/>
      <c r="U11" s="172"/>
      <c r="V11" s="50" t="s">
        <v>73</v>
      </c>
      <c r="W11" s="160" t="s">
        <v>210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>
        <v>18</v>
      </c>
    </row>
    <row r="12" spans="1:51" ht="18" customHeight="1">
      <c r="A12" s="98"/>
      <c r="B12" s="169"/>
      <c r="C12" s="138" t="s">
        <v>207</v>
      </c>
      <c r="D12" s="139"/>
      <c r="E12" s="140" t="s">
        <v>225</v>
      </c>
      <c r="F12" s="141"/>
      <c r="G12" s="232"/>
      <c r="H12" s="232"/>
      <c r="I12" s="232"/>
      <c r="J12" s="232"/>
      <c r="K12" s="232"/>
      <c r="L12" s="232"/>
      <c r="M12" s="232"/>
      <c r="N12" s="232"/>
      <c r="O12" s="232"/>
      <c r="P12" s="163" t="s">
        <v>211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177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9"/>
      <c r="C13" s="134" t="s">
        <v>205</v>
      </c>
      <c r="D13" s="135"/>
      <c r="E13" s="136" t="s">
        <v>206</v>
      </c>
      <c r="F13" s="137"/>
      <c r="G13" s="235"/>
      <c r="H13" s="235"/>
      <c r="I13" s="235"/>
      <c r="J13" s="235"/>
      <c r="K13" s="235"/>
      <c r="L13" s="235"/>
      <c r="M13" s="235"/>
      <c r="N13" s="235"/>
      <c r="O13" s="235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79"/>
    </row>
    <row r="14" spans="1:51" ht="18" customHeight="1">
      <c r="A14" s="98"/>
      <c r="B14" s="169"/>
      <c r="C14" s="138" t="s">
        <v>207</v>
      </c>
      <c r="D14" s="139"/>
      <c r="E14" s="140" t="s">
        <v>208</v>
      </c>
      <c r="F14" s="141"/>
      <c r="G14" s="235"/>
      <c r="H14" s="235"/>
      <c r="I14" s="235"/>
      <c r="J14" s="235"/>
      <c r="K14" s="235"/>
      <c r="L14" s="235"/>
      <c r="M14" s="235"/>
      <c r="N14" s="235"/>
      <c r="O14" s="235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79"/>
    </row>
    <row r="15" spans="1:51" ht="15" customHeight="1">
      <c r="A15" s="236" t="s">
        <v>166</v>
      </c>
      <c r="B15" s="169"/>
      <c r="C15" s="134" t="s">
        <v>226</v>
      </c>
      <c r="D15" s="135"/>
      <c r="E15" s="136" t="s">
        <v>227</v>
      </c>
      <c r="F15" s="137"/>
      <c r="G15" s="235"/>
      <c r="H15" s="235"/>
      <c r="I15" s="235"/>
      <c r="J15" s="235"/>
      <c r="K15" s="235"/>
      <c r="L15" s="235"/>
      <c r="M15" s="235"/>
      <c r="N15" s="235"/>
      <c r="O15" s="235"/>
      <c r="P15" s="245" t="s">
        <v>72</v>
      </c>
      <c r="Q15" s="246"/>
      <c r="R15" s="171" t="s">
        <v>209</v>
      </c>
      <c r="S15" s="172"/>
      <c r="T15" s="172"/>
      <c r="U15" s="172"/>
      <c r="V15" s="49" t="s">
        <v>73</v>
      </c>
      <c r="W15" s="160" t="s">
        <v>230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232</v>
      </c>
      <c r="AM15" s="84"/>
      <c r="AN15" s="84"/>
      <c r="AO15" s="84"/>
      <c r="AP15" s="84"/>
      <c r="AQ15" s="84"/>
      <c r="AR15" s="84"/>
      <c r="AS15" s="59" t="s">
        <v>194</v>
      </c>
      <c r="AT15" s="78">
        <v>59</v>
      </c>
    </row>
    <row r="16" spans="1:51" ht="18" customHeight="1">
      <c r="A16" s="98"/>
      <c r="B16" s="169"/>
      <c r="C16" s="138" t="s">
        <v>228</v>
      </c>
      <c r="D16" s="139"/>
      <c r="E16" s="140" t="s">
        <v>229</v>
      </c>
      <c r="F16" s="141"/>
      <c r="G16" s="235"/>
      <c r="H16" s="235"/>
      <c r="I16" s="235"/>
      <c r="J16" s="235"/>
      <c r="K16" s="235"/>
      <c r="L16" s="235"/>
      <c r="M16" s="235"/>
      <c r="N16" s="235"/>
      <c r="O16" s="235"/>
      <c r="P16" s="163" t="s">
        <v>231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5" t="s">
        <v>233</v>
      </c>
      <c r="AL16" s="86"/>
      <c r="AM16" s="86"/>
      <c r="AN16" s="86"/>
      <c r="AO16" s="60" t="s">
        <v>195</v>
      </c>
      <c r="AP16" s="87" t="s">
        <v>234</v>
      </c>
      <c r="AQ16" s="86"/>
      <c r="AR16" s="86"/>
      <c r="AS16" s="88"/>
      <c r="AT16" s="78"/>
    </row>
    <row r="17" spans="1:46">
      <c r="A17" s="98" t="s">
        <v>6</v>
      </c>
      <c r="B17" s="169"/>
      <c r="C17" s="221" t="str">
        <f>IF(P16="","",P16)</f>
        <v>千葉県松戸市小金原８－１－２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9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9"/>
      <c r="C19" s="221" t="str">
        <f>IF(AL15="","",AL15&amp;"-"&amp;AK16&amp;"-"&amp;AP16)</f>
        <v>047-344-5226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9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9"/>
      <c r="C21" s="247">
        <v>90</v>
      </c>
      <c r="D21" s="237"/>
      <c r="E21" s="237">
        <v>3409</v>
      </c>
      <c r="F21" s="237"/>
      <c r="G21" s="237">
        <v>7006</v>
      </c>
      <c r="H21" s="237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2"/>
      <c r="C22" s="248"/>
      <c r="D22" s="238"/>
      <c r="E22" s="238"/>
      <c r="F22" s="238"/>
      <c r="G22" s="238"/>
      <c r="H22" s="238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3" t="s">
        <v>198</v>
      </c>
      <c r="B23" s="167" t="s">
        <v>154</v>
      </c>
      <c r="C23" s="222" t="s">
        <v>173</v>
      </c>
      <c r="D23" s="223"/>
      <c r="E23" s="224" t="s">
        <v>174</v>
      </c>
      <c r="F23" s="225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4"/>
      <c r="B24" s="169"/>
      <c r="C24" s="210" t="s">
        <v>171</v>
      </c>
      <c r="D24" s="211"/>
      <c r="E24" s="212" t="s">
        <v>172</v>
      </c>
      <c r="F24" s="213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6" t="s">
        <v>235</v>
      </c>
      <c r="C25" s="134" t="s">
        <v>236</v>
      </c>
      <c r="D25" s="135"/>
      <c r="E25" s="136" t="s">
        <v>237</v>
      </c>
      <c r="F25" s="137"/>
      <c r="G25" s="121">
        <v>6</v>
      </c>
      <c r="H25" s="122"/>
      <c r="I25" s="125" t="s">
        <v>272</v>
      </c>
      <c r="J25" s="126"/>
      <c r="K25" s="126"/>
      <c r="L25" s="122"/>
      <c r="M25" s="121">
        <v>519755194</v>
      </c>
      <c r="N25" s="126"/>
      <c r="O25" s="122"/>
      <c r="P25" s="121">
        <v>146</v>
      </c>
      <c r="Q25" s="126"/>
      <c r="R25" s="126"/>
      <c r="S25" s="126"/>
      <c r="T25" s="128"/>
      <c r="U25" s="1"/>
      <c r="V25" s="1"/>
      <c r="W25" s="1"/>
      <c r="X25" s="1"/>
      <c r="Y25" s="239">
        <v>13</v>
      </c>
      <c r="Z25" s="240"/>
      <c r="AA25" s="240"/>
      <c r="AB25" s="240"/>
      <c r="AC25" s="240"/>
      <c r="AD25" s="240"/>
      <c r="AE25" s="240"/>
      <c r="AF25" s="240"/>
      <c r="AG25" s="24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238</v>
      </c>
      <c r="D26" s="139"/>
      <c r="E26" s="140" t="s">
        <v>239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2"/>
      <c r="Z26" s="243"/>
      <c r="AA26" s="243"/>
      <c r="AB26" s="243"/>
      <c r="AC26" s="243"/>
      <c r="AD26" s="243"/>
      <c r="AE26" s="243"/>
      <c r="AF26" s="243"/>
      <c r="AG26" s="2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240</v>
      </c>
      <c r="D27" s="135"/>
      <c r="E27" s="136" t="s">
        <v>241</v>
      </c>
      <c r="F27" s="137"/>
      <c r="G27" s="121">
        <v>6</v>
      </c>
      <c r="H27" s="122"/>
      <c r="I27" s="125" t="s">
        <v>273</v>
      </c>
      <c r="J27" s="126"/>
      <c r="K27" s="126"/>
      <c r="L27" s="122"/>
      <c r="M27" s="121">
        <v>515272838</v>
      </c>
      <c r="N27" s="126"/>
      <c r="O27" s="122"/>
      <c r="P27" s="121">
        <v>150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242</v>
      </c>
      <c r="D28" s="139"/>
      <c r="E28" s="140" t="s">
        <v>283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243</v>
      </c>
      <c r="D29" s="135"/>
      <c r="E29" s="136" t="s">
        <v>244</v>
      </c>
      <c r="F29" s="137"/>
      <c r="G29" s="121">
        <v>6</v>
      </c>
      <c r="H29" s="122"/>
      <c r="I29" s="125" t="s">
        <v>274</v>
      </c>
      <c r="J29" s="126"/>
      <c r="K29" s="126"/>
      <c r="L29" s="122"/>
      <c r="M29" s="121">
        <v>520972283</v>
      </c>
      <c r="N29" s="126"/>
      <c r="O29" s="122"/>
      <c r="P29" s="121">
        <v>142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245</v>
      </c>
      <c r="D30" s="139"/>
      <c r="E30" s="140" t="s">
        <v>246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247</v>
      </c>
      <c r="D31" s="135"/>
      <c r="E31" s="136" t="s">
        <v>248</v>
      </c>
      <c r="F31" s="137"/>
      <c r="G31" s="121">
        <v>6</v>
      </c>
      <c r="H31" s="122"/>
      <c r="I31" s="125" t="s">
        <v>275</v>
      </c>
      <c r="J31" s="126"/>
      <c r="K31" s="126"/>
      <c r="L31" s="122"/>
      <c r="M31" s="121">
        <v>520972290</v>
      </c>
      <c r="N31" s="126"/>
      <c r="O31" s="122"/>
      <c r="P31" s="121">
        <v>138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249</v>
      </c>
      <c r="D32" s="139"/>
      <c r="E32" s="140" t="s">
        <v>250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215</v>
      </c>
      <c r="D33" s="135"/>
      <c r="E33" s="136" t="s">
        <v>251</v>
      </c>
      <c r="F33" s="137"/>
      <c r="G33" s="121">
        <v>5</v>
      </c>
      <c r="H33" s="122"/>
      <c r="I33" s="125" t="s">
        <v>276</v>
      </c>
      <c r="J33" s="126"/>
      <c r="K33" s="126"/>
      <c r="L33" s="122"/>
      <c r="M33" s="121">
        <v>518941192</v>
      </c>
      <c r="N33" s="126"/>
      <c r="O33" s="122"/>
      <c r="P33" s="121">
        <v>149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217</v>
      </c>
      <c r="D34" s="139"/>
      <c r="E34" s="140" t="s">
        <v>252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253</v>
      </c>
      <c r="D35" s="135"/>
      <c r="E35" s="136" t="s">
        <v>254</v>
      </c>
      <c r="F35" s="137"/>
      <c r="G35" s="121">
        <v>5</v>
      </c>
      <c r="H35" s="122"/>
      <c r="I35" s="125" t="s">
        <v>277</v>
      </c>
      <c r="J35" s="126"/>
      <c r="K35" s="126"/>
      <c r="L35" s="122"/>
      <c r="M35" s="121">
        <v>520972306</v>
      </c>
      <c r="N35" s="126"/>
      <c r="O35" s="122"/>
      <c r="P35" s="121">
        <v>145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255</v>
      </c>
      <c r="D36" s="139"/>
      <c r="E36" s="140" t="s">
        <v>256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240</v>
      </c>
      <c r="D37" s="135"/>
      <c r="E37" s="136" t="s">
        <v>257</v>
      </c>
      <c r="F37" s="137"/>
      <c r="G37" s="121">
        <v>4</v>
      </c>
      <c r="H37" s="122"/>
      <c r="I37" s="125" t="s">
        <v>278</v>
      </c>
      <c r="J37" s="126"/>
      <c r="K37" s="126"/>
      <c r="L37" s="122"/>
      <c r="M37" s="121">
        <v>520397789</v>
      </c>
      <c r="N37" s="126"/>
      <c r="O37" s="122"/>
      <c r="P37" s="121">
        <v>133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242</v>
      </c>
      <c r="D38" s="139"/>
      <c r="E38" s="140" t="s">
        <v>258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240</v>
      </c>
      <c r="D39" s="135"/>
      <c r="E39" s="136" t="s">
        <v>259</v>
      </c>
      <c r="F39" s="137"/>
      <c r="G39" s="121">
        <v>4</v>
      </c>
      <c r="H39" s="122"/>
      <c r="I39" s="125" t="s">
        <v>279</v>
      </c>
      <c r="J39" s="126"/>
      <c r="K39" s="126"/>
      <c r="L39" s="122"/>
      <c r="M39" s="121">
        <v>520972313</v>
      </c>
      <c r="N39" s="126"/>
      <c r="O39" s="122"/>
      <c r="P39" s="121">
        <v>134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242</v>
      </c>
      <c r="D40" s="139"/>
      <c r="E40" s="140" t="s">
        <v>260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240</v>
      </c>
      <c r="D41" s="135"/>
      <c r="E41" s="136" t="s">
        <v>261</v>
      </c>
      <c r="F41" s="137"/>
      <c r="G41" s="121">
        <v>3</v>
      </c>
      <c r="H41" s="122"/>
      <c r="I41" s="125" t="s">
        <v>278</v>
      </c>
      <c r="J41" s="126"/>
      <c r="K41" s="126"/>
      <c r="L41" s="122"/>
      <c r="M41" s="121">
        <v>520397796</v>
      </c>
      <c r="N41" s="126"/>
      <c r="O41" s="122"/>
      <c r="P41" s="121">
        <v>123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242</v>
      </c>
      <c r="D42" s="139"/>
      <c r="E42" s="140" t="s">
        <v>262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215</v>
      </c>
      <c r="D43" s="135"/>
      <c r="E43" s="136" t="s">
        <v>263</v>
      </c>
      <c r="F43" s="137"/>
      <c r="G43" s="121">
        <v>2</v>
      </c>
      <c r="H43" s="122"/>
      <c r="I43" s="125" t="s">
        <v>276</v>
      </c>
      <c r="J43" s="126"/>
      <c r="K43" s="126"/>
      <c r="L43" s="122"/>
      <c r="M43" s="121">
        <v>520433654</v>
      </c>
      <c r="N43" s="126"/>
      <c r="O43" s="122"/>
      <c r="P43" s="121">
        <v>128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217</v>
      </c>
      <c r="D44" s="139"/>
      <c r="E44" s="140" t="s">
        <v>264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265</v>
      </c>
      <c r="D45" s="135"/>
      <c r="E45" s="136" t="s">
        <v>266</v>
      </c>
      <c r="F45" s="137"/>
      <c r="G45" s="121">
        <v>2</v>
      </c>
      <c r="H45" s="122"/>
      <c r="I45" s="125" t="s">
        <v>280</v>
      </c>
      <c r="J45" s="126"/>
      <c r="K45" s="126"/>
      <c r="L45" s="122"/>
      <c r="M45" s="121">
        <v>520397802</v>
      </c>
      <c r="N45" s="126"/>
      <c r="O45" s="122"/>
      <c r="P45" s="121">
        <v>124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267</v>
      </c>
      <c r="D46" s="139"/>
      <c r="E46" s="140" t="s">
        <v>284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268</v>
      </c>
      <c r="D47" s="135"/>
      <c r="E47" s="136" t="s">
        <v>269</v>
      </c>
      <c r="F47" s="137"/>
      <c r="G47" s="121">
        <v>2</v>
      </c>
      <c r="H47" s="122"/>
      <c r="I47" s="125" t="s">
        <v>281</v>
      </c>
      <c r="J47" s="126"/>
      <c r="K47" s="126"/>
      <c r="L47" s="122"/>
      <c r="M47" s="121">
        <v>520972320</v>
      </c>
      <c r="N47" s="126"/>
      <c r="O47" s="122"/>
      <c r="P47" s="121">
        <v>133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 t="s">
        <v>270</v>
      </c>
      <c r="D48" s="218"/>
      <c r="E48" s="219" t="s">
        <v>271</v>
      </c>
      <c r="F48" s="220"/>
      <c r="G48" s="201"/>
      <c r="H48" s="214"/>
      <c r="I48" s="201"/>
      <c r="J48" s="202"/>
      <c r="K48" s="202"/>
      <c r="L48" s="214"/>
      <c r="M48" s="201"/>
      <c r="N48" s="202"/>
      <c r="O48" s="214"/>
      <c r="P48" s="201"/>
      <c r="Q48" s="202"/>
      <c r="R48" s="202"/>
      <c r="S48" s="202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282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47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7" t="s">
        <v>24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</row>
    <row r="2" spans="1:15">
      <c r="A2" s="268" t="s">
        <v>0</v>
      </c>
      <c r="B2" s="268"/>
      <c r="C2" s="279" t="str">
        <f>IF(入力!C3="","",入力!C3)</f>
        <v>小金原ＪＶＣブルーロケッツ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13</v>
      </c>
      <c r="B4" s="268"/>
      <c r="C4" s="280">
        <f>IF(入力!C4="","",IF(入力!C5="",入力!C4,入力!C4&amp;"　　"&amp;入力!C5))</f>
        <v>430486459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原田　修兵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513684635</v>
      </c>
      <c r="H7" s="276"/>
      <c r="I7" s="276"/>
      <c r="J7" s="276">
        <f>IF(入力!J7="","",入力!J7)</f>
        <v>291142</v>
      </c>
      <c r="K7" s="276"/>
      <c r="L7" s="276"/>
      <c r="M7" s="276">
        <f>IF(入力!M7="","",入力!M7)</f>
        <v>430361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2</v>
      </c>
      <c r="B9" s="268"/>
      <c r="C9" s="269" t="str">
        <f>IF(入力!C10="","",入力!C10&amp;"　"&amp;入力!E10)</f>
        <v>腰原　昇</v>
      </c>
      <c r="D9" s="270"/>
      <c r="E9" s="270"/>
      <c r="F9" s="270"/>
      <c r="G9" s="276">
        <f>IF(入力!G9="","",入力!G9)</f>
        <v>519055713</v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3</v>
      </c>
      <c r="B11" s="268"/>
      <c r="C11" s="269" t="str">
        <f>IF(入力!C12="","",入力!C12&amp;"　"&amp;入力!E12)</f>
        <v>原田　匠</v>
      </c>
      <c r="D11" s="270"/>
      <c r="E11" s="270"/>
      <c r="F11" s="270"/>
      <c r="G11" s="276">
        <f>IF(入力!G11="","",入力!G11)</f>
        <v>513232437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原田　修兵</v>
      </c>
      <c r="D13" s="270"/>
      <c r="E13" s="270"/>
      <c r="F13" s="27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8"/>
      <c r="B14" s="268"/>
      <c r="C14" s="273"/>
      <c r="D14" s="274"/>
      <c r="E14" s="274"/>
      <c r="F14" s="27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8" t="s">
        <v>5</v>
      </c>
      <c r="B15" s="268"/>
      <c r="C15" s="269" t="str">
        <f>IF(入力!C16="","",入力!C16&amp;"　"&amp;入力!E16)</f>
        <v>手嶋　吾郎</v>
      </c>
      <c r="D15" s="270"/>
      <c r="E15" s="270"/>
      <c r="F15" s="27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8"/>
      <c r="B16" s="268"/>
      <c r="C16" s="273"/>
      <c r="D16" s="274"/>
      <c r="E16" s="274"/>
      <c r="F16" s="27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>
      <c r="A17" s="268" t="s">
        <v>6</v>
      </c>
      <c r="B17" s="268"/>
      <c r="C17" s="279" t="str">
        <f>IF(入力!C17="","",入力!C17&amp;"　"&amp;入力!E17)</f>
        <v>千葉県松戸市小金原８－１－２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047-344-5226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90－3409－7006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16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河合　昭空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八ヶ崎第二小学校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519755194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佐藤　真輝斗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松飛台小学校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515272838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山澤　柳之助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土南部小学校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520972283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泉水　聡士郎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大津ヶ丘第一小学校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520972290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腰原　淳平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中原小学校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518941192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岸　乃碧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光ヶ丘小学校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520972306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佐藤　和樹</v>
      </c>
      <c r="D37" s="270"/>
      <c r="E37" s="270"/>
      <c r="F37" s="270"/>
      <c r="G37" s="268">
        <f>IF(入力!G37="","",入力!G37)</f>
        <v>4</v>
      </c>
      <c r="H37" s="268" t="str">
        <f>IF(入力!H37="","",入力!H37)</f>
        <v/>
      </c>
      <c r="I37" s="268" t="str">
        <f>IF(入力!I37="","",入力!I37)</f>
        <v>梨香台小学校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520397789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佐藤　玄基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西初石小学校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520972313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佐藤　友紀</v>
      </c>
      <c r="D41" s="270"/>
      <c r="E41" s="270"/>
      <c r="F41" s="270"/>
      <c r="G41" s="268">
        <f>IF(入力!G41="","",入力!G41)</f>
        <v>3</v>
      </c>
      <c r="H41" s="268" t="str">
        <f>IF(入力!H41="","",入力!H41)</f>
        <v/>
      </c>
      <c r="I41" s="268" t="str">
        <f>IF(入力!I41="","",入力!I41)</f>
        <v>梨香台小学校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520397796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腰原　学</v>
      </c>
      <c r="D43" s="270"/>
      <c r="E43" s="270"/>
      <c r="F43" s="270"/>
      <c r="G43" s="268">
        <f>IF(入力!G43="","",入力!G43)</f>
        <v>2</v>
      </c>
      <c r="H43" s="268" t="str">
        <f>IF(入力!H43="","",入力!H43)</f>
        <v/>
      </c>
      <c r="I43" s="268" t="str">
        <f>IF(入力!I43="","",入力!I43)</f>
        <v>中原小学校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520433654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石丸　蓮</v>
      </c>
      <c r="D45" s="270"/>
      <c r="E45" s="270"/>
      <c r="F45" s="270"/>
      <c r="G45" s="268">
        <f>IF(入力!G45="","",入力!G45)</f>
        <v>2</v>
      </c>
      <c r="H45" s="268" t="str">
        <f>IF(入力!H45="","",入力!H45)</f>
        <v/>
      </c>
      <c r="I45" s="268" t="str">
        <f>IF(入力!I45="","",入力!I45)</f>
        <v>横須賀小学校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520397802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山田　奏輔</v>
      </c>
      <c r="D47" s="270"/>
      <c r="E47" s="270"/>
      <c r="F47" s="270"/>
      <c r="G47" s="268">
        <f>IF(入力!G47="","",入力!G47)</f>
        <v>2</v>
      </c>
      <c r="H47" s="268" t="str">
        <f>IF(入力!H47="","",入力!H47)</f>
        <v/>
      </c>
      <c r="I47" s="268" t="str">
        <f>IF(入力!I47="","",入力!I47)</f>
        <v>旭小学校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520972320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2"/>
      <c r="AW1" s="382"/>
      <c r="AX1" s="4" t="s">
        <v>28</v>
      </c>
      <c r="AY1" s="5"/>
      <c r="AZ1" s="382"/>
      <c r="BA1" s="382"/>
      <c r="BB1" s="4" t="s">
        <v>29</v>
      </c>
      <c r="BC1" s="5"/>
      <c r="BD1" s="382"/>
      <c r="BE1" s="38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3" t="s">
        <v>65</v>
      </c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  <c r="Z5" s="383"/>
      <c r="AA5" s="383"/>
      <c r="AB5" s="383"/>
      <c r="AC5" s="383"/>
      <c r="AD5" s="383"/>
      <c r="AE5" s="383"/>
      <c r="AF5" s="383"/>
      <c r="AG5" s="383"/>
      <c r="AH5" s="383"/>
      <c r="AI5" s="383"/>
      <c r="AJ5" s="383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8">
        <v>36</v>
      </c>
      <c r="I12" s="419"/>
      <c r="J12" s="420"/>
      <c r="K12" s="4"/>
    </row>
    <row r="13" spans="1:60" ht="13.5" customHeight="1">
      <c r="F13" s="4" t="s">
        <v>35</v>
      </c>
      <c r="G13" s="4"/>
      <c r="H13" s="421"/>
      <c r="I13" s="422"/>
      <c r="J13" s="4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8"/>
      <c r="I14" s="339"/>
      <c r="J14" s="34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5" t="s">
        <v>37</v>
      </c>
      <c r="D16" s="394"/>
      <c r="E16" s="394"/>
      <c r="F16" s="394"/>
      <c r="G16" s="395"/>
      <c r="H16" s="416" t="s">
        <v>66</v>
      </c>
      <c r="I16" s="417"/>
      <c r="J16" s="417"/>
      <c r="K16" s="394" t="str">
        <f>IF(入力!C2="","",入力!C2)</f>
        <v>コガネハラジェーブイシーブルーロケッツ</v>
      </c>
      <c r="L16" s="394"/>
      <c r="M16" s="394"/>
      <c r="N16" s="394"/>
      <c r="O16" s="394"/>
      <c r="P16" s="394"/>
      <c r="Q16" s="394"/>
      <c r="R16" s="394"/>
      <c r="S16" s="394"/>
      <c r="T16" s="394"/>
      <c r="U16" s="394"/>
      <c r="V16" s="394"/>
      <c r="W16" s="394"/>
      <c r="X16" s="395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85" t="s">
        <v>38</v>
      </c>
      <c r="AK16" s="386"/>
      <c r="AL16" s="386"/>
      <c r="AM16" s="387"/>
      <c r="AN16" s="410" t="str">
        <f>IF(入力!P3="","",入力!P3)</f>
        <v>松戸市</v>
      </c>
      <c r="AO16" s="411"/>
      <c r="AP16" s="411"/>
      <c r="AQ16" s="411"/>
      <c r="AR16" s="411"/>
      <c r="AS16" s="411"/>
      <c r="AT16" s="386" t="s">
        <v>68</v>
      </c>
      <c r="AU16" s="387"/>
      <c r="AV16" s="393" t="s">
        <v>39</v>
      </c>
      <c r="AW16" s="394"/>
      <c r="AX16" s="394"/>
      <c r="AY16" s="395"/>
      <c r="AZ16" s="398" t="str">
        <f>IF(入力!P5="","",入力!P5)</f>
        <v>常磐線</v>
      </c>
      <c r="BA16" s="399"/>
      <c r="BB16" s="399"/>
      <c r="BC16" s="399"/>
      <c r="BD16" s="399"/>
      <c r="BE16" s="399"/>
      <c r="BF16" s="437" t="s">
        <v>40</v>
      </c>
    </row>
    <row r="17" spans="3:58" ht="4.5" customHeight="1">
      <c r="C17" s="436"/>
      <c r="D17" s="325"/>
      <c r="E17" s="325"/>
      <c r="F17" s="325"/>
      <c r="G17" s="397"/>
      <c r="H17" s="408" t="str">
        <f>IF(入力!C3="","",入力!C3)</f>
        <v>小金原ＪＶＣブルーロケッツ</v>
      </c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4" t="str">
        <f>IF(入力!J3="","","("&amp;入力!J3&amp;")")</f>
        <v>(男子)</v>
      </c>
      <c r="V17" s="404"/>
      <c r="W17" s="404"/>
      <c r="X17" s="405"/>
      <c r="Y17" s="361">
        <f>IF(入力!C4="","",入力!C4)</f>
        <v>430486459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88"/>
      <c r="AK17" s="389"/>
      <c r="AL17" s="389"/>
      <c r="AM17" s="390"/>
      <c r="AN17" s="412"/>
      <c r="AO17" s="413"/>
      <c r="AP17" s="413"/>
      <c r="AQ17" s="413"/>
      <c r="AR17" s="413"/>
      <c r="AS17" s="413"/>
      <c r="AT17" s="389"/>
      <c r="AU17" s="390"/>
      <c r="AV17" s="396"/>
      <c r="AW17" s="325"/>
      <c r="AX17" s="325"/>
      <c r="AY17" s="397"/>
      <c r="AZ17" s="400"/>
      <c r="BA17" s="401"/>
      <c r="BB17" s="401"/>
      <c r="BC17" s="401"/>
      <c r="BD17" s="401"/>
      <c r="BE17" s="401"/>
      <c r="BF17" s="438"/>
    </row>
    <row r="18" spans="3:58" ht="16.5" customHeight="1">
      <c r="C18" s="376"/>
      <c r="D18" s="326"/>
      <c r="E18" s="326"/>
      <c r="F18" s="326"/>
      <c r="G18" s="377"/>
      <c r="H18" s="351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352"/>
      <c r="T18" s="352"/>
      <c r="U18" s="406"/>
      <c r="V18" s="406"/>
      <c r="W18" s="406"/>
      <c r="X18" s="407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91"/>
      <c r="AK18" s="341"/>
      <c r="AL18" s="341"/>
      <c r="AM18" s="392"/>
      <c r="AN18" s="414"/>
      <c r="AO18" s="415"/>
      <c r="AP18" s="415"/>
      <c r="AQ18" s="415"/>
      <c r="AR18" s="415"/>
      <c r="AS18" s="415"/>
      <c r="AT18" s="341"/>
      <c r="AU18" s="392"/>
      <c r="AV18" s="354"/>
      <c r="AW18" s="326"/>
      <c r="AX18" s="326"/>
      <c r="AY18" s="377"/>
      <c r="AZ18" s="402" t="str">
        <f>IF(入力!AE5="","",入力!AE5)</f>
        <v>北小金</v>
      </c>
      <c r="BA18" s="403"/>
      <c r="BB18" s="403"/>
      <c r="BC18" s="403"/>
      <c r="BD18" s="403"/>
      <c r="BE18" s="403"/>
      <c r="BF18" s="13" t="s">
        <v>41</v>
      </c>
    </row>
    <row r="19" spans="3:58" ht="15" customHeight="1">
      <c r="C19" s="424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84"/>
    </row>
    <row r="20" spans="3:58" ht="15" customHeight="1">
      <c r="C20" s="368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7">
        <f>IF(入力!J7="","",入力!J7)</f>
        <v>291142</v>
      </c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 t="str">
        <f>IF(入力!J9="","",入力!J9)</f>
        <v/>
      </c>
      <c r="AE20" s="367"/>
      <c r="AF20" s="367"/>
      <c r="AG20" s="367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 t="str">
        <f>IF(入力!J11="","",入力!J11)</f>
        <v/>
      </c>
      <c r="AT20" s="367"/>
      <c r="AU20" s="367"/>
      <c r="AV20" s="367"/>
      <c r="AW20" s="367"/>
      <c r="AX20" s="367"/>
      <c r="AY20" s="367"/>
      <c r="AZ20" s="367"/>
      <c r="BA20" s="367"/>
      <c r="BB20" s="367"/>
      <c r="BC20" s="367"/>
      <c r="BD20" s="367"/>
      <c r="BE20" s="367"/>
      <c r="BF20" s="381"/>
    </row>
    <row r="21" spans="3:58" ht="15" customHeight="1">
      <c r="C21" s="368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7">
        <f>IF(入力!M7="","",入力!M7)</f>
        <v>430361</v>
      </c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  <c r="AA21" s="367"/>
      <c r="AB21" s="367"/>
      <c r="AC21" s="367"/>
      <c r="AD21" s="367" t="str">
        <f>IF(入力!M9="","",入力!M9)</f>
        <v/>
      </c>
      <c r="AE21" s="367"/>
      <c r="AF21" s="367"/>
      <c r="AG21" s="367"/>
      <c r="AH21" s="367"/>
      <c r="AI21" s="367"/>
      <c r="AJ21" s="367"/>
      <c r="AK21" s="367"/>
      <c r="AL21" s="367"/>
      <c r="AM21" s="367"/>
      <c r="AN21" s="367"/>
      <c r="AO21" s="367"/>
      <c r="AP21" s="367"/>
      <c r="AQ21" s="367"/>
      <c r="AR21" s="367"/>
      <c r="AS21" s="367" t="str">
        <f>IF(入力!M11="","",入力!M11)</f>
        <v/>
      </c>
      <c r="AT21" s="367"/>
      <c r="AU21" s="367"/>
      <c r="AV21" s="367"/>
      <c r="AW21" s="367"/>
      <c r="AX21" s="367"/>
      <c r="AY21" s="367"/>
      <c r="AZ21" s="367"/>
      <c r="BA21" s="367"/>
      <c r="BB21" s="367"/>
      <c r="BC21" s="367"/>
      <c r="BD21" s="367"/>
      <c r="BE21" s="367"/>
      <c r="BF21" s="381"/>
    </row>
    <row r="22" spans="3:58" ht="12" customHeight="1">
      <c r="C22" s="373" t="s">
        <v>71</v>
      </c>
      <c r="D22" s="374"/>
      <c r="E22" s="374"/>
      <c r="F22" s="374"/>
      <c r="G22" s="375"/>
      <c r="H22" s="370" t="str">
        <f>IF(入力!C7="","",入力!C7&amp;"　"&amp;入力!E7)</f>
        <v>ハラダ　シュウヘイ</v>
      </c>
      <c r="I22" s="330"/>
      <c r="J22" s="330"/>
      <c r="K22" s="330"/>
      <c r="L22" s="330"/>
      <c r="M22" s="330"/>
      <c r="N22" s="330"/>
      <c r="O22" s="330"/>
      <c r="P22" s="330"/>
      <c r="Q22" s="343"/>
      <c r="R22" s="331" t="s">
        <v>45</v>
      </c>
      <c r="S22" s="330"/>
      <c r="T22" s="344">
        <f>IF(入力!AT7="","",入力!AT7)</f>
        <v>41</v>
      </c>
      <c r="U22" s="345"/>
      <c r="V22" s="346"/>
      <c r="W22" s="331" t="s">
        <v>46</v>
      </c>
      <c r="X22" s="331"/>
      <c r="Y22" s="331"/>
      <c r="Z22" s="14" t="s">
        <v>72</v>
      </c>
      <c r="AA22" s="15"/>
      <c r="AB22" s="330" t="str">
        <f>IF(入力!R7="","",入力!R7)</f>
        <v>270</v>
      </c>
      <c r="AC22" s="330"/>
      <c r="AD22" s="330"/>
      <c r="AE22" s="330"/>
      <c r="AF22" s="16" t="s">
        <v>73</v>
      </c>
      <c r="AG22" s="330" t="str">
        <f>IF(入力!W7="","",入力!W7)</f>
        <v>2214</v>
      </c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43"/>
      <c r="AU22" s="331" t="s">
        <v>47</v>
      </c>
      <c r="AV22" s="330"/>
      <c r="AW22" s="330"/>
      <c r="AX22" s="17" t="s">
        <v>74</v>
      </c>
      <c r="AY22" s="330" t="str">
        <f>IF(入力!AL7="","",入力!AL7)</f>
        <v>090</v>
      </c>
      <c r="AZ22" s="330"/>
      <c r="BA22" s="330"/>
      <c r="BB22" s="330"/>
      <c r="BC22" s="330"/>
      <c r="BD22" s="330"/>
      <c r="BE22" s="330"/>
      <c r="BF22" s="18" t="s">
        <v>75</v>
      </c>
    </row>
    <row r="23" spans="3:58" ht="19.5" customHeight="1">
      <c r="C23" s="376" t="s">
        <v>48</v>
      </c>
      <c r="D23" s="326"/>
      <c r="E23" s="326"/>
      <c r="F23" s="326"/>
      <c r="G23" s="377"/>
      <c r="H23" s="338" t="str">
        <f>IF(入力!C8="","",入力!C8&amp;"　"&amp;入力!E8)</f>
        <v>原田　修兵</v>
      </c>
      <c r="I23" s="339"/>
      <c r="J23" s="339"/>
      <c r="K23" s="339"/>
      <c r="L23" s="339"/>
      <c r="M23" s="339"/>
      <c r="N23" s="339"/>
      <c r="O23" s="339"/>
      <c r="P23" s="339"/>
      <c r="Q23" s="340"/>
      <c r="R23" s="326"/>
      <c r="S23" s="326"/>
      <c r="T23" s="378"/>
      <c r="U23" s="379"/>
      <c r="V23" s="380"/>
      <c r="W23" s="341"/>
      <c r="X23" s="341"/>
      <c r="Y23" s="341"/>
      <c r="Z23" s="351" t="str">
        <f>IF(入力!P8="","",入力!P8)</f>
        <v>千葉県松戸市松飛台１７７－２９</v>
      </c>
      <c r="AA23" s="352"/>
      <c r="AB23" s="352"/>
      <c r="AC23" s="352"/>
      <c r="AD23" s="352"/>
      <c r="AE23" s="352"/>
      <c r="AF23" s="352"/>
      <c r="AG23" s="352"/>
      <c r="AH23" s="352"/>
      <c r="AI23" s="352"/>
      <c r="AJ23" s="352"/>
      <c r="AK23" s="352"/>
      <c r="AL23" s="352"/>
      <c r="AM23" s="352"/>
      <c r="AN23" s="352"/>
      <c r="AO23" s="352"/>
      <c r="AP23" s="352"/>
      <c r="AQ23" s="352"/>
      <c r="AR23" s="352"/>
      <c r="AS23" s="352"/>
      <c r="AT23" s="353"/>
      <c r="AU23" s="326"/>
      <c r="AV23" s="326"/>
      <c r="AW23" s="326"/>
      <c r="AX23" s="354" t="str">
        <f>IF(入力!AK8="","",入力!AK8)</f>
        <v>4521</v>
      </c>
      <c r="AY23" s="326"/>
      <c r="AZ23" s="326"/>
      <c r="BA23" s="326"/>
      <c r="BB23" s="19" t="s">
        <v>76</v>
      </c>
      <c r="BC23" s="326" t="str">
        <f>IF(入力!AP8="","",入力!AP8)</f>
        <v>9461</v>
      </c>
      <c r="BD23" s="326"/>
      <c r="BE23" s="326"/>
      <c r="BF23" s="350"/>
    </row>
    <row r="24" spans="3:58" ht="12" customHeight="1">
      <c r="C24" s="373" t="s">
        <v>77</v>
      </c>
      <c r="D24" s="374"/>
      <c r="E24" s="374"/>
      <c r="F24" s="374"/>
      <c r="G24" s="375"/>
      <c r="H24" s="370" t="str">
        <f>IF(入力!C9="","",入力!C9&amp;"　"&amp;入力!E9)</f>
        <v>コシハラ　ノボル</v>
      </c>
      <c r="I24" s="330"/>
      <c r="J24" s="330"/>
      <c r="K24" s="330"/>
      <c r="L24" s="330"/>
      <c r="M24" s="330"/>
      <c r="N24" s="330"/>
      <c r="O24" s="330"/>
      <c r="P24" s="330"/>
      <c r="Q24" s="343"/>
      <c r="R24" s="331" t="s">
        <v>45</v>
      </c>
      <c r="S24" s="330"/>
      <c r="T24" s="344">
        <f>IF(入力!AT9="","",入力!AT9)</f>
        <v>44</v>
      </c>
      <c r="U24" s="345"/>
      <c r="V24" s="346"/>
      <c r="W24" s="331" t="s">
        <v>46</v>
      </c>
      <c r="X24" s="331"/>
      <c r="Y24" s="331"/>
      <c r="Z24" s="14" t="s">
        <v>72</v>
      </c>
      <c r="AA24" s="15"/>
      <c r="AB24" s="330" t="str">
        <f>IF(入力!R9="","",入力!R9)</f>
        <v>277</v>
      </c>
      <c r="AC24" s="330"/>
      <c r="AD24" s="330"/>
      <c r="AE24" s="330"/>
      <c r="AF24" s="16" t="s">
        <v>73</v>
      </c>
      <c r="AG24" s="330" t="str">
        <f>IF(入力!W9="","",入力!W9)</f>
        <v>0084</v>
      </c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43"/>
      <c r="AU24" s="331" t="s">
        <v>47</v>
      </c>
      <c r="AV24" s="330"/>
      <c r="AW24" s="330"/>
      <c r="AX24" s="17" t="s">
        <v>74</v>
      </c>
      <c r="AY24" s="330" t="str">
        <f>IF(入力!AL9="","",入力!AL9)</f>
        <v>090</v>
      </c>
      <c r="AZ24" s="330"/>
      <c r="BA24" s="330"/>
      <c r="BB24" s="330"/>
      <c r="BC24" s="330"/>
      <c r="BD24" s="330"/>
      <c r="BE24" s="330"/>
      <c r="BF24" s="18" t="s">
        <v>75</v>
      </c>
    </row>
    <row r="25" spans="3:58" ht="19.5" customHeight="1">
      <c r="C25" s="376" t="s">
        <v>78</v>
      </c>
      <c r="D25" s="326"/>
      <c r="E25" s="326"/>
      <c r="F25" s="326"/>
      <c r="G25" s="377"/>
      <c r="H25" s="338" t="str">
        <f>IF(入力!C10="","",入力!C10&amp;"　"&amp;入力!E10)</f>
        <v>腰原　昇</v>
      </c>
      <c r="I25" s="339"/>
      <c r="J25" s="339"/>
      <c r="K25" s="339"/>
      <c r="L25" s="339"/>
      <c r="M25" s="339"/>
      <c r="N25" s="339"/>
      <c r="O25" s="339"/>
      <c r="P25" s="339"/>
      <c r="Q25" s="340"/>
      <c r="R25" s="326"/>
      <c r="S25" s="326"/>
      <c r="T25" s="378"/>
      <c r="U25" s="379"/>
      <c r="V25" s="380"/>
      <c r="W25" s="341"/>
      <c r="X25" s="341"/>
      <c r="Y25" s="341"/>
      <c r="Z25" s="351" t="str">
        <f>IF(入力!P10="","",入力!P10)</f>
        <v>千葉県柏市新柏１-１２-１　Ａ２１０</v>
      </c>
      <c r="AA25" s="352"/>
      <c r="AB25" s="352"/>
      <c r="AC25" s="352"/>
      <c r="AD25" s="352"/>
      <c r="AE25" s="352"/>
      <c r="AF25" s="352"/>
      <c r="AG25" s="352"/>
      <c r="AH25" s="352"/>
      <c r="AI25" s="352"/>
      <c r="AJ25" s="352"/>
      <c r="AK25" s="352"/>
      <c r="AL25" s="352"/>
      <c r="AM25" s="352"/>
      <c r="AN25" s="352"/>
      <c r="AO25" s="352"/>
      <c r="AP25" s="352"/>
      <c r="AQ25" s="352"/>
      <c r="AR25" s="352"/>
      <c r="AS25" s="352"/>
      <c r="AT25" s="353"/>
      <c r="AU25" s="326"/>
      <c r="AV25" s="326"/>
      <c r="AW25" s="326"/>
      <c r="AX25" s="354" t="str">
        <f>IF(入力!AK10="","",入力!AK10)</f>
        <v>2721</v>
      </c>
      <c r="AY25" s="326"/>
      <c r="AZ25" s="326"/>
      <c r="BA25" s="326"/>
      <c r="BB25" s="19" t="s">
        <v>76</v>
      </c>
      <c r="BC25" s="326" t="str">
        <f>IF(入力!AP10="","",入力!AP10)</f>
        <v>5049</v>
      </c>
      <c r="BD25" s="326"/>
      <c r="BE25" s="326"/>
      <c r="BF25" s="350"/>
    </row>
    <row r="26" spans="3:58" ht="12" customHeight="1">
      <c r="C26" s="373" t="s">
        <v>71</v>
      </c>
      <c r="D26" s="374"/>
      <c r="E26" s="374"/>
      <c r="F26" s="374"/>
      <c r="G26" s="375"/>
      <c r="H26" s="370" t="str">
        <f>IF(入力!C11="","",入力!C11&amp;"　"&amp;入力!E11)</f>
        <v>ハラダ　タクミ</v>
      </c>
      <c r="I26" s="330"/>
      <c r="J26" s="330"/>
      <c r="K26" s="330"/>
      <c r="L26" s="330"/>
      <c r="M26" s="330"/>
      <c r="N26" s="330"/>
      <c r="O26" s="330"/>
      <c r="P26" s="330"/>
      <c r="Q26" s="343"/>
      <c r="R26" s="331" t="s">
        <v>45</v>
      </c>
      <c r="S26" s="330"/>
      <c r="T26" s="344">
        <f>IF(入力!AT11="","",入力!AT11)</f>
        <v>18</v>
      </c>
      <c r="U26" s="345"/>
      <c r="V26" s="346"/>
      <c r="W26" s="331" t="s">
        <v>46</v>
      </c>
      <c r="X26" s="331"/>
      <c r="Y26" s="331"/>
      <c r="Z26" s="14" t="s">
        <v>72</v>
      </c>
      <c r="AA26" s="15"/>
      <c r="AB26" s="330" t="str">
        <f>IF(入力!R11="","",入力!R11)</f>
        <v>270</v>
      </c>
      <c r="AC26" s="330"/>
      <c r="AD26" s="330"/>
      <c r="AE26" s="330"/>
      <c r="AF26" s="16" t="s">
        <v>73</v>
      </c>
      <c r="AG26" s="330" t="str">
        <f>IF(入力!W11="","",入力!W11)</f>
        <v>2214</v>
      </c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43"/>
      <c r="AU26" s="331" t="s">
        <v>47</v>
      </c>
      <c r="AV26" s="330"/>
      <c r="AW26" s="330"/>
      <c r="AX26" s="17" t="s">
        <v>74</v>
      </c>
      <c r="AY26" s="330" t="str">
        <f>IF(入力!AL11="","",入力!AL11)</f>
        <v/>
      </c>
      <c r="AZ26" s="330"/>
      <c r="BA26" s="330"/>
      <c r="BB26" s="330"/>
      <c r="BC26" s="330"/>
      <c r="BD26" s="330"/>
      <c r="BE26" s="330"/>
      <c r="BF26" s="18" t="s">
        <v>75</v>
      </c>
    </row>
    <row r="27" spans="3:58" ht="19.5" customHeight="1">
      <c r="C27" s="376" t="s">
        <v>79</v>
      </c>
      <c r="D27" s="326"/>
      <c r="E27" s="326"/>
      <c r="F27" s="326"/>
      <c r="G27" s="377"/>
      <c r="H27" s="338" t="str">
        <f>IF(入力!C12="","",入力!C12&amp;"　"&amp;入力!E12)</f>
        <v>原田　匠</v>
      </c>
      <c r="I27" s="339"/>
      <c r="J27" s="339"/>
      <c r="K27" s="339"/>
      <c r="L27" s="339"/>
      <c r="M27" s="339"/>
      <c r="N27" s="339"/>
      <c r="O27" s="339"/>
      <c r="P27" s="339"/>
      <c r="Q27" s="340"/>
      <c r="R27" s="326"/>
      <c r="S27" s="326"/>
      <c r="T27" s="378"/>
      <c r="U27" s="379"/>
      <c r="V27" s="380"/>
      <c r="W27" s="341"/>
      <c r="X27" s="341"/>
      <c r="Y27" s="341"/>
      <c r="Z27" s="351" t="str">
        <f>IF(入力!P12="","",入力!P12)</f>
        <v>千葉県松戸市松飛台１７７－２９</v>
      </c>
      <c r="AA27" s="352"/>
      <c r="AB27" s="352"/>
      <c r="AC27" s="352"/>
      <c r="AD27" s="352"/>
      <c r="AE27" s="352"/>
      <c r="AF27" s="352"/>
      <c r="AG27" s="352"/>
      <c r="AH27" s="352"/>
      <c r="AI27" s="352"/>
      <c r="AJ27" s="352"/>
      <c r="AK27" s="352"/>
      <c r="AL27" s="352"/>
      <c r="AM27" s="352"/>
      <c r="AN27" s="352"/>
      <c r="AO27" s="352"/>
      <c r="AP27" s="352"/>
      <c r="AQ27" s="352"/>
      <c r="AR27" s="352"/>
      <c r="AS27" s="352"/>
      <c r="AT27" s="353"/>
      <c r="AU27" s="326"/>
      <c r="AV27" s="326"/>
      <c r="AW27" s="326"/>
      <c r="AX27" s="354" t="str">
        <f>IF(入力!AK12="","",入力!AK12)</f>
        <v/>
      </c>
      <c r="AY27" s="326"/>
      <c r="AZ27" s="326"/>
      <c r="BA27" s="326"/>
      <c r="BB27" s="19" t="s">
        <v>76</v>
      </c>
      <c r="BC27" s="326" t="str">
        <f>IF(入力!AP12="","",入力!AP12)</f>
        <v/>
      </c>
      <c r="BD27" s="326"/>
      <c r="BE27" s="326"/>
      <c r="BF27" s="350"/>
    </row>
    <row r="28" spans="3:58" ht="12" customHeight="1">
      <c r="C28" s="373" t="s">
        <v>71</v>
      </c>
      <c r="D28" s="374"/>
      <c r="E28" s="374"/>
      <c r="F28" s="374"/>
      <c r="G28" s="375"/>
      <c r="H28" s="370" t="str">
        <f>IF(入力!C15="","",入力!C15&amp;"　"&amp;入力!E15)</f>
        <v>テシマ　ゴロウ</v>
      </c>
      <c r="I28" s="330"/>
      <c r="J28" s="330"/>
      <c r="K28" s="330"/>
      <c r="L28" s="330"/>
      <c r="M28" s="330"/>
      <c r="N28" s="330"/>
      <c r="O28" s="330"/>
      <c r="P28" s="330"/>
      <c r="Q28" s="343"/>
      <c r="R28" s="331" t="s">
        <v>45</v>
      </c>
      <c r="S28" s="330"/>
      <c r="T28" s="344">
        <f>IF(入力!AT15="","",入力!AT15)</f>
        <v>59</v>
      </c>
      <c r="U28" s="345"/>
      <c r="V28" s="346"/>
      <c r="W28" s="331" t="s">
        <v>46</v>
      </c>
      <c r="X28" s="331"/>
      <c r="Y28" s="331"/>
      <c r="Z28" s="14" t="s">
        <v>72</v>
      </c>
      <c r="AA28" s="15"/>
      <c r="AB28" s="330" t="str">
        <f>IF(入力!R15="","",入力!R15)</f>
        <v>270</v>
      </c>
      <c r="AC28" s="330"/>
      <c r="AD28" s="330"/>
      <c r="AE28" s="330"/>
      <c r="AF28" s="16" t="s">
        <v>73</v>
      </c>
      <c r="AG28" s="330" t="str">
        <f>IF(入力!W15="","",入力!W15)</f>
        <v>0021</v>
      </c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43"/>
      <c r="AU28" s="331" t="s">
        <v>47</v>
      </c>
      <c r="AV28" s="330"/>
      <c r="AW28" s="330"/>
      <c r="AX28" s="17" t="s">
        <v>74</v>
      </c>
      <c r="AY28" s="330" t="str">
        <f>IF(入力!AL15="","",入力!AL15)</f>
        <v>047</v>
      </c>
      <c r="AZ28" s="330"/>
      <c r="BA28" s="330"/>
      <c r="BB28" s="330"/>
      <c r="BC28" s="330"/>
      <c r="BD28" s="330"/>
      <c r="BE28" s="330"/>
      <c r="BF28" s="18" t="s">
        <v>75</v>
      </c>
    </row>
    <row r="29" spans="3:58" ht="19.5" customHeight="1" thickBot="1">
      <c r="C29" s="371" t="s">
        <v>49</v>
      </c>
      <c r="D29" s="332"/>
      <c r="E29" s="332"/>
      <c r="F29" s="332"/>
      <c r="G29" s="372"/>
      <c r="H29" s="355" t="str">
        <f>IF(入力!C16="","",入力!C16&amp;"　"&amp;入力!E16)</f>
        <v>手嶋　吾郎</v>
      </c>
      <c r="I29" s="356"/>
      <c r="J29" s="356"/>
      <c r="K29" s="356"/>
      <c r="L29" s="356"/>
      <c r="M29" s="356"/>
      <c r="N29" s="356"/>
      <c r="O29" s="356"/>
      <c r="P29" s="356"/>
      <c r="Q29" s="357"/>
      <c r="R29" s="332"/>
      <c r="S29" s="332"/>
      <c r="T29" s="347"/>
      <c r="U29" s="348"/>
      <c r="V29" s="349"/>
      <c r="W29" s="342"/>
      <c r="X29" s="342"/>
      <c r="Y29" s="342"/>
      <c r="Z29" s="333" t="str">
        <f>IF(入力!P16="","",入力!P16)</f>
        <v>千葉県松戸市小金原８－１－２</v>
      </c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5"/>
      <c r="AU29" s="332"/>
      <c r="AV29" s="332"/>
      <c r="AW29" s="332"/>
      <c r="AX29" s="336" t="str">
        <f>IF(入力!AK16="","",入力!AK16)</f>
        <v>344</v>
      </c>
      <c r="AY29" s="332"/>
      <c r="AZ29" s="332"/>
      <c r="BA29" s="332"/>
      <c r="BB29" s="73" t="s">
        <v>76</v>
      </c>
      <c r="BC29" s="332" t="str">
        <f>IF(入力!AP16="","",入力!AP16)</f>
        <v>5226</v>
      </c>
      <c r="BD29" s="332"/>
      <c r="BE29" s="332"/>
      <c r="BF29" s="33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7" t="s">
        <v>52</v>
      </c>
      <c r="D33" s="328"/>
      <c r="E33" s="328"/>
      <c r="F33" s="328" t="s">
        <v>53</v>
      </c>
      <c r="G33" s="328"/>
      <c r="H33" s="328"/>
      <c r="I33" s="328"/>
      <c r="J33" s="328"/>
      <c r="K33" s="328"/>
      <c r="L33" s="328"/>
      <c r="M33" s="328"/>
      <c r="N33" s="328"/>
      <c r="O33" s="328"/>
      <c r="P33" s="328"/>
      <c r="Q33" s="328" t="s">
        <v>54</v>
      </c>
      <c r="R33" s="328"/>
      <c r="S33" s="328"/>
      <c r="T33" s="328" t="s">
        <v>55</v>
      </c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 t="s">
        <v>56</v>
      </c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 t="s">
        <v>57</v>
      </c>
      <c r="BA33" s="328"/>
      <c r="BB33" s="328"/>
      <c r="BC33" s="328"/>
      <c r="BD33" s="328"/>
      <c r="BE33" s="328"/>
      <c r="BF33" s="329"/>
    </row>
    <row r="34" spans="3:58" ht="15" customHeight="1">
      <c r="C34" s="286" t="str">
        <f>IF(入力!B25="","",入力!B25)</f>
        <v>①</v>
      </c>
      <c r="D34" s="287"/>
      <c r="E34" s="288"/>
      <c r="F34" s="292" t="str">
        <f>IF(入力!C26="","",入力!C25&amp;"　"&amp;入力!E25&amp;"
"&amp;入力!C26&amp;"　"&amp;入力!E26)</f>
        <v>カワイ　ハルタカ
河合　昭空</v>
      </c>
      <c r="G34" s="293"/>
      <c r="H34" s="293"/>
      <c r="I34" s="293"/>
      <c r="J34" s="293"/>
      <c r="K34" s="293"/>
      <c r="L34" s="293"/>
      <c r="M34" s="293"/>
      <c r="N34" s="293"/>
      <c r="O34" s="293"/>
      <c r="P34" s="294"/>
      <c r="Q34" s="298">
        <f>IF(入力!G25="","",入力!G25)</f>
        <v>6</v>
      </c>
      <c r="R34" s="299"/>
      <c r="S34" s="300"/>
      <c r="T34" s="304" t="str">
        <f>IF(入力!I25="","",入力!I25)</f>
        <v>八ヶ崎第二小学校</v>
      </c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6"/>
      <c r="AJ34" s="298">
        <f>IF(入力!M25="","",入力!M25)</f>
        <v>519755194</v>
      </c>
      <c r="AK34" s="299"/>
      <c r="AL34" s="299"/>
      <c r="AM34" s="299"/>
      <c r="AN34" s="299"/>
      <c r="AO34" s="299"/>
      <c r="AP34" s="299"/>
      <c r="AQ34" s="299"/>
      <c r="AR34" s="299"/>
      <c r="AS34" s="299"/>
      <c r="AT34" s="299"/>
      <c r="AU34" s="299"/>
      <c r="AV34" s="299"/>
      <c r="AW34" s="299"/>
      <c r="AX34" s="299"/>
      <c r="AY34" s="300"/>
      <c r="AZ34" s="298">
        <f>IF(入力!P25="","",入力!P25)</f>
        <v>146</v>
      </c>
      <c r="BA34" s="299"/>
      <c r="BB34" s="299"/>
      <c r="BC34" s="299"/>
      <c r="BD34" s="299"/>
      <c r="BE34" s="299"/>
      <c r="BF34" s="310"/>
    </row>
    <row r="35" spans="3:58" ht="15" customHeight="1">
      <c r="C35" s="312"/>
      <c r="D35" s="313"/>
      <c r="E35" s="314"/>
      <c r="F35" s="315"/>
      <c r="G35" s="316"/>
      <c r="H35" s="316"/>
      <c r="I35" s="316"/>
      <c r="J35" s="316"/>
      <c r="K35" s="316"/>
      <c r="L35" s="316"/>
      <c r="M35" s="316"/>
      <c r="N35" s="316"/>
      <c r="O35" s="316"/>
      <c r="P35" s="317"/>
      <c r="Q35" s="318"/>
      <c r="R35" s="319"/>
      <c r="S35" s="320"/>
      <c r="T35" s="321"/>
      <c r="U35" s="322"/>
      <c r="V35" s="322"/>
      <c r="W35" s="322"/>
      <c r="X35" s="322"/>
      <c r="Y35" s="322"/>
      <c r="Z35" s="322"/>
      <c r="AA35" s="322"/>
      <c r="AB35" s="322"/>
      <c r="AC35" s="322"/>
      <c r="AD35" s="322"/>
      <c r="AE35" s="322"/>
      <c r="AF35" s="322"/>
      <c r="AG35" s="322"/>
      <c r="AH35" s="322"/>
      <c r="AI35" s="323"/>
      <c r="AJ35" s="318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20"/>
      <c r="AZ35" s="318"/>
      <c r="BA35" s="319"/>
      <c r="BB35" s="319"/>
      <c r="BC35" s="319"/>
      <c r="BD35" s="319"/>
      <c r="BE35" s="319"/>
      <c r="BF35" s="324"/>
    </row>
    <row r="36" spans="3:58" ht="15" customHeight="1">
      <c r="C36" s="286">
        <f>IF(入力!B27="","",入力!B27)</f>
        <v>2</v>
      </c>
      <c r="D36" s="287"/>
      <c r="E36" s="288"/>
      <c r="F36" s="292" t="str">
        <f>IF(入力!C28="","",入力!C27&amp;"　"&amp;入力!E27&amp;"
"&amp;入力!C28&amp;"　"&amp;入力!E28)</f>
        <v>サトウ　マキト
佐藤　真輝斗</v>
      </c>
      <c r="G36" s="293"/>
      <c r="H36" s="293"/>
      <c r="I36" s="293"/>
      <c r="J36" s="293"/>
      <c r="K36" s="293"/>
      <c r="L36" s="293"/>
      <c r="M36" s="293"/>
      <c r="N36" s="293"/>
      <c r="O36" s="293"/>
      <c r="P36" s="294"/>
      <c r="Q36" s="298">
        <f>IF(入力!G27="","",入力!G27)</f>
        <v>6</v>
      </c>
      <c r="R36" s="299"/>
      <c r="S36" s="300"/>
      <c r="T36" s="304" t="str">
        <f>IF(入力!I27="","",入力!I27)</f>
        <v>松飛台小学校</v>
      </c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6"/>
      <c r="AJ36" s="298">
        <f>IF(入力!M27="","",入力!M27)</f>
        <v>515272838</v>
      </c>
      <c r="AK36" s="299"/>
      <c r="AL36" s="299"/>
      <c r="AM36" s="299"/>
      <c r="AN36" s="299"/>
      <c r="AO36" s="299"/>
      <c r="AP36" s="299"/>
      <c r="AQ36" s="299"/>
      <c r="AR36" s="299"/>
      <c r="AS36" s="299"/>
      <c r="AT36" s="299"/>
      <c r="AU36" s="299"/>
      <c r="AV36" s="299"/>
      <c r="AW36" s="299"/>
      <c r="AX36" s="299"/>
      <c r="AY36" s="300"/>
      <c r="AZ36" s="298">
        <f>IF(入力!P27="","",入力!P27)</f>
        <v>150</v>
      </c>
      <c r="BA36" s="299"/>
      <c r="BB36" s="299"/>
      <c r="BC36" s="299"/>
      <c r="BD36" s="299"/>
      <c r="BE36" s="299"/>
      <c r="BF36" s="310"/>
    </row>
    <row r="37" spans="3:58" ht="15" customHeight="1">
      <c r="C37" s="312"/>
      <c r="D37" s="313"/>
      <c r="E37" s="314"/>
      <c r="F37" s="315"/>
      <c r="G37" s="316"/>
      <c r="H37" s="316"/>
      <c r="I37" s="316"/>
      <c r="J37" s="316"/>
      <c r="K37" s="316"/>
      <c r="L37" s="316"/>
      <c r="M37" s="316"/>
      <c r="N37" s="316"/>
      <c r="O37" s="316"/>
      <c r="P37" s="317"/>
      <c r="Q37" s="318"/>
      <c r="R37" s="319"/>
      <c r="S37" s="320"/>
      <c r="T37" s="321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3"/>
      <c r="AJ37" s="318"/>
      <c r="AK37" s="319"/>
      <c r="AL37" s="319"/>
      <c r="AM37" s="319"/>
      <c r="AN37" s="319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320"/>
      <c r="AZ37" s="318"/>
      <c r="BA37" s="319"/>
      <c r="BB37" s="319"/>
      <c r="BC37" s="319"/>
      <c r="BD37" s="319"/>
      <c r="BE37" s="319"/>
      <c r="BF37" s="324"/>
    </row>
    <row r="38" spans="3:58" ht="15" customHeight="1">
      <c r="C38" s="286">
        <f>IF(入力!B29="","",入力!B29)</f>
        <v>3</v>
      </c>
      <c r="D38" s="287"/>
      <c r="E38" s="288"/>
      <c r="F38" s="292" t="str">
        <f>IF(入力!C30="","",入力!C29&amp;"　"&amp;入力!E29&amp;"
"&amp;入力!C30&amp;"　"&amp;入力!E30)</f>
        <v>ヤマザワ　リュウノスケ
山澤　柳之助</v>
      </c>
      <c r="G38" s="293"/>
      <c r="H38" s="293"/>
      <c r="I38" s="293"/>
      <c r="J38" s="293"/>
      <c r="K38" s="293"/>
      <c r="L38" s="293"/>
      <c r="M38" s="293"/>
      <c r="N38" s="293"/>
      <c r="O38" s="293"/>
      <c r="P38" s="294"/>
      <c r="Q38" s="298">
        <f>IF(入力!G29="","",入力!G29)</f>
        <v>6</v>
      </c>
      <c r="R38" s="299"/>
      <c r="S38" s="300"/>
      <c r="T38" s="304" t="str">
        <f>IF(入力!I29="","",入力!I29)</f>
        <v>土南部小学校</v>
      </c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6"/>
      <c r="AJ38" s="298">
        <f>IF(入力!M29="","",入力!M29)</f>
        <v>520972283</v>
      </c>
      <c r="AK38" s="299"/>
      <c r="AL38" s="299"/>
      <c r="AM38" s="299"/>
      <c r="AN38" s="299"/>
      <c r="AO38" s="299"/>
      <c r="AP38" s="299"/>
      <c r="AQ38" s="299"/>
      <c r="AR38" s="299"/>
      <c r="AS38" s="299"/>
      <c r="AT38" s="299"/>
      <c r="AU38" s="299"/>
      <c r="AV38" s="299"/>
      <c r="AW38" s="299"/>
      <c r="AX38" s="299"/>
      <c r="AY38" s="300"/>
      <c r="AZ38" s="298">
        <f>IF(入力!P29="","",入力!P29)</f>
        <v>142</v>
      </c>
      <c r="BA38" s="299"/>
      <c r="BB38" s="299"/>
      <c r="BC38" s="299"/>
      <c r="BD38" s="299"/>
      <c r="BE38" s="299"/>
      <c r="BF38" s="310"/>
    </row>
    <row r="39" spans="3:58" ht="15" customHeight="1">
      <c r="C39" s="312"/>
      <c r="D39" s="313"/>
      <c r="E39" s="314"/>
      <c r="F39" s="315"/>
      <c r="G39" s="316"/>
      <c r="H39" s="316"/>
      <c r="I39" s="316"/>
      <c r="J39" s="316"/>
      <c r="K39" s="316"/>
      <c r="L39" s="316"/>
      <c r="M39" s="316"/>
      <c r="N39" s="316"/>
      <c r="O39" s="316"/>
      <c r="P39" s="317"/>
      <c r="Q39" s="318"/>
      <c r="R39" s="319"/>
      <c r="S39" s="320"/>
      <c r="T39" s="321"/>
      <c r="U39" s="322"/>
      <c r="V39" s="322"/>
      <c r="W39" s="322"/>
      <c r="X39" s="322"/>
      <c r="Y39" s="322"/>
      <c r="Z39" s="322"/>
      <c r="AA39" s="322"/>
      <c r="AB39" s="322"/>
      <c r="AC39" s="322"/>
      <c r="AD39" s="322"/>
      <c r="AE39" s="322"/>
      <c r="AF39" s="322"/>
      <c r="AG39" s="322"/>
      <c r="AH39" s="322"/>
      <c r="AI39" s="323"/>
      <c r="AJ39" s="318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20"/>
      <c r="AZ39" s="318"/>
      <c r="BA39" s="319"/>
      <c r="BB39" s="319"/>
      <c r="BC39" s="319"/>
      <c r="BD39" s="319"/>
      <c r="BE39" s="319"/>
      <c r="BF39" s="324"/>
    </row>
    <row r="40" spans="3:58" ht="15" customHeight="1">
      <c r="C40" s="286">
        <f>IF(入力!B31="","",入力!B31)</f>
        <v>4</v>
      </c>
      <c r="D40" s="287"/>
      <c r="E40" s="288"/>
      <c r="F40" s="292" t="str">
        <f>IF(入力!C32="","",入力!C31&amp;"　"&amp;入力!E31&amp;"
"&amp;入力!C32&amp;"　"&amp;入力!E32)</f>
        <v>センスイ　ソウジロウ
泉水　聡士郎</v>
      </c>
      <c r="G40" s="293"/>
      <c r="H40" s="293"/>
      <c r="I40" s="293"/>
      <c r="J40" s="293"/>
      <c r="K40" s="293"/>
      <c r="L40" s="293"/>
      <c r="M40" s="293"/>
      <c r="N40" s="293"/>
      <c r="O40" s="293"/>
      <c r="P40" s="294"/>
      <c r="Q40" s="298">
        <f>IF(入力!G31="","",入力!G31)</f>
        <v>6</v>
      </c>
      <c r="R40" s="299"/>
      <c r="S40" s="300"/>
      <c r="T40" s="304" t="str">
        <f>IF(入力!I31="","",入力!I31)</f>
        <v>大津ヶ丘第一小学校</v>
      </c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6"/>
      <c r="AJ40" s="298">
        <f>IF(入力!M31="","",入力!M31)</f>
        <v>520972290</v>
      </c>
      <c r="AK40" s="299"/>
      <c r="AL40" s="299"/>
      <c r="AM40" s="299"/>
      <c r="AN40" s="299"/>
      <c r="AO40" s="299"/>
      <c r="AP40" s="299"/>
      <c r="AQ40" s="299"/>
      <c r="AR40" s="299"/>
      <c r="AS40" s="299"/>
      <c r="AT40" s="299"/>
      <c r="AU40" s="299"/>
      <c r="AV40" s="299"/>
      <c r="AW40" s="299"/>
      <c r="AX40" s="299"/>
      <c r="AY40" s="300"/>
      <c r="AZ40" s="298">
        <f>IF(入力!P31="","",入力!P31)</f>
        <v>138</v>
      </c>
      <c r="BA40" s="299"/>
      <c r="BB40" s="299"/>
      <c r="BC40" s="299"/>
      <c r="BD40" s="299"/>
      <c r="BE40" s="299"/>
      <c r="BF40" s="310"/>
    </row>
    <row r="41" spans="3:58" ht="15" customHeight="1">
      <c r="C41" s="312"/>
      <c r="D41" s="313"/>
      <c r="E41" s="314"/>
      <c r="F41" s="315"/>
      <c r="G41" s="316"/>
      <c r="H41" s="316"/>
      <c r="I41" s="316"/>
      <c r="J41" s="316"/>
      <c r="K41" s="316"/>
      <c r="L41" s="316"/>
      <c r="M41" s="316"/>
      <c r="N41" s="316"/>
      <c r="O41" s="316"/>
      <c r="P41" s="317"/>
      <c r="Q41" s="318"/>
      <c r="R41" s="319"/>
      <c r="S41" s="320"/>
      <c r="T41" s="321"/>
      <c r="U41" s="322"/>
      <c r="V41" s="322"/>
      <c r="W41" s="322"/>
      <c r="X41" s="322"/>
      <c r="Y41" s="322"/>
      <c r="Z41" s="322"/>
      <c r="AA41" s="322"/>
      <c r="AB41" s="322"/>
      <c r="AC41" s="322"/>
      <c r="AD41" s="322"/>
      <c r="AE41" s="322"/>
      <c r="AF41" s="322"/>
      <c r="AG41" s="322"/>
      <c r="AH41" s="322"/>
      <c r="AI41" s="323"/>
      <c r="AJ41" s="318"/>
      <c r="AK41" s="319"/>
      <c r="AL41" s="319"/>
      <c r="AM41" s="319"/>
      <c r="AN41" s="319"/>
      <c r="AO41" s="319"/>
      <c r="AP41" s="319"/>
      <c r="AQ41" s="319"/>
      <c r="AR41" s="319"/>
      <c r="AS41" s="319"/>
      <c r="AT41" s="319"/>
      <c r="AU41" s="319"/>
      <c r="AV41" s="319"/>
      <c r="AW41" s="319"/>
      <c r="AX41" s="319"/>
      <c r="AY41" s="320"/>
      <c r="AZ41" s="318"/>
      <c r="BA41" s="319"/>
      <c r="BB41" s="319"/>
      <c r="BC41" s="319"/>
      <c r="BD41" s="319"/>
      <c r="BE41" s="319"/>
      <c r="BF41" s="324"/>
    </row>
    <row r="42" spans="3:58" ht="15" customHeight="1">
      <c r="C42" s="286">
        <f>IF(入力!B33="","",入力!B33)</f>
        <v>5</v>
      </c>
      <c r="D42" s="287"/>
      <c r="E42" s="288"/>
      <c r="F42" s="292" t="str">
        <f>IF(入力!C34="","",入力!C33&amp;"　"&amp;入力!E33&amp;"
"&amp;入力!C34&amp;"　"&amp;入力!E34)</f>
        <v>コシハラ　ジュンペイ
腰原　淳平</v>
      </c>
      <c r="G42" s="293"/>
      <c r="H42" s="293"/>
      <c r="I42" s="293"/>
      <c r="J42" s="293"/>
      <c r="K42" s="293"/>
      <c r="L42" s="293"/>
      <c r="M42" s="293"/>
      <c r="N42" s="293"/>
      <c r="O42" s="293"/>
      <c r="P42" s="294"/>
      <c r="Q42" s="298">
        <f>IF(入力!G33="","",入力!G33)</f>
        <v>5</v>
      </c>
      <c r="R42" s="299"/>
      <c r="S42" s="300"/>
      <c r="T42" s="304" t="str">
        <f>IF(入力!I33="","",入力!I33)</f>
        <v>中原小学校</v>
      </c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6"/>
      <c r="AJ42" s="298">
        <f>IF(入力!M33="","",入力!M33)</f>
        <v>518941192</v>
      </c>
      <c r="AK42" s="299"/>
      <c r="AL42" s="299"/>
      <c r="AM42" s="299"/>
      <c r="AN42" s="299"/>
      <c r="AO42" s="299"/>
      <c r="AP42" s="299"/>
      <c r="AQ42" s="299"/>
      <c r="AR42" s="299"/>
      <c r="AS42" s="299"/>
      <c r="AT42" s="299"/>
      <c r="AU42" s="299"/>
      <c r="AV42" s="299"/>
      <c r="AW42" s="299"/>
      <c r="AX42" s="299"/>
      <c r="AY42" s="300"/>
      <c r="AZ42" s="298">
        <f>IF(入力!P33="","",入力!P33)</f>
        <v>149</v>
      </c>
      <c r="BA42" s="299"/>
      <c r="BB42" s="299"/>
      <c r="BC42" s="299"/>
      <c r="BD42" s="299"/>
      <c r="BE42" s="299"/>
      <c r="BF42" s="310"/>
    </row>
    <row r="43" spans="3:58" ht="15" customHeight="1">
      <c r="C43" s="312"/>
      <c r="D43" s="313"/>
      <c r="E43" s="314"/>
      <c r="F43" s="315"/>
      <c r="G43" s="316"/>
      <c r="H43" s="316"/>
      <c r="I43" s="316"/>
      <c r="J43" s="316"/>
      <c r="K43" s="316"/>
      <c r="L43" s="316"/>
      <c r="M43" s="316"/>
      <c r="N43" s="316"/>
      <c r="O43" s="316"/>
      <c r="P43" s="317"/>
      <c r="Q43" s="318"/>
      <c r="R43" s="319"/>
      <c r="S43" s="320"/>
      <c r="T43" s="321"/>
      <c r="U43" s="322"/>
      <c r="V43" s="322"/>
      <c r="W43" s="322"/>
      <c r="X43" s="322"/>
      <c r="Y43" s="322"/>
      <c r="Z43" s="322"/>
      <c r="AA43" s="322"/>
      <c r="AB43" s="322"/>
      <c r="AC43" s="322"/>
      <c r="AD43" s="322"/>
      <c r="AE43" s="322"/>
      <c r="AF43" s="322"/>
      <c r="AG43" s="322"/>
      <c r="AH43" s="322"/>
      <c r="AI43" s="323"/>
      <c r="AJ43" s="318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20"/>
      <c r="AZ43" s="318"/>
      <c r="BA43" s="319"/>
      <c r="BB43" s="319"/>
      <c r="BC43" s="319"/>
      <c r="BD43" s="319"/>
      <c r="BE43" s="319"/>
      <c r="BF43" s="324"/>
    </row>
    <row r="44" spans="3:58" ht="15" customHeight="1">
      <c r="C44" s="286">
        <f>IF(入力!B35="","",入力!B35)</f>
        <v>6</v>
      </c>
      <c r="D44" s="287"/>
      <c r="E44" s="288"/>
      <c r="F44" s="292" t="str">
        <f>IF(入力!C36="","",入力!C35&amp;"　"&amp;入力!E35&amp;"
"&amp;入力!C36&amp;"　"&amp;入力!E36)</f>
        <v>キシ　ノア
岸　乃碧</v>
      </c>
      <c r="G44" s="293"/>
      <c r="H44" s="293"/>
      <c r="I44" s="293"/>
      <c r="J44" s="293"/>
      <c r="K44" s="293"/>
      <c r="L44" s="293"/>
      <c r="M44" s="293"/>
      <c r="N44" s="293"/>
      <c r="O44" s="293"/>
      <c r="P44" s="294"/>
      <c r="Q44" s="298">
        <f>IF(入力!G35="","",入力!G35)</f>
        <v>5</v>
      </c>
      <c r="R44" s="299"/>
      <c r="S44" s="300"/>
      <c r="T44" s="304" t="str">
        <f>IF(入力!I35="","",入力!I35)</f>
        <v>光ヶ丘小学校</v>
      </c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6"/>
      <c r="AJ44" s="298">
        <f>IF(入力!M35="","",入力!M35)</f>
        <v>520972306</v>
      </c>
      <c r="AK44" s="299"/>
      <c r="AL44" s="299"/>
      <c r="AM44" s="299"/>
      <c r="AN44" s="299"/>
      <c r="AO44" s="299"/>
      <c r="AP44" s="299"/>
      <c r="AQ44" s="299"/>
      <c r="AR44" s="299"/>
      <c r="AS44" s="299"/>
      <c r="AT44" s="299"/>
      <c r="AU44" s="299"/>
      <c r="AV44" s="299"/>
      <c r="AW44" s="299"/>
      <c r="AX44" s="299"/>
      <c r="AY44" s="300"/>
      <c r="AZ44" s="298">
        <f>IF(入力!P35="","",入力!P35)</f>
        <v>145</v>
      </c>
      <c r="BA44" s="299"/>
      <c r="BB44" s="299"/>
      <c r="BC44" s="299"/>
      <c r="BD44" s="299"/>
      <c r="BE44" s="299"/>
      <c r="BF44" s="310"/>
    </row>
    <row r="45" spans="3:58" ht="15" customHeight="1">
      <c r="C45" s="312"/>
      <c r="D45" s="313"/>
      <c r="E45" s="314"/>
      <c r="F45" s="315"/>
      <c r="G45" s="316"/>
      <c r="H45" s="316"/>
      <c r="I45" s="316"/>
      <c r="J45" s="316"/>
      <c r="K45" s="316"/>
      <c r="L45" s="316"/>
      <c r="M45" s="316"/>
      <c r="N45" s="316"/>
      <c r="O45" s="316"/>
      <c r="P45" s="317"/>
      <c r="Q45" s="318"/>
      <c r="R45" s="319"/>
      <c r="S45" s="320"/>
      <c r="T45" s="321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3"/>
      <c r="AJ45" s="318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20"/>
      <c r="AZ45" s="318"/>
      <c r="BA45" s="319"/>
      <c r="BB45" s="319"/>
      <c r="BC45" s="319"/>
      <c r="BD45" s="319"/>
      <c r="BE45" s="319"/>
      <c r="BF45" s="324"/>
    </row>
    <row r="46" spans="3:58" ht="15" customHeight="1">
      <c r="C46" s="286">
        <f>IF(入力!B37="","",入力!B37)</f>
        <v>7</v>
      </c>
      <c r="D46" s="287"/>
      <c r="E46" s="288"/>
      <c r="F46" s="292" t="str">
        <f>IF(入力!C38="","",入力!C37&amp;"　"&amp;入力!E37&amp;"
"&amp;入力!C38&amp;"　"&amp;入力!E38)</f>
        <v>サトウ　カズキ
佐藤　和樹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4"/>
      <c r="Q46" s="298">
        <f>IF(入力!G37="","",入力!G37)</f>
        <v>4</v>
      </c>
      <c r="R46" s="299"/>
      <c r="S46" s="300"/>
      <c r="T46" s="304" t="str">
        <f>IF(入力!I37="","",入力!I37)</f>
        <v>梨香台小学校</v>
      </c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6"/>
      <c r="AJ46" s="298">
        <f>IF(入力!M37="","",入力!M37)</f>
        <v>520397789</v>
      </c>
      <c r="AK46" s="299"/>
      <c r="AL46" s="299"/>
      <c r="AM46" s="299"/>
      <c r="AN46" s="299"/>
      <c r="AO46" s="299"/>
      <c r="AP46" s="299"/>
      <c r="AQ46" s="299"/>
      <c r="AR46" s="299"/>
      <c r="AS46" s="299"/>
      <c r="AT46" s="299"/>
      <c r="AU46" s="299"/>
      <c r="AV46" s="299"/>
      <c r="AW46" s="299"/>
      <c r="AX46" s="299"/>
      <c r="AY46" s="300"/>
      <c r="AZ46" s="298">
        <f>IF(入力!P37="","",入力!P37)</f>
        <v>133</v>
      </c>
      <c r="BA46" s="299"/>
      <c r="BB46" s="299"/>
      <c r="BC46" s="299"/>
      <c r="BD46" s="299"/>
      <c r="BE46" s="299"/>
      <c r="BF46" s="310"/>
    </row>
    <row r="47" spans="3:58" ht="15" customHeight="1">
      <c r="C47" s="312"/>
      <c r="D47" s="313"/>
      <c r="E47" s="314"/>
      <c r="F47" s="315"/>
      <c r="G47" s="316"/>
      <c r="H47" s="316"/>
      <c r="I47" s="316"/>
      <c r="J47" s="316"/>
      <c r="K47" s="316"/>
      <c r="L47" s="316"/>
      <c r="M47" s="316"/>
      <c r="N47" s="316"/>
      <c r="O47" s="316"/>
      <c r="P47" s="317"/>
      <c r="Q47" s="318"/>
      <c r="R47" s="319"/>
      <c r="S47" s="320"/>
      <c r="T47" s="321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3"/>
      <c r="AJ47" s="318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20"/>
      <c r="AZ47" s="318"/>
      <c r="BA47" s="319"/>
      <c r="BB47" s="319"/>
      <c r="BC47" s="319"/>
      <c r="BD47" s="319"/>
      <c r="BE47" s="319"/>
      <c r="BF47" s="324"/>
    </row>
    <row r="48" spans="3:58" ht="15" customHeight="1">
      <c r="C48" s="286">
        <f>IF(入力!B39="","",入力!B39)</f>
        <v>8</v>
      </c>
      <c r="D48" s="287"/>
      <c r="E48" s="288"/>
      <c r="F48" s="292" t="str">
        <f>IF(入力!C40="","",入力!C39&amp;"　"&amp;入力!E39&amp;"
"&amp;入力!C40&amp;"　"&amp;入力!E40)</f>
        <v>サトウ　ゲンキ
佐藤　玄基</v>
      </c>
      <c r="G48" s="293"/>
      <c r="H48" s="293"/>
      <c r="I48" s="293"/>
      <c r="J48" s="293"/>
      <c r="K48" s="293"/>
      <c r="L48" s="293"/>
      <c r="M48" s="293"/>
      <c r="N48" s="293"/>
      <c r="O48" s="293"/>
      <c r="P48" s="294"/>
      <c r="Q48" s="298">
        <f>IF(入力!G39="","",入力!G39)</f>
        <v>4</v>
      </c>
      <c r="R48" s="299"/>
      <c r="S48" s="300"/>
      <c r="T48" s="304" t="str">
        <f>IF(入力!I39="","",入力!I39)</f>
        <v>西初石小学校</v>
      </c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6"/>
      <c r="AJ48" s="298">
        <f>IF(入力!M39="","",入力!M39)</f>
        <v>520972313</v>
      </c>
      <c r="AK48" s="299"/>
      <c r="AL48" s="299"/>
      <c r="AM48" s="299"/>
      <c r="AN48" s="299"/>
      <c r="AO48" s="299"/>
      <c r="AP48" s="299"/>
      <c r="AQ48" s="299"/>
      <c r="AR48" s="299"/>
      <c r="AS48" s="299"/>
      <c r="AT48" s="299"/>
      <c r="AU48" s="299"/>
      <c r="AV48" s="299"/>
      <c r="AW48" s="299"/>
      <c r="AX48" s="299"/>
      <c r="AY48" s="300"/>
      <c r="AZ48" s="298">
        <f>IF(入力!P39="","",入力!P39)</f>
        <v>134</v>
      </c>
      <c r="BA48" s="299"/>
      <c r="BB48" s="299"/>
      <c r="BC48" s="299"/>
      <c r="BD48" s="299"/>
      <c r="BE48" s="299"/>
      <c r="BF48" s="310"/>
    </row>
    <row r="49" spans="3:58" ht="15" customHeight="1">
      <c r="C49" s="312"/>
      <c r="D49" s="313"/>
      <c r="E49" s="314"/>
      <c r="F49" s="315"/>
      <c r="G49" s="316"/>
      <c r="H49" s="316"/>
      <c r="I49" s="316"/>
      <c r="J49" s="316"/>
      <c r="K49" s="316"/>
      <c r="L49" s="316"/>
      <c r="M49" s="316"/>
      <c r="N49" s="316"/>
      <c r="O49" s="316"/>
      <c r="P49" s="317"/>
      <c r="Q49" s="318"/>
      <c r="R49" s="319"/>
      <c r="S49" s="320"/>
      <c r="T49" s="321"/>
      <c r="U49" s="322"/>
      <c r="V49" s="322"/>
      <c r="W49" s="322"/>
      <c r="X49" s="322"/>
      <c r="Y49" s="322"/>
      <c r="Z49" s="322"/>
      <c r="AA49" s="322"/>
      <c r="AB49" s="322"/>
      <c r="AC49" s="322"/>
      <c r="AD49" s="322"/>
      <c r="AE49" s="322"/>
      <c r="AF49" s="322"/>
      <c r="AG49" s="322"/>
      <c r="AH49" s="322"/>
      <c r="AI49" s="323"/>
      <c r="AJ49" s="318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20"/>
      <c r="AZ49" s="318"/>
      <c r="BA49" s="319"/>
      <c r="BB49" s="319"/>
      <c r="BC49" s="319"/>
      <c r="BD49" s="319"/>
      <c r="BE49" s="319"/>
      <c r="BF49" s="324"/>
    </row>
    <row r="50" spans="3:58" ht="15" customHeight="1">
      <c r="C50" s="286">
        <f>IF(入力!B41="","",入力!B41)</f>
        <v>9</v>
      </c>
      <c r="D50" s="287"/>
      <c r="E50" s="288"/>
      <c r="F50" s="292" t="str">
        <f>IF(入力!C42="","",入力!C41&amp;"　"&amp;入力!E41&amp;"
"&amp;入力!C42&amp;"　"&amp;入力!E42)</f>
        <v>サトウ　ユウキ
佐藤　友紀</v>
      </c>
      <c r="G50" s="293"/>
      <c r="H50" s="293"/>
      <c r="I50" s="293"/>
      <c r="J50" s="293"/>
      <c r="K50" s="293"/>
      <c r="L50" s="293"/>
      <c r="M50" s="293"/>
      <c r="N50" s="293"/>
      <c r="O50" s="293"/>
      <c r="P50" s="294"/>
      <c r="Q50" s="298">
        <f>IF(入力!G41="","",入力!G41)</f>
        <v>3</v>
      </c>
      <c r="R50" s="299"/>
      <c r="S50" s="300"/>
      <c r="T50" s="304" t="str">
        <f>IF(入力!I41="","",入力!I41)</f>
        <v>梨香台小学校</v>
      </c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6"/>
      <c r="AJ50" s="298">
        <f>IF(入力!M41="","",入力!M41)</f>
        <v>520397796</v>
      </c>
      <c r="AK50" s="299"/>
      <c r="AL50" s="299"/>
      <c r="AM50" s="299"/>
      <c r="AN50" s="299"/>
      <c r="AO50" s="299"/>
      <c r="AP50" s="299"/>
      <c r="AQ50" s="299"/>
      <c r="AR50" s="299"/>
      <c r="AS50" s="299"/>
      <c r="AT50" s="299"/>
      <c r="AU50" s="299"/>
      <c r="AV50" s="299"/>
      <c r="AW50" s="299"/>
      <c r="AX50" s="299"/>
      <c r="AY50" s="300"/>
      <c r="AZ50" s="298">
        <f>IF(入力!P41="","",入力!P41)</f>
        <v>123</v>
      </c>
      <c r="BA50" s="299"/>
      <c r="BB50" s="299"/>
      <c r="BC50" s="299"/>
      <c r="BD50" s="299"/>
      <c r="BE50" s="299"/>
      <c r="BF50" s="310"/>
    </row>
    <row r="51" spans="3:58" ht="15" customHeight="1">
      <c r="C51" s="312"/>
      <c r="D51" s="313"/>
      <c r="E51" s="314"/>
      <c r="F51" s="315"/>
      <c r="G51" s="316"/>
      <c r="H51" s="316"/>
      <c r="I51" s="316"/>
      <c r="J51" s="316"/>
      <c r="K51" s="316"/>
      <c r="L51" s="316"/>
      <c r="M51" s="316"/>
      <c r="N51" s="316"/>
      <c r="O51" s="316"/>
      <c r="P51" s="317"/>
      <c r="Q51" s="318"/>
      <c r="R51" s="319"/>
      <c r="S51" s="320"/>
      <c r="T51" s="321"/>
      <c r="U51" s="322"/>
      <c r="V51" s="322"/>
      <c r="W51" s="322"/>
      <c r="X51" s="322"/>
      <c r="Y51" s="322"/>
      <c r="Z51" s="322"/>
      <c r="AA51" s="322"/>
      <c r="AB51" s="322"/>
      <c r="AC51" s="322"/>
      <c r="AD51" s="322"/>
      <c r="AE51" s="322"/>
      <c r="AF51" s="322"/>
      <c r="AG51" s="322"/>
      <c r="AH51" s="322"/>
      <c r="AI51" s="323"/>
      <c r="AJ51" s="318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20"/>
      <c r="AZ51" s="318"/>
      <c r="BA51" s="319"/>
      <c r="BB51" s="319"/>
      <c r="BC51" s="319"/>
      <c r="BD51" s="319"/>
      <c r="BE51" s="319"/>
      <c r="BF51" s="324"/>
    </row>
    <row r="52" spans="3:58" ht="15" customHeight="1">
      <c r="C52" s="286">
        <f>IF(入力!B43="","",入力!B43)</f>
        <v>10</v>
      </c>
      <c r="D52" s="287"/>
      <c r="E52" s="288"/>
      <c r="F52" s="292" t="str">
        <f>IF(入力!C44="","",入力!C43&amp;"　"&amp;入力!E43&amp;"
"&amp;入力!C44&amp;"　"&amp;入力!E44)</f>
        <v>コシハラ　マナブ
腰原　学</v>
      </c>
      <c r="G52" s="293"/>
      <c r="H52" s="293"/>
      <c r="I52" s="293"/>
      <c r="J52" s="293"/>
      <c r="K52" s="293"/>
      <c r="L52" s="293"/>
      <c r="M52" s="293"/>
      <c r="N52" s="293"/>
      <c r="O52" s="293"/>
      <c r="P52" s="294"/>
      <c r="Q52" s="298">
        <f>IF(入力!G43="","",入力!G43)</f>
        <v>2</v>
      </c>
      <c r="R52" s="299"/>
      <c r="S52" s="300"/>
      <c r="T52" s="304" t="str">
        <f>IF(入力!I43="","",入力!I43)</f>
        <v>中原小学校</v>
      </c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6"/>
      <c r="AJ52" s="298">
        <f>IF(入力!M43="","",入力!M43)</f>
        <v>520433654</v>
      </c>
      <c r="AK52" s="299"/>
      <c r="AL52" s="299"/>
      <c r="AM52" s="299"/>
      <c r="AN52" s="299"/>
      <c r="AO52" s="299"/>
      <c r="AP52" s="299"/>
      <c r="AQ52" s="299"/>
      <c r="AR52" s="299"/>
      <c r="AS52" s="299"/>
      <c r="AT52" s="299"/>
      <c r="AU52" s="299"/>
      <c r="AV52" s="299"/>
      <c r="AW52" s="299"/>
      <c r="AX52" s="299"/>
      <c r="AY52" s="300"/>
      <c r="AZ52" s="298">
        <f>IF(入力!P43="","",入力!P43)</f>
        <v>128</v>
      </c>
      <c r="BA52" s="299"/>
      <c r="BB52" s="299"/>
      <c r="BC52" s="299"/>
      <c r="BD52" s="299"/>
      <c r="BE52" s="299"/>
      <c r="BF52" s="310"/>
    </row>
    <row r="53" spans="3:58" ht="15" customHeight="1">
      <c r="C53" s="312"/>
      <c r="D53" s="313"/>
      <c r="E53" s="314"/>
      <c r="F53" s="315"/>
      <c r="G53" s="316"/>
      <c r="H53" s="316"/>
      <c r="I53" s="316"/>
      <c r="J53" s="316"/>
      <c r="K53" s="316"/>
      <c r="L53" s="316"/>
      <c r="M53" s="316"/>
      <c r="N53" s="316"/>
      <c r="O53" s="316"/>
      <c r="P53" s="317"/>
      <c r="Q53" s="318"/>
      <c r="R53" s="319"/>
      <c r="S53" s="320"/>
      <c r="T53" s="321"/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3"/>
      <c r="AJ53" s="318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20"/>
      <c r="AZ53" s="318"/>
      <c r="BA53" s="319"/>
      <c r="BB53" s="319"/>
      <c r="BC53" s="319"/>
      <c r="BD53" s="319"/>
      <c r="BE53" s="319"/>
      <c r="BF53" s="324"/>
    </row>
    <row r="54" spans="3:58" ht="15" customHeight="1">
      <c r="C54" s="286">
        <f>IF(入力!B45="","",入力!B45)</f>
        <v>11</v>
      </c>
      <c r="D54" s="287"/>
      <c r="E54" s="288"/>
      <c r="F54" s="292" t="str">
        <f>IF(入力!C46="","",入力!C45&amp;"　"&amp;入力!E45&amp;"
"&amp;入力!C46&amp;"　"&amp;入力!E46)</f>
        <v>イシマル　レン
石丸　蓮</v>
      </c>
      <c r="G54" s="293"/>
      <c r="H54" s="293"/>
      <c r="I54" s="293"/>
      <c r="J54" s="293"/>
      <c r="K54" s="293"/>
      <c r="L54" s="293"/>
      <c r="M54" s="293"/>
      <c r="N54" s="293"/>
      <c r="O54" s="293"/>
      <c r="P54" s="294"/>
      <c r="Q54" s="298">
        <f>IF(入力!G45="","",入力!G45)</f>
        <v>2</v>
      </c>
      <c r="R54" s="299"/>
      <c r="S54" s="300"/>
      <c r="T54" s="304" t="str">
        <f>IF(入力!I45="","",入力!I45)</f>
        <v>横須賀小学校</v>
      </c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6"/>
      <c r="AJ54" s="298">
        <f>IF(入力!M45="","",入力!M45)</f>
        <v>520397802</v>
      </c>
      <c r="AK54" s="299"/>
      <c r="AL54" s="299"/>
      <c r="AM54" s="299"/>
      <c r="AN54" s="299"/>
      <c r="AO54" s="299"/>
      <c r="AP54" s="299"/>
      <c r="AQ54" s="299"/>
      <c r="AR54" s="299"/>
      <c r="AS54" s="299"/>
      <c r="AT54" s="299"/>
      <c r="AU54" s="299"/>
      <c r="AV54" s="299"/>
      <c r="AW54" s="299"/>
      <c r="AX54" s="299"/>
      <c r="AY54" s="300"/>
      <c r="AZ54" s="298">
        <f>IF(入力!P45="","",入力!P45)</f>
        <v>124</v>
      </c>
      <c r="BA54" s="299"/>
      <c r="BB54" s="299"/>
      <c r="BC54" s="299"/>
      <c r="BD54" s="299"/>
      <c r="BE54" s="299"/>
      <c r="BF54" s="310"/>
    </row>
    <row r="55" spans="3:58" ht="15" customHeight="1">
      <c r="C55" s="312"/>
      <c r="D55" s="313"/>
      <c r="E55" s="314"/>
      <c r="F55" s="315"/>
      <c r="G55" s="316"/>
      <c r="H55" s="316"/>
      <c r="I55" s="316"/>
      <c r="J55" s="316"/>
      <c r="K55" s="316"/>
      <c r="L55" s="316"/>
      <c r="M55" s="316"/>
      <c r="N55" s="316"/>
      <c r="O55" s="316"/>
      <c r="P55" s="317"/>
      <c r="Q55" s="318"/>
      <c r="R55" s="319"/>
      <c r="S55" s="320"/>
      <c r="T55" s="321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3"/>
      <c r="AJ55" s="318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20"/>
      <c r="AZ55" s="318"/>
      <c r="BA55" s="319"/>
      <c r="BB55" s="319"/>
      <c r="BC55" s="319"/>
      <c r="BD55" s="319"/>
      <c r="BE55" s="319"/>
      <c r="BF55" s="324"/>
    </row>
    <row r="56" spans="3:58" ht="15" customHeight="1">
      <c r="C56" s="286">
        <f>IF(入力!B47="","",入力!B47)</f>
        <v>12</v>
      </c>
      <c r="D56" s="287"/>
      <c r="E56" s="288"/>
      <c r="F56" s="292" t="str">
        <f>IF(入力!C48="","",入力!C47&amp;"　"&amp;入力!E47&amp;"
"&amp;入力!C48&amp;"　"&amp;入力!E48)</f>
        <v>ヤマダ　ソウスケ
山田　奏輔</v>
      </c>
      <c r="G56" s="293"/>
      <c r="H56" s="293"/>
      <c r="I56" s="293"/>
      <c r="J56" s="293"/>
      <c r="K56" s="293"/>
      <c r="L56" s="293"/>
      <c r="M56" s="293"/>
      <c r="N56" s="293"/>
      <c r="O56" s="293"/>
      <c r="P56" s="294"/>
      <c r="Q56" s="298">
        <f>IF(入力!G47="","",入力!G47)</f>
        <v>2</v>
      </c>
      <c r="R56" s="299"/>
      <c r="S56" s="300"/>
      <c r="T56" s="304" t="str">
        <f>IF(入力!I47="","",入力!I47)</f>
        <v>旭小学校</v>
      </c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6"/>
      <c r="AJ56" s="298">
        <f>IF(入力!M47="","",入力!M47)</f>
        <v>520972320</v>
      </c>
      <c r="AK56" s="299"/>
      <c r="AL56" s="299"/>
      <c r="AM56" s="299"/>
      <c r="AN56" s="299"/>
      <c r="AO56" s="299"/>
      <c r="AP56" s="299"/>
      <c r="AQ56" s="299"/>
      <c r="AR56" s="299"/>
      <c r="AS56" s="299"/>
      <c r="AT56" s="299"/>
      <c r="AU56" s="299"/>
      <c r="AV56" s="299"/>
      <c r="AW56" s="299"/>
      <c r="AX56" s="299"/>
      <c r="AY56" s="300"/>
      <c r="AZ56" s="298">
        <f>IF(入力!P47="","",入力!P47)</f>
        <v>133</v>
      </c>
      <c r="BA56" s="299"/>
      <c r="BB56" s="299"/>
      <c r="BC56" s="299"/>
      <c r="BD56" s="299"/>
      <c r="BE56" s="299"/>
      <c r="BF56" s="310"/>
    </row>
    <row r="57" spans="3:58" ht="15" customHeight="1" thickBot="1">
      <c r="C57" s="289"/>
      <c r="D57" s="290"/>
      <c r="E57" s="291"/>
      <c r="F57" s="295"/>
      <c r="G57" s="296"/>
      <c r="H57" s="296"/>
      <c r="I57" s="296"/>
      <c r="J57" s="296"/>
      <c r="K57" s="296"/>
      <c r="L57" s="296"/>
      <c r="M57" s="296"/>
      <c r="N57" s="296"/>
      <c r="O57" s="296"/>
      <c r="P57" s="297"/>
      <c r="Q57" s="301"/>
      <c r="R57" s="302"/>
      <c r="S57" s="303"/>
      <c r="T57" s="307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9"/>
      <c r="AJ57" s="301"/>
      <c r="AK57" s="302"/>
      <c r="AL57" s="302"/>
      <c r="AM57" s="302"/>
      <c r="AN57" s="302"/>
      <c r="AO57" s="302"/>
      <c r="AP57" s="302"/>
      <c r="AQ57" s="302"/>
      <c r="AR57" s="302"/>
      <c r="AS57" s="302"/>
      <c r="AT57" s="302"/>
      <c r="AU57" s="302"/>
      <c r="AV57" s="302"/>
      <c r="AW57" s="302"/>
      <c r="AX57" s="302"/>
      <c r="AY57" s="303"/>
      <c r="AZ57" s="301"/>
      <c r="BA57" s="302"/>
      <c r="BB57" s="302"/>
      <c r="BC57" s="302"/>
      <c r="BD57" s="302"/>
      <c r="BE57" s="302"/>
      <c r="BF57" s="31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6"/>
      <c r="AS64" s="326"/>
      <c r="AT64" s="326"/>
      <c r="AU64" s="326"/>
      <c r="AV64" s="326"/>
      <c r="AW64" s="326"/>
      <c r="AX64" s="326"/>
      <c r="AY64" s="326"/>
      <c r="AZ64" s="326"/>
      <c r="BA64" s="326"/>
      <c r="BB64" s="326"/>
      <c r="BC64" s="326"/>
      <c r="BD64" s="326"/>
      <c r="BE64" s="326"/>
      <c r="BF64" s="32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小金原ＪＶＣブルーロケッツ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430486459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原田　修兵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513684635</v>
      </c>
      <c r="H7" s="276"/>
      <c r="I7" s="276"/>
      <c r="J7" s="276">
        <f>IF(入力!J7="","",入力!J7)</f>
        <v>291142</v>
      </c>
      <c r="K7" s="276"/>
      <c r="L7" s="276"/>
      <c r="M7" s="276">
        <f>IF(入力!M7="","",入力!M7)</f>
        <v>430361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腰原　昇</v>
      </c>
      <c r="D9" s="270"/>
      <c r="E9" s="270"/>
      <c r="F9" s="270"/>
      <c r="G9" s="276">
        <f>IF(入力!G9="","",入力!G9)</f>
        <v>519055713</v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>原田　匠</v>
      </c>
      <c r="D11" s="270"/>
      <c r="E11" s="270"/>
      <c r="F11" s="270"/>
      <c r="G11" s="276">
        <f>IF(入力!G11="","",入力!G11)</f>
        <v>513232437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原田　修兵</v>
      </c>
      <c r="D13" s="270"/>
      <c r="E13" s="270"/>
      <c r="F13" s="27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8"/>
      <c r="B14" s="268"/>
      <c r="C14" s="273"/>
      <c r="D14" s="274"/>
      <c r="E14" s="274"/>
      <c r="F14" s="27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8" t="s">
        <v>5</v>
      </c>
      <c r="B15" s="268"/>
      <c r="C15" s="269" t="str">
        <f>IF(入力!C16="","",入力!C16&amp;"　"&amp;入力!E16)</f>
        <v>手嶋　吾郎</v>
      </c>
      <c r="D15" s="270"/>
      <c r="E15" s="270"/>
      <c r="F15" s="27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8"/>
      <c r="B16" s="268"/>
      <c r="C16" s="273"/>
      <c r="D16" s="274"/>
      <c r="E16" s="274"/>
      <c r="F16" s="27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8" t="s">
        <v>6</v>
      </c>
      <c r="B17" s="268"/>
      <c r="C17" s="279" t="str">
        <f>IF(入力!C17="","",入力!C17&amp;"　"&amp;入力!E17)</f>
        <v>千葉県松戸市小金原８－１－２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047-344-5226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90－3409－7006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河合　昭空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八ヶ崎第二小学校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519755194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佐藤　真輝斗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松飛台小学校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515272838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山澤　柳之助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土南部小学校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520972283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泉水　聡士郎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大津ヶ丘第一小学校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520972290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腰原　淳平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中原小学校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518941192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岸　乃碧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光ヶ丘小学校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520972306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佐藤　和樹</v>
      </c>
      <c r="D37" s="270"/>
      <c r="E37" s="270"/>
      <c r="F37" s="270"/>
      <c r="G37" s="268">
        <f>IF(入力!G37="","",入力!G37)</f>
        <v>4</v>
      </c>
      <c r="H37" s="268" t="str">
        <f>IF(入力!H37="","",入力!H37)</f>
        <v/>
      </c>
      <c r="I37" s="268" t="str">
        <f>IF(入力!I37="","",入力!I37)</f>
        <v>梨香台小学校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520397789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佐藤　玄基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西初石小学校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520972313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佐藤　友紀</v>
      </c>
      <c r="D41" s="270"/>
      <c r="E41" s="270"/>
      <c r="F41" s="270"/>
      <c r="G41" s="268">
        <f>IF(入力!G41="","",入力!G41)</f>
        <v>3</v>
      </c>
      <c r="H41" s="268" t="str">
        <f>IF(入力!H41="","",入力!H41)</f>
        <v/>
      </c>
      <c r="I41" s="268" t="str">
        <f>IF(入力!I41="","",入力!I41)</f>
        <v>梨香台小学校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520397796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腰原　学</v>
      </c>
      <c r="D43" s="270"/>
      <c r="E43" s="270"/>
      <c r="F43" s="270"/>
      <c r="G43" s="268">
        <f>IF(入力!G43="","",入力!G43)</f>
        <v>2</v>
      </c>
      <c r="H43" s="268" t="str">
        <f>IF(入力!H43="","",入力!H43)</f>
        <v/>
      </c>
      <c r="I43" s="268" t="str">
        <f>IF(入力!I43="","",入力!I43)</f>
        <v>中原小学校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520433654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石丸　蓮</v>
      </c>
      <c r="D45" s="270"/>
      <c r="E45" s="270"/>
      <c r="F45" s="270"/>
      <c r="G45" s="268">
        <f>IF(入力!G45="","",入力!G45)</f>
        <v>2</v>
      </c>
      <c r="H45" s="268" t="str">
        <f>IF(入力!H45="","",入力!H45)</f>
        <v/>
      </c>
      <c r="I45" s="268" t="str">
        <f>IF(入力!I45="","",入力!I45)</f>
        <v>横須賀小学校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520397802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山田　奏輔</v>
      </c>
      <c r="D47" s="270"/>
      <c r="E47" s="270"/>
      <c r="F47" s="270"/>
      <c r="G47" s="268">
        <f>IF(入力!G47="","",入力!G47)</f>
        <v>2</v>
      </c>
      <c r="H47" s="268" t="str">
        <f>IF(入力!H47="","",入力!H47)</f>
        <v/>
      </c>
      <c r="I47" s="268" t="str">
        <f>IF(入力!I47="","",入力!I47)</f>
        <v>旭小学校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520972320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8" t="s">
        <v>0</v>
      </c>
      <c r="B2" s="268"/>
      <c r="C2" s="279" t="str">
        <f>IF(入力!C3="","",入力!C3)</f>
        <v>小金原ＪＶＣブルーロケッツ</v>
      </c>
      <c r="D2" s="279"/>
      <c r="E2" s="279"/>
      <c r="F2" s="279"/>
      <c r="G2" s="279"/>
      <c r="H2" s="279"/>
      <c r="I2" s="279"/>
      <c r="J2" s="268" t="str">
        <f>IF(入力!J3="","",入力!J3)</f>
        <v>男子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9"/>
      <c r="D3" s="279"/>
      <c r="E3" s="279"/>
      <c r="F3" s="279"/>
      <c r="G3" s="279"/>
      <c r="H3" s="279"/>
      <c r="I3" s="279"/>
      <c r="J3" s="268"/>
      <c r="K3" s="268"/>
      <c r="L3" s="268"/>
      <c r="M3" s="268"/>
      <c r="N3" s="268"/>
      <c r="O3" s="268"/>
    </row>
    <row r="4" spans="1:15" ht="15" customHeight="1">
      <c r="A4" s="268" t="s">
        <v>18</v>
      </c>
      <c r="B4" s="268"/>
      <c r="C4" s="280">
        <f>IF(入力!C4="","",IF(入力!C5="",入力!C4,入力!C4&amp;"　　"&amp;入力!C5))</f>
        <v>430486459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68"/>
      <c r="B5" s="268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>
      <c r="A6" s="268" t="s">
        <v>1</v>
      </c>
      <c r="B6" s="268"/>
      <c r="C6" s="269" t="str">
        <f>IF(入力!C8="","",入力!C8&amp;"　"&amp;入力!E8)</f>
        <v>原田　修兵</v>
      </c>
      <c r="D6" s="270"/>
      <c r="E6" s="270"/>
      <c r="F6" s="270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68"/>
      <c r="B7" s="268"/>
      <c r="C7" s="271"/>
      <c r="D7" s="272"/>
      <c r="E7" s="272"/>
      <c r="F7" s="272"/>
      <c r="G7" s="276">
        <f>IF(入力!G7="","",入力!G7)</f>
        <v>513684635</v>
      </c>
      <c r="H7" s="276"/>
      <c r="I7" s="276"/>
      <c r="J7" s="276">
        <f>IF(入力!J7="","",入力!J7)</f>
        <v>291142</v>
      </c>
      <c r="K7" s="276"/>
      <c r="L7" s="276"/>
      <c r="M7" s="276">
        <f>IF(入力!M7="","",入力!M7)</f>
        <v>430361</v>
      </c>
      <c r="N7" s="276"/>
      <c r="O7" s="276"/>
    </row>
    <row r="8" spans="1:15" ht="13.5" customHeight="1">
      <c r="A8" s="268"/>
      <c r="B8" s="268"/>
      <c r="C8" s="273"/>
      <c r="D8" s="274"/>
      <c r="E8" s="274"/>
      <c r="F8" s="274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68" t="s">
        <v>19</v>
      </c>
      <c r="B9" s="268"/>
      <c r="C9" s="269" t="str">
        <f>IF(入力!C10="","",入力!C10&amp;"　"&amp;入力!E10)</f>
        <v>腰原　昇</v>
      </c>
      <c r="D9" s="270"/>
      <c r="E9" s="270"/>
      <c r="F9" s="270"/>
      <c r="G9" s="276">
        <f>IF(入力!G9="","",入力!G9)</f>
        <v>519055713</v>
      </c>
      <c r="H9" s="276"/>
      <c r="I9" s="276"/>
      <c r="J9" s="276" t="str">
        <f>IF(入力!J9="","",入力!J9)</f>
        <v/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68"/>
      <c r="B10" s="268"/>
      <c r="C10" s="273"/>
      <c r="D10" s="274"/>
      <c r="E10" s="274"/>
      <c r="F10" s="274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68" t="s">
        <v>20</v>
      </c>
      <c r="B11" s="268"/>
      <c r="C11" s="269" t="str">
        <f>IF(入力!C12="","",入力!C12&amp;"　"&amp;入力!E12)</f>
        <v>原田　匠</v>
      </c>
      <c r="D11" s="270"/>
      <c r="E11" s="270"/>
      <c r="F11" s="270"/>
      <c r="G11" s="276">
        <f>IF(入力!G11="","",入力!G11)</f>
        <v>513232437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68"/>
      <c r="B12" s="268"/>
      <c r="C12" s="273"/>
      <c r="D12" s="274"/>
      <c r="E12" s="274"/>
      <c r="F12" s="274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68" t="s">
        <v>4</v>
      </c>
      <c r="B13" s="268"/>
      <c r="C13" s="269" t="str">
        <f>IF(入力!C14="","",入力!C14&amp;"　"&amp;入力!E14)</f>
        <v>原田　修兵</v>
      </c>
      <c r="D13" s="270"/>
      <c r="E13" s="270"/>
      <c r="F13" s="270"/>
      <c r="G13" s="235"/>
      <c r="H13" s="235"/>
      <c r="I13" s="235"/>
      <c r="J13" s="235"/>
      <c r="K13" s="235"/>
      <c r="L13" s="235"/>
      <c r="M13" s="235"/>
      <c r="N13" s="235"/>
      <c r="O13" s="235"/>
    </row>
    <row r="14" spans="1:15" ht="15" customHeight="1">
      <c r="A14" s="268"/>
      <c r="B14" s="268"/>
      <c r="C14" s="273"/>
      <c r="D14" s="274"/>
      <c r="E14" s="274"/>
      <c r="F14" s="274"/>
      <c r="G14" s="235"/>
      <c r="H14" s="235"/>
      <c r="I14" s="235"/>
      <c r="J14" s="235"/>
      <c r="K14" s="235"/>
      <c r="L14" s="235"/>
      <c r="M14" s="235"/>
      <c r="N14" s="235"/>
      <c r="O14" s="235"/>
    </row>
    <row r="15" spans="1:15" ht="15" customHeight="1">
      <c r="A15" s="268" t="s">
        <v>5</v>
      </c>
      <c r="B15" s="268"/>
      <c r="C15" s="269" t="str">
        <f>IF(入力!C16="","",入力!C16&amp;"　"&amp;入力!E16)</f>
        <v>手嶋　吾郎</v>
      </c>
      <c r="D15" s="270"/>
      <c r="E15" s="270"/>
      <c r="F15" s="277" t="s">
        <v>22</v>
      </c>
      <c r="G15" s="235"/>
      <c r="H15" s="235"/>
      <c r="I15" s="235"/>
      <c r="J15" s="235"/>
      <c r="K15" s="235"/>
      <c r="L15" s="235"/>
      <c r="M15" s="235"/>
      <c r="N15" s="235"/>
      <c r="O15" s="235"/>
    </row>
    <row r="16" spans="1:15" ht="15" customHeight="1">
      <c r="A16" s="268"/>
      <c r="B16" s="268"/>
      <c r="C16" s="273"/>
      <c r="D16" s="274"/>
      <c r="E16" s="274"/>
      <c r="F16" s="278"/>
      <c r="G16" s="235"/>
      <c r="H16" s="235"/>
      <c r="I16" s="235"/>
      <c r="J16" s="235"/>
      <c r="K16" s="235"/>
      <c r="L16" s="235"/>
      <c r="M16" s="235"/>
      <c r="N16" s="235"/>
      <c r="O16" s="235"/>
    </row>
    <row r="17" spans="1:15" ht="14.45" customHeight="1">
      <c r="A17" s="268" t="s">
        <v>6</v>
      </c>
      <c r="B17" s="268"/>
      <c r="C17" s="279" t="str">
        <f>IF(入力!C17="","",入力!C17&amp;"　"&amp;入力!E17)</f>
        <v>千葉県松戸市小金原８－１－２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68"/>
      <c r="B18" s="268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68" t="s">
        <v>7</v>
      </c>
      <c r="B19" s="268"/>
      <c r="C19" s="279" t="str">
        <f>IF(入力!C19="","",入力!C19&amp;"　"&amp;入力!E19)</f>
        <v>047-344-5226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68"/>
      <c r="B20" s="268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68" t="s">
        <v>8</v>
      </c>
      <c r="B21" s="268"/>
      <c r="C21" s="279" t="str">
        <f>IF(入力!C21="","",入力!C21&amp;"－"&amp;入力!E21&amp;"－"&amp;入力!G21)</f>
        <v>90－3409－7006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68"/>
      <c r="B22" s="268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68"/>
      <c r="B23" s="268" t="s">
        <v>9</v>
      </c>
      <c r="C23" s="268" t="s">
        <v>10</v>
      </c>
      <c r="D23" s="268"/>
      <c r="E23" s="268"/>
      <c r="F23" s="268"/>
      <c r="G23" s="268" t="s">
        <v>11</v>
      </c>
      <c r="H23" s="268"/>
      <c r="I23" s="268" t="s">
        <v>12</v>
      </c>
      <c r="J23" s="268"/>
      <c r="K23" s="268"/>
      <c r="L23" s="268"/>
      <c r="M23" s="268" t="s">
        <v>21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 t="str">
        <f>IF(入力!B25="","",入力!B25)</f>
        <v>①</v>
      </c>
      <c r="C25" s="269" t="str">
        <f>IF(入力!C26="","",入力!C26&amp;"　"&amp;入力!E26)</f>
        <v>河合　昭空</v>
      </c>
      <c r="D25" s="270"/>
      <c r="E25" s="270"/>
      <c r="F25" s="270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八ヶ崎第二小学校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519755194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3"/>
      <c r="D26" s="274"/>
      <c r="E26" s="274"/>
      <c r="F26" s="274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69" t="str">
        <f>IF(入力!C28="","",入力!C28&amp;"　"&amp;入力!E28)</f>
        <v>佐藤　真輝斗</v>
      </c>
      <c r="D27" s="270"/>
      <c r="E27" s="270"/>
      <c r="F27" s="270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松飛台小学校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515272838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3"/>
      <c r="D28" s="274"/>
      <c r="E28" s="274"/>
      <c r="F28" s="274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69" t="str">
        <f>IF(入力!C30="","",入力!C30&amp;"　"&amp;入力!E30)</f>
        <v>山澤　柳之助</v>
      </c>
      <c r="D29" s="270"/>
      <c r="E29" s="270"/>
      <c r="F29" s="270"/>
      <c r="G29" s="268">
        <f>IF(入力!G29="","",入力!G29)</f>
        <v>6</v>
      </c>
      <c r="H29" s="268" t="str">
        <f>IF(入力!H29="","",入力!H29)</f>
        <v/>
      </c>
      <c r="I29" s="268" t="str">
        <f>IF(入力!I29="","",入力!I29)</f>
        <v>土南部小学校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520972283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3"/>
      <c r="D30" s="274"/>
      <c r="E30" s="274"/>
      <c r="F30" s="274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69" t="str">
        <f>IF(入力!C32="","",入力!C32&amp;"　"&amp;入力!E32)</f>
        <v>泉水　聡士郎</v>
      </c>
      <c r="D31" s="270"/>
      <c r="E31" s="270"/>
      <c r="F31" s="270"/>
      <c r="G31" s="268">
        <f>IF(入力!G31="","",入力!G31)</f>
        <v>6</v>
      </c>
      <c r="H31" s="268" t="str">
        <f>IF(入力!H31="","",入力!H31)</f>
        <v/>
      </c>
      <c r="I31" s="268" t="str">
        <f>IF(入力!I31="","",入力!I31)</f>
        <v>大津ヶ丘第一小学校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520972290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3"/>
      <c r="D32" s="274"/>
      <c r="E32" s="274"/>
      <c r="F32" s="274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69" t="str">
        <f>IF(入力!C34="","",入力!C34&amp;"　"&amp;入力!E34)</f>
        <v>腰原　淳平</v>
      </c>
      <c r="D33" s="270"/>
      <c r="E33" s="270"/>
      <c r="F33" s="270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中原小学校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518941192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3"/>
      <c r="D34" s="274"/>
      <c r="E34" s="274"/>
      <c r="F34" s="274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69" t="str">
        <f>IF(入力!C36="","",入力!C36&amp;"　"&amp;入力!E36)</f>
        <v>岸　乃碧</v>
      </c>
      <c r="D35" s="270"/>
      <c r="E35" s="270"/>
      <c r="F35" s="270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光ヶ丘小学校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520972306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3"/>
      <c r="D36" s="274"/>
      <c r="E36" s="274"/>
      <c r="F36" s="274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69" t="str">
        <f>IF(入力!C38="","",入力!C38&amp;"　"&amp;入力!E38)</f>
        <v>佐藤　和樹</v>
      </c>
      <c r="D37" s="270"/>
      <c r="E37" s="270"/>
      <c r="F37" s="270"/>
      <c r="G37" s="268">
        <f>IF(入力!G37="","",入力!G37)</f>
        <v>4</v>
      </c>
      <c r="H37" s="268" t="str">
        <f>IF(入力!H37="","",入力!H37)</f>
        <v/>
      </c>
      <c r="I37" s="268" t="str">
        <f>IF(入力!I37="","",入力!I37)</f>
        <v>梨香台小学校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520397789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3"/>
      <c r="D38" s="274"/>
      <c r="E38" s="274"/>
      <c r="F38" s="274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69" t="str">
        <f>IF(入力!C40="","",入力!C40&amp;"　"&amp;入力!E40)</f>
        <v>佐藤　玄基</v>
      </c>
      <c r="D39" s="270"/>
      <c r="E39" s="270"/>
      <c r="F39" s="270"/>
      <c r="G39" s="268">
        <f>IF(入力!G39="","",入力!G39)</f>
        <v>4</v>
      </c>
      <c r="H39" s="268" t="str">
        <f>IF(入力!H39="","",入力!H39)</f>
        <v/>
      </c>
      <c r="I39" s="268" t="str">
        <f>IF(入力!I39="","",入力!I39)</f>
        <v>西初石小学校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520972313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3"/>
      <c r="D40" s="274"/>
      <c r="E40" s="274"/>
      <c r="F40" s="274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69" t="str">
        <f>IF(入力!C42="","",入力!C42&amp;"　"&amp;入力!E42)</f>
        <v>佐藤　友紀</v>
      </c>
      <c r="D41" s="270"/>
      <c r="E41" s="270"/>
      <c r="F41" s="270"/>
      <c r="G41" s="268">
        <f>IF(入力!G41="","",入力!G41)</f>
        <v>3</v>
      </c>
      <c r="H41" s="268" t="str">
        <f>IF(入力!H41="","",入力!H41)</f>
        <v/>
      </c>
      <c r="I41" s="268" t="str">
        <f>IF(入力!I41="","",入力!I41)</f>
        <v>梨香台小学校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520397796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3"/>
      <c r="D42" s="274"/>
      <c r="E42" s="274"/>
      <c r="F42" s="274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69" t="str">
        <f>IF(入力!C44="","",入力!C44&amp;"　"&amp;入力!E44)</f>
        <v>腰原　学</v>
      </c>
      <c r="D43" s="270"/>
      <c r="E43" s="270"/>
      <c r="F43" s="270"/>
      <c r="G43" s="268">
        <f>IF(入力!G43="","",入力!G43)</f>
        <v>2</v>
      </c>
      <c r="H43" s="268" t="str">
        <f>IF(入力!H43="","",入力!H43)</f>
        <v/>
      </c>
      <c r="I43" s="268" t="str">
        <f>IF(入力!I43="","",入力!I43)</f>
        <v>中原小学校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520433654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3"/>
      <c r="D44" s="274"/>
      <c r="E44" s="274"/>
      <c r="F44" s="274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69" t="str">
        <f>IF(入力!C46="","",入力!C46&amp;"　"&amp;入力!E46)</f>
        <v>石丸　蓮</v>
      </c>
      <c r="D45" s="270"/>
      <c r="E45" s="270"/>
      <c r="F45" s="270"/>
      <c r="G45" s="268">
        <f>IF(入力!G45="","",入力!G45)</f>
        <v>2</v>
      </c>
      <c r="H45" s="268" t="str">
        <f>IF(入力!H45="","",入力!H45)</f>
        <v/>
      </c>
      <c r="I45" s="268" t="str">
        <f>IF(入力!I45="","",入力!I45)</f>
        <v>横須賀小学校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520397802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3"/>
      <c r="D46" s="274"/>
      <c r="E46" s="274"/>
      <c r="F46" s="274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69" t="str">
        <f>IF(入力!C48="","",入力!C48&amp;"　"&amp;入力!E48)</f>
        <v>山田　奏輔</v>
      </c>
      <c r="D47" s="270"/>
      <c r="E47" s="270"/>
      <c r="F47" s="270"/>
      <c r="G47" s="268">
        <f>IF(入力!G47="","",入力!G47)</f>
        <v>2</v>
      </c>
      <c r="H47" s="268" t="str">
        <f>IF(入力!H47="","",入力!H47)</f>
        <v/>
      </c>
      <c r="I47" s="268" t="str">
        <f>IF(入力!I47="","",入力!I47)</f>
        <v>旭小学校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520972320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3"/>
      <c r="D48" s="274"/>
      <c r="E48" s="274"/>
      <c r="F48" s="274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3"/>
      <c r="D50" s="274"/>
      <c r="E50" s="274"/>
      <c r="F50" s="274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3"/>
      <c r="D52" s="274"/>
      <c r="E52" s="274"/>
      <c r="F52" s="274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男子</v>
      </c>
      <c r="I5" s="29">
        <f>入力!Y25</f>
        <v>13</v>
      </c>
      <c r="J5" s="448" t="str">
        <f>IF(入力!A55="","",入力!A55)</f>
        <v>久しぶりの県大会。まだまだ成長途中の若いチームですが６年生を中心にチーム一丸で挑んでいきます。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430486459</v>
      </c>
      <c r="B7" s="33" t="str">
        <f>IF(入力!C3="","",入力!C3)</f>
        <v>小金原ＪＶＣブルーロケッツ</v>
      </c>
      <c r="C7" s="33" t="str">
        <f>IF(入力!C2="","",入力!C2)</f>
        <v>コガネハラジェーブイシーブルーロケッツ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常磐線</v>
      </c>
      <c r="S7" s="33" t="str">
        <f>IF(入力!AE5="","",入力!AE5)</f>
        <v>北小金</v>
      </c>
      <c r="T7" s="33"/>
      <c r="U7" s="33">
        <f>IF(入力!C4="","",入力!C4)</f>
        <v>430486459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修兵</v>
      </c>
      <c r="E16" s="33" t="str">
        <f>IF(入力!C7="","",入力!C7)</f>
        <v>ハラダ</v>
      </c>
      <c r="F16" s="33" t="str">
        <f>IF(入力!E7="","",入力!E7)</f>
        <v>シュウヘイ</v>
      </c>
      <c r="G16" s="33">
        <f>IF(入力!G7="","",入力!G7)</f>
        <v>513684635</v>
      </c>
      <c r="H16" s="33">
        <f>IF(入力!J7="","",入力!J7)</f>
        <v>291142</v>
      </c>
      <c r="I16" s="33">
        <f>IF(入力!M7="","",入力!M7)</f>
        <v>430361</v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2214</v>
      </c>
      <c r="T16" s="33" t="str">
        <f>IF(入力!P8="","",入力!P8)</f>
        <v>千葉県松戸市松飛台１７７－２９</v>
      </c>
      <c r="U16" s="33" t="str">
        <f>IF(入力!AL7="","",入力!AL7)</f>
        <v>090</v>
      </c>
      <c r="V16" s="33" t="str">
        <f>IF(入力!AK8="","",入力!AK8)</f>
        <v>4521</v>
      </c>
      <c r="W16" s="33" t="str">
        <f>IF(入力!AP8="","",入力!AP8)</f>
        <v>9461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腰原</v>
      </c>
      <c r="D17" s="33" t="str">
        <f>IF(入力!E10="","",入力!E10)</f>
        <v>昇</v>
      </c>
      <c r="E17" s="33" t="str">
        <f>IF(入力!C9="","",入力!C9)</f>
        <v>コシハラ</v>
      </c>
      <c r="F17" s="33" t="str">
        <f>IF(入力!E9="","",入力!E9)</f>
        <v>ノボル</v>
      </c>
      <c r="G17" s="33">
        <f>IF(入力!G9="","",入力!G9)</f>
        <v>519055713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277</v>
      </c>
      <c r="S17" s="33" t="str">
        <f>IF(入力!W9="","",入力!W9)</f>
        <v>0084</v>
      </c>
      <c r="T17" s="33" t="str">
        <f>IF(入力!P10="","",入力!P10)</f>
        <v>千葉県柏市新柏１-１２-１　Ａ２１０</v>
      </c>
      <c r="U17" s="33" t="str">
        <f>IF(入力!AL9="","",入力!AL9)</f>
        <v>090</v>
      </c>
      <c r="V17" s="33" t="str">
        <f>IF(入力!AK10="","",入力!AK10)</f>
        <v>2721</v>
      </c>
      <c r="W17" s="33" t="str">
        <f>IF(入力!AP10="","",入力!AP10)</f>
        <v>5049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原田</v>
      </c>
      <c r="D20" s="33" t="str">
        <f>IF(入力!E12="","",入力!E12)</f>
        <v>匠</v>
      </c>
      <c r="E20" s="33" t="str">
        <f>IF(入力!C11="","",入力!C11)</f>
        <v>ハラダ</v>
      </c>
      <c r="F20" s="33" t="str">
        <f>IF(入力!E11="","",入力!E11)</f>
        <v>タクミ</v>
      </c>
      <c r="G20" s="33">
        <f>IF(入力!G11="","",入力!G11)</f>
        <v>513232437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18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2214</v>
      </c>
      <c r="T20" s="33" t="str">
        <f>IF(入力!P12="","",入力!P12)</f>
        <v>千葉県松戸市松飛台１７７－２９</v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手嶋</v>
      </c>
      <c r="D22" s="33" t="str">
        <f>IF(入力!E16="","",入力!E16)</f>
        <v>吾郎</v>
      </c>
      <c r="E22" s="33" t="str">
        <f>IF(入力!C15="","",入力!C15)</f>
        <v>テシマ</v>
      </c>
      <c r="F22" s="33" t="str">
        <f>IF(入力!E15="","",入力!E15)</f>
        <v>ゴロウ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3409</v>
      </c>
      <c r="P22" s="33">
        <f>IF(入力!G21="","",入力!G21)</f>
        <v>7006</v>
      </c>
      <c r="Q22" s="33"/>
      <c r="R22" s="33" t="str">
        <f>IF(入力!R15="","",入力!R15)</f>
        <v>270</v>
      </c>
      <c r="S22" s="33" t="str">
        <f>IF(入力!W15="","",入力!W15)</f>
        <v>0021</v>
      </c>
      <c r="T22" s="33" t="str">
        <f>IF(入力!P16="","",入力!P16)</f>
        <v>千葉県松戸市小金原８－１－２</v>
      </c>
      <c r="U22" s="33" t="str">
        <f>IF(入力!AL15="","",入力!AL15)</f>
        <v>047</v>
      </c>
      <c r="V22" s="33" t="str">
        <f>IF(入力!AK16="","",入力!AK16)</f>
        <v>344</v>
      </c>
      <c r="W22" s="33" t="str">
        <f>IF(入力!AP16="","",入力!AP16)</f>
        <v>5226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修兵</v>
      </c>
      <c r="E23" s="33" t="str">
        <f>IF(入力!$C$13="","",入力!$C$13)</f>
        <v>ハラダ</v>
      </c>
      <c r="F23" s="33" t="str">
        <f>IF(入力!$E$13="","",入力!$E$13)</f>
        <v>シュウヘイ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河合</v>
      </c>
      <c r="D24" s="75" t="str">
        <f>VLOOKUP($B$51,$A$53:$F$352,4)</f>
        <v>昭空</v>
      </c>
      <c r="E24" s="75" t="str">
        <f>VLOOKUP($B$51,$A$53:$F$352,5)</f>
        <v>カワイ</v>
      </c>
      <c r="F24" s="75" t="str">
        <f>VLOOKUP($B$51,$A$53:$F$352,6)</f>
        <v>ハルタカ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河合</v>
      </c>
      <c r="D53" s="33" t="str">
        <f>IF(入力!E26="","",入力!E26)</f>
        <v>昭空</v>
      </c>
      <c r="E53" s="33" t="str">
        <f>IF(入力!C25="","",入力!C25)</f>
        <v>カワイ</v>
      </c>
      <c r="F53" s="33" t="str">
        <f>IF(入力!E25="","",入力!E25)</f>
        <v>ハルタカ</v>
      </c>
      <c r="G53" s="33">
        <f>IF(入力!M25="","",入力!M25)</f>
        <v>519755194</v>
      </c>
      <c r="H53" s="33" t="str">
        <f>IF(入力!I25="","",入力!I25)</f>
        <v>八ヶ崎第二小学校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真輝斗</v>
      </c>
      <c r="E54" s="33" t="str">
        <f>IF(入力!C27="","",入力!C27)</f>
        <v>サトウ</v>
      </c>
      <c r="F54" s="33" t="str">
        <f>IF(入力!E27="","",入力!E27)</f>
        <v>マキト</v>
      </c>
      <c r="G54" s="33">
        <f>IF(入力!M27="","",入力!M27)</f>
        <v>515272838</v>
      </c>
      <c r="H54" s="33" t="str">
        <f>IF(入力!I27="","",入力!I27)</f>
        <v>松飛台小学校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山澤</v>
      </c>
      <c r="D55" s="33" t="str">
        <f>IF(入力!E30="","",入力!E30)</f>
        <v>柳之助</v>
      </c>
      <c r="E55" s="33" t="str">
        <f>IF(入力!C29="","",入力!C29)</f>
        <v>ヤマザワ</v>
      </c>
      <c r="F55" s="33" t="str">
        <f>IF(入力!E29="","",入力!E29)</f>
        <v>リュウノスケ</v>
      </c>
      <c r="G55" s="33">
        <f>IF(入力!M29="","",入力!M29)</f>
        <v>520972283</v>
      </c>
      <c r="H55" s="33" t="str">
        <f>IF(入力!I29="","",入力!I29)</f>
        <v>土南部小学校</v>
      </c>
      <c r="I55" s="33">
        <f>IF(入力!G29="","",入力!G29)</f>
        <v>6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泉水</v>
      </c>
      <c r="D56" s="33" t="str">
        <f>IF(入力!E32="","",入力!E32)</f>
        <v>聡士郎</v>
      </c>
      <c r="E56" s="33" t="str">
        <f>IF(入力!C31="","",入力!C31)</f>
        <v>センスイ</v>
      </c>
      <c r="F56" s="33" t="str">
        <f>IF(入力!E31="","",入力!E31)</f>
        <v>ソウジロウ</v>
      </c>
      <c r="G56" s="33">
        <f>IF(入力!M31="","",入力!M31)</f>
        <v>520972290</v>
      </c>
      <c r="H56" s="33" t="str">
        <f>IF(入力!I31="","",入力!I31)</f>
        <v>大津ヶ丘第一小学校</v>
      </c>
      <c r="I56" s="33">
        <f>IF(入力!G31="","",入力!G31)</f>
        <v>6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腰原</v>
      </c>
      <c r="D57" s="33" t="str">
        <f>IF(入力!E34="","",入力!E34)</f>
        <v>淳平</v>
      </c>
      <c r="E57" s="33" t="str">
        <f>IF(入力!C33="","",入力!C33)</f>
        <v>コシハラ</v>
      </c>
      <c r="F57" s="33" t="str">
        <f>IF(入力!E33="","",入力!E33)</f>
        <v>ジュンペイ</v>
      </c>
      <c r="G57" s="33">
        <f>IF(入力!M33="","",入力!M33)</f>
        <v>518941192</v>
      </c>
      <c r="H57" s="33" t="str">
        <f>IF(入力!I33="","",入力!I33)</f>
        <v>中原小学校</v>
      </c>
      <c r="I57" s="33">
        <f>IF(入力!G33="","",入力!G33)</f>
        <v>5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岸</v>
      </c>
      <c r="D58" s="33" t="str">
        <f>IF(入力!E36="","",入力!E36)</f>
        <v>乃碧</v>
      </c>
      <c r="E58" s="33" t="str">
        <f>IF(入力!C35="","",入力!C35)</f>
        <v>キシ</v>
      </c>
      <c r="F58" s="33" t="str">
        <f>IF(入力!E35="","",入力!E35)</f>
        <v>ノア</v>
      </c>
      <c r="G58" s="33">
        <f>IF(入力!M35="","",入力!M35)</f>
        <v>520972306</v>
      </c>
      <c r="H58" s="33" t="str">
        <f>IF(入力!I35="","",入力!I35)</f>
        <v>光ヶ丘小学校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和樹</v>
      </c>
      <c r="E59" s="33" t="str">
        <f>IF(入力!C37="","",入力!C37)</f>
        <v>サトウ</v>
      </c>
      <c r="F59" s="33" t="str">
        <f>IF(入力!E37="","",入力!E37)</f>
        <v>カズキ</v>
      </c>
      <c r="G59" s="33">
        <f>IF(入力!M37="","",入力!M37)</f>
        <v>520397789</v>
      </c>
      <c r="H59" s="33" t="str">
        <f>IF(入力!I37="","",入力!I37)</f>
        <v>梨香台小学校</v>
      </c>
      <c r="I59" s="33">
        <f>IF(入力!G37="","",入力!G37)</f>
        <v>4</v>
      </c>
      <c r="J59" s="33">
        <f>IF(入力!P37="","",入力!P37)</f>
        <v>133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佐藤</v>
      </c>
      <c r="D60" s="33" t="str">
        <f>IF(入力!E40="","",入力!E40)</f>
        <v>玄基</v>
      </c>
      <c r="E60" s="33" t="str">
        <f>IF(入力!C39="","",入力!C39)</f>
        <v>サトウ</v>
      </c>
      <c r="F60" s="33" t="str">
        <f>IF(入力!E39="","",入力!E39)</f>
        <v>ゲンキ</v>
      </c>
      <c r="G60" s="33">
        <f>IF(入力!M39="","",入力!M39)</f>
        <v>520972313</v>
      </c>
      <c r="H60" s="33" t="str">
        <f>IF(入力!I39="","",入力!I39)</f>
        <v>西初石小学校</v>
      </c>
      <c r="I60" s="33">
        <f>IF(入力!G39="","",入力!G39)</f>
        <v>4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友紀</v>
      </c>
      <c r="E61" s="33" t="str">
        <f>IF(入力!C41="","",入力!C41)</f>
        <v>サトウ</v>
      </c>
      <c r="F61" s="33" t="str">
        <f>IF(入力!E41="","",入力!E41)</f>
        <v>ユウキ</v>
      </c>
      <c r="G61" s="33">
        <f>IF(入力!M41="","",入力!M41)</f>
        <v>520397796</v>
      </c>
      <c r="H61" s="33" t="str">
        <f>IF(入力!I41="","",入力!I41)</f>
        <v>梨香台小学校</v>
      </c>
      <c r="I61" s="33">
        <f>IF(入力!G41="","",入力!G41)</f>
        <v>3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腰原</v>
      </c>
      <c r="D62" s="33" t="str">
        <f>IF(入力!E44="","",入力!E44)</f>
        <v>学</v>
      </c>
      <c r="E62" s="33" t="str">
        <f>IF(入力!C43="","",入力!C43)</f>
        <v>コシハラ</v>
      </c>
      <c r="F62" s="33" t="str">
        <f>IF(入力!E43="","",入力!E43)</f>
        <v>マナブ</v>
      </c>
      <c r="G62" s="33">
        <f>IF(入力!M43="","",入力!M43)</f>
        <v>520433654</v>
      </c>
      <c r="H62" s="33" t="str">
        <f>IF(入力!I43="","",入力!I43)</f>
        <v>中原小学校</v>
      </c>
      <c r="I62" s="33">
        <f>IF(入力!G43="","",入力!G43)</f>
        <v>2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石丸</v>
      </c>
      <c r="D63" s="33" t="str">
        <f>IF(入力!E46="","",入力!E46)</f>
        <v>蓮</v>
      </c>
      <c r="E63" s="33" t="str">
        <f>IF(入力!C45="","",入力!C45)</f>
        <v>イシマル</v>
      </c>
      <c r="F63" s="33" t="str">
        <f>IF(入力!E45="","",入力!E45)</f>
        <v>レン</v>
      </c>
      <c r="G63" s="33">
        <f>IF(入力!M45="","",入力!M45)</f>
        <v>520397802</v>
      </c>
      <c r="H63" s="33" t="str">
        <f>IF(入力!I45="","",入力!I45)</f>
        <v>横須賀小学校</v>
      </c>
      <c r="I63" s="33">
        <f>IF(入力!G45="","",入力!G45)</f>
        <v>2</v>
      </c>
      <c r="J63" s="33">
        <f>IF(入力!P45="","",入力!P45)</f>
        <v>124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山田</v>
      </c>
      <c r="D64" s="33" t="str">
        <f>IF(入力!E48="","",入力!E48)</f>
        <v>奏輔</v>
      </c>
      <c r="E64" s="33" t="str">
        <f>IF(入力!C47="","",入力!C47)</f>
        <v>ヤマダ</v>
      </c>
      <c r="F64" s="33" t="str">
        <f>IF(入力!E47="","",入力!E47)</f>
        <v>ソウスケ</v>
      </c>
      <c r="G64" s="33">
        <f>IF(入力!M47="","",入力!M47)</f>
        <v>520972320</v>
      </c>
      <c r="H64" s="33" t="str">
        <f>IF(入力!I47="","",入力!I47)</f>
        <v>旭小学校</v>
      </c>
      <c r="I64" s="33">
        <f>IF(入力!G47="","",入力!G47)</f>
        <v>2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2021-05-24T08:06:18Z</dcterms:modified>
</cp:coreProperties>
</file>